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21385B2-FBBF-4FFB-A2F7-2B21C19F3031}" xr6:coauthVersionLast="47" xr6:coauthVersionMax="47" xr10:uidLastSave="{00000000-0000-0000-0000-000000000000}"/>
  <bookViews>
    <workbookView xWindow="-120" yWindow="-16320" windowWidth="29040" windowHeight="15840" tabRatio="819" activeTab="5" xr2:uid="{00000000-000D-0000-FFFF-FFFF00000000}"/>
  </bookViews>
  <sheets>
    <sheet name="Intro" sheetId="2" r:id="rId1"/>
    <sheet name="Errata and FAQ" sheetId="20" r:id="rId2"/>
    <sheet name="Definitions" sheetId="18" r:id="rId3"/>
    <sheet name="Facility(2)" sheetId="3" r:id="rId4"/>
    <sheet name="Composition(2)" sheetId="22" r:id="rId5"/>
    <sheet name="HAP(2)" sheetId="23" r:id="rId6"/>
    <sheet name="StorageVessels(1)" sheetId="7" r:id="rId7"/>
    <sheet name="Control Devices(2)" sheetId="6" r:id="rId8"/>
    <sheet name="Dehydrators(2)" sheetId="8" r:id="rId9"/>
    <sheet name="AssociatedGasOilWells(2)" sheetId="9" r:id="rId10"/>
    <sheet name="Compressors(2)" sheetId="10" r:id="rId11"/>
    <sheet name="SurfaceWaterImpoundments(2)" sheetId="11" r:id="rId12"/>
    <sheet name="TruckLoading(2)" sheetId="12" r:id="rId13"/>
    <sheet name="AGRUnits(2)" sheetId="14" r:id="rId14"/>
    <sheet name="PneumaticPumpsControllers(2)" sheetId="17" r:id="rId15"/>
    <sheet name="EquipmentLeaks(2)" sheetId="16" r:id="rId16"/>
    <sheet name="Lists" sheetId="19" state="hidden" r:id="rId17"/>
  </sheets>
  <externalReferences>
    <externalReference r:id="rId18"/>
    <externalReference r:id="rId19"/>
    <externalReference r:id="rId20"/>
  </externalReferences>
  <definedNames>
    <definedName name="Cntrl1" localSheetId="4">[1]Lists!$A$166:$A$169</definedName>
    <definedName name="Cntrl1" localSheetId="5">[1]Lists!$A$166:$A$169</definedName>
    <definedName name="Cntrl1">Lists!$A$166:$A$169</definedName>
    <definedName name="CntrlID_Pklst">[2]Picklist!$A$645:$A$662</definedName>
    <definedName name="CntrlIDList">'Control Devices(2)'!$F$54:$F$86</definedName>
    <definedName name="CntrlIDListFinal" localSheetId="4">[1]Lists!$B$1:$B$33</definedName>
    <definedName name="CntrlIDListFinal" localSheetId="5">[1]Lists!$B$1:$B$33</definedName>
    <definedName name="CntrlIDListFinal">Lists!$B$1:$B$33</definedName>
    <definedName name="CntrlLis1">'Control Devices(2)'!$B$11:$B$27</definedName>
    <definedName name="CntrlList2">'Control Devices(2)'!$B$54:$B$68</definedName>
    <definedName name="CompOpService">[2]Picklist!$A$672:$A$675</definedName>
    <definedName name="ControlID" localSheetId="4">'[1]Control Devices(2)'!$B$11:$B$27+'[1]Control Devices(2)'!$B$54:$B$68</definedName>
    <definedName name="ControlID" localSheetId="5">'[1]Control Devices(2)'!$B$11:$B$27+'[1]Control Devices(2)'!$B$54:$B$68</definedName>
    <definedName name="ControlID">'Control Devices(2)'!$B$11:$B$27+'Control Devices(2)'!$B$54:$B$68</definedName>
    <definedName name="Dehy1" localSheetId="4">[1]Lists!$A$140:$A$143</definedName>
    <definedName name="Dehy1" localSheetId="5">[1]Lists!$A$140:$A$143</definedName>
    <definedName name="Dehy1">Lists!$A$140:$A$143</definedName>
    <definedName name="Dehy2" localSheetId="4">[1]Lists!$A$146:$A$149</definedName>
    <definedName name="Dehy2" localSheetId="5">[1]Lists!$A$146:$A$149</definedName>
    <definedName name="Dehy2">Lists!$A$146:$A$149</definedName>
    <definedName name="Dehy3" localSheetId="4">[1]Lists!$A$152:$A$154</definedName>
    <definedName name="Dehy3" localSheetId="5">[1]Lists!$A$152:$A$154</definedName>
    <definedName name="Dehy3">Lists!$A$152:$A$154</definedName>
    <definedName name="Dehy4" localSheetId="4">[1]Lists!$A$157:$A$163</definedName>
    <definedName name="Dehy4" localSheetId="5">[1]Lists!$A$157:$A$163</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 localSheetId="4">[1]Lists!$A$70:$A$74</definedName>
    <definedName name="EqLeaks1" localSheetId="5">[1]Lists!$A$70:$A$74</definedName>
    <definedName name="EqLeaks1">Lists!$A$70:$A$74</definedName>
    <definedName name="EqLeaks2" localSheetId="4">[1]Lists!$A$77:$A$84</definedName>
    <definedName name="EqLeaks2" localSheetId="5">[1]Lists!$A$77:$A$84</definedName>
    <definedName name="EqLeaks2">Lists!$A$77:$A$84</definedName>
    <definedName name="EqLeaks3" localSheetId="4">[1]Lists!$A$87:$A$93</definedName>
    <definedName name="EqLeaks3" localSheetId="5">[1]Lists!$A$87:$A$93</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 localSheetId="4">[1]Lists!$A$178:$A$181</definedName>
    <definedName name="HAPFinal" localSheetId="5">[1]Lists!$A$178:$A$181</definedName>
    <definedName name="HAPFinal">Lists!$A$178:$A$181</definedName>
    <definedName name="ICR_ID" localSheetId="4">'[1]Facility(1)'!$C$22</definedName>
    <definedName name="ICR_ID" localSheetId="5">'[1]Facility(1)'!$C$22</definedName>
    <definedName name="ICR_ID">'Facility(2)'!$C$22</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 localSheetId="4">[1]Lists!$A$38:$A$45</definedName>
    <definedName name="Pneum1" localSheetId="5">[1]Lists!$A$38:$A$45</definedName>
    <definedName name="Pneum1">Lists!$A$38:$A$45</definedName>
    <definedName name="Pneum2" localSheetId="4">[1]Lists!$A$48:$A$55</definedName>
    <definedName name="Pneum2" localSheetId="5">[1]Lists!$A$48:$A$55</definedName>
    <definedName name="Pneum2">Lists!$A$48:$A$55</definedName>
    <definedName name="Pneum3" localSheetId="4">[1]Lists!$A$58:$A$62</definedName>
    <definedName name="Pneum3" localSheetId="5">[1]Lists!$A$58:$A$62</definedName>
    <definedName name="Pneum3">Lists!$A$58:$A$62</definedName>
    <definedName name="Pneum4" localSheetId="4">[1]Lists!$A$65:$A$67</definedName>
    <definedName name="Pneum4" localSheetId="5">[1]Lists!$A$65:$A$67</definedName>
    <definedName name="Pneum4">Lists!$A$65:$A$67</definedName>
    <definedName name="Pneum5" localSheetId="4">[1]Lists!$A$127:$A$137</definedName>
    <definedName name="Pneum5" localSheetId="5">[1]Lists!$A$127:$A$137</definedName>
    <definedName name="Pneum5">Lists!$A$127:$A$137</definedName>
    <definedName name="Pneum6" localSheetId="4">[1]Lists!$A$121:$A$124</definedName>
    <definedName name="Pneum6" localSheetId="5">[1]Lists!$A$121:$A$124</definedName>
    <definedName name="Pneum6">Lists!$A$121:$A$124</definedName>
    <definedName name="pneupractices">[2]Picklist!$A$558:$A$562</definedName>
    <definedName name="PneuWP">[2]Picklist!$A$226:$A$233</definedName>
    <definedName name="_xlnm.Print_Area" localSheetId="15">'EquipmentLeaks(2)'!$A$1:$AF$36</definedName>
    <definedName name="ProdGas" localSheetId="4">[1]Lists!$A$172:$A$175</definedName>
    <definedName name="ProdGas" localSheetId="5">[1]Lists!$A$172:$A$175</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3" l="1"/>
  <c r="C5" i="23"/>
  <c r="C24" i="22"/>
  <c r="C5" i="22"/>
  <c r="C4" i="22"/>
  <c r="CN17" i="8" l="1"/>
  <c r="CO17" i="8"/>
  <c r="C8" i="16"/>
  <c r="AO16" i="8"/>
  <c r="AN16" i="8"/>
  <c r="AP16" i="8"/>
  <c r="AQ16" i="8"/>
  <c r="AR16" i="8"/>
  <c r="AS16" i="8"/>
  <c r="AT16" i="8"/>
  <c r="AU16" i="8"/>
  <c r="AV16" i="8"/>
  <c r="AW16" i="8"/>
  <c r="AX16" i="8"/>
  <c r="AY16" i="8"/>
  <c r="AZ16" i="8"/>
  <c r="BA16" i="8"/>
  <c r="BB16" i="8"/>
  <c r="BC16" i="8"/>
  <c r="BD16" i="8"/>
  <c r="BE16" i="8"/>
  <c r="BF16" i="8"/>
  <c r="BG16" i="8"/>
  <c r="BH16" i="8"/>
  <c r="BI16" i="8"/>
  <c r="BJ16" i="8"/>
  <c r="BK16" i="8"/>
  <c r="BL16" i="8"/>
  <c r="BM16" i="8"/>
  <c r="AN17" i="8"/>
  <c r="AO17" i="8"/>
  <c r="AP17" i="8"/>
  <c r="AQ17" i="8"/>
  <c r="AR17" i="8"/>
  <c r="AS17" i="8"/>
  <c r="AT17" i="8"/>
  <c r="AU17" i="8"/>
  <c r="AW17" i="8"/>
  <c r="AX17" i="8"/>
  <c r="AY17" i="8"/>
  <c r="AZ17" i="8"/>
  <c r="BA17" i="8"/>
  <c r="BB17" i="8"/>
  <c r="BC17" i="8"/>
  <c r="BD17" i="8"/>
  <c r="BE17" i="8"/>
  <c r="BF17" i="8"/>
  <c r="BG17" i="8"/>
  <c r="BH17" i="8"/>
  <c r="BI17" i="8"/>
  <c r="BJ17" i="8"/>
  <c r="BK17" i="8"/>
  <c r="BL17" i="8"/>
  <c r="AO18" i="8"/>
  <c r="AP18" i="8"/>
  <c r="AQ18" i="8"/>
  <c r="AR18" i="8"/>
  <c r="AS18" i="8"/>
  <c r="AT18" i="8"/>
  <c r="AU18" i="8"/>
  <c r="AW18" i="8"/>
  <c r="AX18" i="8"/>
  <c r="AY18" i="8"/>
  <c r="AZ18" i="8"/>
  <c r="BA18" i="8"/>
  <c r="BB18" i="8"/>
  <c r="BC18" i="8"/>
  <c r="BD18" i="8"/>
  <c r="BE18" i="8"/>
  <c r="BF18" i="8"/>
  <c r="BG18" i="8"/>
  <c r="BH18" i="8"/>
  <c r="BI18" i="8"/>
  <c r="BJ18" i="8"/>
  <c r="BK18" i="8"/>
  <c r="BL18" i="8"/>
  <c r="AO19" i="8"/>
  <c r="AP19" i="8"/>
  <c r="AQ19" i="8"/>
  <c r="AR19" i="8"/>
  <c r="AS19" i="8"/>
  <c r="AT19" i="8"/>
  <c r="AU19" i="8"/>
  <c r="AW19" i="8"/>
  <c r="AX19" i="8"/>
  <c r="AY19" i="8"/>
  <c r="AZ19" i="8"/>
  <c r="BA19" i="8"/>
  <c r="BB19" i="8"/>
  <c r="BC19" i="8"/>
  <c r="BD19" i="8"/>
  <c r="BE19" i="8"/>
  <c r="BF19" i="8"/>
  <c r="BG19" i="8"/>
  <c r="BH19" i="8"/>
  <c r="BI19" i="8"/>
  <c r="BJ19" i="8"/>
  <c r="BK19" i="8"/>
  <c r="BL19" i="8"/>
  <c r="AO20" i="8"/>
  <c r="AP20" i="8"/>
  <c r="AQ20" i="8"/>
  <c r="AR20" i="8"/>
  <c r="AS20" i="8"/>
  <c r="AT20" i="8"/>
  <c r="AU20" i="8"/>
  <c r="AW20" i="8"/>
  <c r="AX20" i="8"/>
  <c r="AY20" i="8"/>
  <c r="AZ20" i="8"/>
  <c r="BA20" i="8"/>
  <c r="BB20" i="8"/>
  <c r="BC20" i="8"/>
  <c r="BD20" i="8"/>
  <c r="BE20" i="8"/>
  <c r="BF20" i="8"/>
  <c r="BG20" i="8"/>
  <c r="BH20" i="8"/>
  <c r="BI20" i="8"/>
  <c r="BJ20" i="8"/>
  <c r="BK20" i="8"/>
  <c r="BL20" i="8"/>
  <c r="AN21" i="8"/>
  <c r="AO21" i="8"/>
  <c r="AP21" i="8"/>
  <c r="AQ21" i="8"/>
  <c r="AR21" i="8"/>
  <c r="AS21" i="8"/>
  <c r="AT21" i="8"/>
  <c r="AU21" i="8"/>
  <c r="AW21" i="8"/>
  <c r="AX21" i="8"/>
  <c r="AY21" i="8"/>
  <c r="AZ21" i="8"/>
  <c r="BA21" i="8"/>
  <c r="BB21" i="8"/>
  <c r="BC21" i="8"/>
  <c r="BD21" i="8"/>
  <c r="BE21" i="8"/>
  <c r="BF21" i="8"/>
  <c r="BG21" i="8"/>
  <c r="BH21" i="8"/>
  <c r="BI21" i="8"/>
  <c r="BJ21" i="8"/>
  <c r="BK21" i="8"/>
  <c r="BL21" i="8"/>
  <c r="AM17" i="8"/>
  <c r="AM18" i="8"/>
  <c r="AM19" i="8"/>
  <c r="AM20" i="8"/>
  <c r="AM21" i="8"/>
  <c r="AM16" i="8"/>
  <c r="N21" i="8"/>
  <c r="AE21" i="8" s="1"/>
  <c r="BM21" i="8" s="1"/>
  <c r="F21" i="8"/>
  <c r="F20" i="8"/>
  <c r="AN20" i="8" s="1"/>
  <c r="N20" i="8"/>
  <c r="AE20" i="8" s="1"/>
  <c r="BM20" i="8" s="1"/>
  <c r="N19" i="8"/>
  <c r="AV19" i="8" s="1"/>
  <c r="F19" i="8"/>
  <c r="AN19" i="8" s="1"/>
  <c r="N18" i="8"/>
  <c r="AV18" i="8" s="1"/>
  <c r="F18" i="8"/>
  <c r="AN18" i="8" s="1"/>
  <c r="N17" i="8"/>
  <c r="AE17" i="8" s="1"/>
  <c r="BM17" i="8" s="1"/>
  <c r="F17" i="8"/>
  <c r="CN20" i="8"/>
  <c r="CO20" i="8" s="1"/>
  <c r="CN16" i="8"/>
  <c r="CJ19" i="8"/>
  <c r="CN19" i="8" s="1"/>
  <c r="CO19" i="8" s="1"/>
  <c r="CJ18" i="8"/>
  <c r="CN18" i="8" s="1"/>
  <c r="CO18" i="8" s="1"/>
  <c r="CJ17" i="8"/>
  <c r="CJ21" i="8"/>
  <c r="CN21" i="8" s="1"/>
  <c r="CO21" i="8" s="1"/>
  <c r="CJ20" i="8"/>
  <c r="CS21" i="8"/>
  <c r="CS20" i="8"/>
  <c r="CS19" i="8"/>
  <c r="CS18" i="8"/>
  <c r="CQ17" i="8"/>
  <c r="AV17" i="8" l="1"/>
  <c r="AE19" i="8"/>
  <c r="BM19" i="8" s="1"/>
  <c r="AV21" i="8"/>
  <c r="AE18" i="8"/>
  <c r="BM18" i="8" s="1"/>
  <c r="AV20" i="8"/>
  <c r="CN15" i="8"/>
  <c r="CN14" i="8"/>
  <c r="CI15" i="8" l="1"/>
  <c r="CH15" i="8"/>
  <c r="CS15" i="8" l="1"/>
  <c r="CS14" i="8"/>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Chloe Palajac</author>
  </authors>
  <commentList>
    <comment ref="B17" authorId="0" shapeId="0" xr:uid="{0850D0FE-F32C-460B-B52F-ABA2315C1220}">
      <text>
        <r>
          <rPr>
            <b/>
            <sz val="9"/>
            <color indexed="81"/>
            <rFont val="Tahoma"/>
            <family val="2"/>
          </rPr>
          <t>Chloe Palajac:</t>
        </r>
        <r>
          <rPr>
            <sz val="9"/>
            <color indexed="81"/>
            <rFont val="Tahoma"/>
            <family val="2"/>
          </rPr>
          <t xml:space="preserve">
Glycalc ran using 2020 gas analysis</t>
        </r>
      </text>
    </comment>
  </commentList>
</comments>
</file>

<file path=xl/sharedStrings.xml><?xml version="1.0" encoding="utf-8"?>
<sst xmlns="http://schemas.openxmlformats.org/spreadsheetml/2006/main" count="4786" uniqueCount="1011">
  <si>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</si>
  <si>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</si>
  <si>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</si>
  <si>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</si>
  <si>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</si>
  <si>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</si>
  <si>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</si>
  <si>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</si>
  <si>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</si>
  <si>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</si>
  <si>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</si>
  <si>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</si>
  <si>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</si>
  <si>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</si>
  <si>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</si>
  <si>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</si>
  <si>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</si>
  <si>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</si>
  <si>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</si>
  <si>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</si>
  <si>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</si>
  <si>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</si>
  <si>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</si>
  <si>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</si>
  <si>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</si>
  <si>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</si>
  <si>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</si>
  <si>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</si>
  <si>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</si>
  <si>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</si>
  <si>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</si>
  <si>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</si>
  <si>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</si>
  <si>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</si>
  <si>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</si>
  <si>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</si>
  <si>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</si>
  <si>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</si>
  <si>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</si>
  <si>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</si>
  <si>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</si>
  <si>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</si>
  <si>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</si>
  <si>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</si>
  <si>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</si>
  <si>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</si>
  <si>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</si>
  <si>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</si>
  <si>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</si>
  <si>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</si>
  <si>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</si>
  <si>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</si>
  <si>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</si>
  <si>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</si>
  <si>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</si>
  <si>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</si>
  <si>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</si>
  <si>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</si>
  <si>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</si>
  <si>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</si>
  <si>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</si>
  <si>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</si>
  <si>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</si>
  <si>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</si>
  <si>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</si>
  <si>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</si>
  <si>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</si>
  <si>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</si>
  <si>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</si>
  <si>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</si>
  <si>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</si>
  <si>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</si>
  <si>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</si>
  <si>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</si>
  <si>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</si>
  <si>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</si>
  <si>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</si>
  <si>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</si>
  <si>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</si>
  <si>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</si>
  <si>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</si>
  <si>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</si>
  <si>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</si>
  <si>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</si>
  <si>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</si>
  <si>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</si>
  <si>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</si>
  <si>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</si>
  <si>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</si>
  <si>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</si>
  <si>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</si>
  <si>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</si>
  <si>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</si>
  <si>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</si>
  <si>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</si>
  <si>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</si>
  <si>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</si>
  <si>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</si>
  <si>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</si>
  <si>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</si>
  <si>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</si>
  <si>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</si>
  <si>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</si>
  <si>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</si>
  <si>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</si>
  <si>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</si>
  <si>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</si>
  <si>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</si>
  <si>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</si>
  <si>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</si>
  <si>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</si>
  <si>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</si>
  <si>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</si>
  <si>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</si>
  <si>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</si>
  <si>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</si>
  <si>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</si>
  <si>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</si>
  <si>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</si>
  <si>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</si>
  <si>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</si>
  <si>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</si>
  <si>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</si>
  <si>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</si>
  <si>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</si>
  <si>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</si>
  <si>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</si>
  <si>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</si>
  <si>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</si>
  <si>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</si>
  <si>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</si>
  <si>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</si>
  <si>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</si>
  <si>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</si>
  <si>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</si>
  <si>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</si>
  <si>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</si>
  <si>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</si>
  <si>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</si>
  <si>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</si>
  <si>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</si>
  <si>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</si>
  <si>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</si>
  <si>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</si>
  <si>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</si>
  <si>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</si>
  <si>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</si>
  <si>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</si>
  <si>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</si>
  <si>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</si>
  <si>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</si>
  <si>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</si>
  <si>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</si>
  <si>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</si>
  <si>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</si>
  <si>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</si>
  <si>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</si>
  <si>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</si>
  <si>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</si>
  <si>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</si>
  <si>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</si>
  <si>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</si>
  <si>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</si>
  <si>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</si>
  <si>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</si>
  <si>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</si>
  <si>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</si>
  <si>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</si>
  <si>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</si>
  <si>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</si>
  <si>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</si>
  <si>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</si>
  <si>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</si>
  <si>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</si>
  <si>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</si>
  <si>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</si>
  <si>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</si>
  <si>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</si>
  <si>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</si>
  <si>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</si>
  <si>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</si>
  <si>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</si>
  <si>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</si>
  <si>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</si>
  <si>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</si>
  <si>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</si>
  <si>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</si>
  <si>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</si>
  <si>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</si>
  <si>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</si>
  <si>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</si>
  <si>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</si>
  <si>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</si>
  <si>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</si>
  <si>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</si>
  <si>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</si>
  <si>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</si>
  <si>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</si>
  <si>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</si>
  <si>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</si>
  <si>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</si>
  <si>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</si>
  <si>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</si>
  <si>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</si>
  <si>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</si>
  <si>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</si>
  <si>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</si>
  <si>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</si>
  <si>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</si>
  <si>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</si>
  <si>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</si>
  <si>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</si>
  <si>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</si>
  <si>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</si>
  <si>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</si>
  <si>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</si>
  <si>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</si>
  <si>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</si>
  <si>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</si>
  <si>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</si>
  <si>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</si>
  <si>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</si>
  <si>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</si>
  <si>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</si>
  <si>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</si>
  <si>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</si>
  <si>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</si>
  <si>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</si>
  <si>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</si>
  <si>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</si>
  <si>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</si>
  <si>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</si>
  <si>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</si>
  <si>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</si>
  <si>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</si>
  <si>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</si>
  <si>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</si>
  <si>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</si>
  <si>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</si>
  <si>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</si>
  <si>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</si>
  <si>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</si>
  <si>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</si>
  <si>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</si>
  <si>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</si>
  <si>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</si>
  <si>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</si>
  <si>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</si>
  <si>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</si>
  <si>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</si>
  <si>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</si>
  <si>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</si>
  <si>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</si>
  <si>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</si>
  <si>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</si>
  <si>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</si>
  <si>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</si>
  <si>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</si>
  <si>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</si>
  <si>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</si>
  <si>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</si>
  <si>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</si>
  <si>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</si>
  <si>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</si>
  <si>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</si>
  <si>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</si>
  <si>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</si>
  <si>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</si>
  <si>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</si>
  <si>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</si>
  <si>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</si>
  <si>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</si>
  <si>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</si>
  <si>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</si>
  <si>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</si>
  <si>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</si>
  <si>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</si>
  <si>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</si>
  <si>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</si>
  <si>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</si>
  <si>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</si>
  <si>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</si>
  <si>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</si>
  <si>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</si>
  <si>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</si>
  <si>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</si>
  <si>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</si>
  <si>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</si>
  <si>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</si>
  <si>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</si>
  <si>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</si>
  <si>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</si>
  <si>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</si>
  <si>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</si>
  <si>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</si>
  <si>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</si>
  <si>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</si>
  <si>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</si>
  <si>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</si>
  <si>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</si>
  <si>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</si>
  <si>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</si>
  <si>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</si>
  <si>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</si>
  <si>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</si>
  <si>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</si>
  <si>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</si>
  <si>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</si>
  <si>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</si>
  <si>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</si>
  <si>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</si>
  <si>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</si>
  <si>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</si>
  <si>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</si>
  <si>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</si>
  <si>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</si>
  <si>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</si>
  <si>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</si>
  <si>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</si>
  <si>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</si>
  <si>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</si>
  <si>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</si>
  <si>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</si>
  <si>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</si>
  <si>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</si>
  <si>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</si>
  <si>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</si>
  <si>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</si>
  <si>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</si>
  <si>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</si>
  <si>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</si>
  <si>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</si>
  <si>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</si>
  <si>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</si>
  <si>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</si>
  <si>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</si>
  <si>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</si>
  <si>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</si>
  <si>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</si>
  <si>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</si>
  <si>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</si>
  <si>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</si>
  <si>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</si>
  <si>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</si>
  <si>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</si>
  <si>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</si>
  <si>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</si>
  <si>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</si>
  <si>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</si>
  <si>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</si>
  <si>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</si>
  <si>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</si>
  <si>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</si>
  <si>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</si>
  <si>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</si>
  <si>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</si>
  <si>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</si>
  <si>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</si>
  <si>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</si>
  <si>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</si>
  <si>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</si>
  <si>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</si>
  <si>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</si>
  <si>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</si>
  <si>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</si>
  <si>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</si>
  <si>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</si>
  <si>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</si>
  <si>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</si>
  <si>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</si>
  <si>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</si>
  <si>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</si>
  <si>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</si>
  <si>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</si>
  <si>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</si>
  <si>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</si>
  <si>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</si>
  <si>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</si>
  <si>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</si>
  <si>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</si>
  <si>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</si>
  <si>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</si>
  <si>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</si>
  <si>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</si>
  <si>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</si>
  <si>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</si>
  <si>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</si>
  <si>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</si>
  <si>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</si>
  <si>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</si>
  <si>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</si>
  <si>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</si>
  <si>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</si>
  <si>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</si>
  <si>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</si>
  <si>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</si>
  <si>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</si>
  <si>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</si>
  <si>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</si>
  <si>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</si>
  <si>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</si>
  <si>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</si>
  <si>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</si>
  <si>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</si>
  <si>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</si>
  <si>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</si>
  <si>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</si>
  <si>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</si>
  <si>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</si>
  <si>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</si>
  <si>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</si>
  <si>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</si>
  <si>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</si>
  <si>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</si>
  <si>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</si>
  <si>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</si>
  <si>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</si>
  <si>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</si>
  <si>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</si>
  <si>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</si>
  <si>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</si>
  <si>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</si>
  <si>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</si>
  <si>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</si>
  <si>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</si>
  <si>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</si>
  <si>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</si>
  <si>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</si>
  <si>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</si>
  <si>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</si>
  <si>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</si>
  <si>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</si>
  <si>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</si>
  <si>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</si>
  <si>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</si>
  <si>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</si>
  <si>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</si>
  <si>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</si>
  <si>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</si>
  <si>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</si>
  <si>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</si>
  <si>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</si>
  <si>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</si>
  <si>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</si>
  <si>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</si>
  <si>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</si>
  <si>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</si>
  <si>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</si>
  <si>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</si>
  <si>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</si>
  <si>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</si>
  <si>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</si>
  <si>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</si>
  <si>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</si>
  <si>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</si>
  <si>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</si>
  <si>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</si>
  <si>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</si>
  <si>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</si>
  <si>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</si>
  <si>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</si>
  <si>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</si>
  <si>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</si>
  <si>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Pneumatic Controllers and Pumps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</si>
  <si>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</si>
  <si>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</si>
  <si>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</si>
  <si>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</si>
  <si>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</si>
  <si>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</si>
  <si>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</si>
  <si>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</si>
  <si>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</si>
  <si>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</si>
  <si>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</si>
  <si>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</si>
  <si>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</si>
  <si>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</si>
  <si>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</si>
  <si>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</si>
  <si>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</si>
  <si>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</si>
  <si>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</si>
  <si>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</si>
  <si>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</si>
  <si>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</si>
  <si>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</si>
  <si>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</si>
  <si>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</si>
  <si>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</si>
  <si>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</si>
  <si>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</si>
  <si>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</si>
  <si>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</si>
  <si>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</si>
  <si>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</si>
  <si>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</si>
  <si>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</si>
  <si>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</si>
  <si>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</si>
  <si>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</si>
  <si>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</si>
  <si>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</si>
  <si>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</si>
  <si>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</si>
  <si>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</si>
  <si>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</si>
  <si>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</si>
  <si>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</si>
  <si>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</si>
  <si>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</si>
  <si>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</si>
  <si>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</si>
  <si>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</si>
  <si>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</si>
  <si>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</si>
  <si>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</si>
  <si>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</si>
  <si>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</si>
  <si>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</si>
  <si>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</si>
  <si>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</si>
  <si>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</si>
  <si>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</si>
  <si>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</si>
  <si>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</si>
  <si>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</si>
  <si>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</si>
  <si>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</si>
  <si>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</si>
  <si>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</si>
  <si>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</si>
  <si>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</si>
  <si>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</si>
  <si>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</si>
  <si>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</si>
  <si>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</si>
  <si>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</si>
  <si>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</si>
  <si>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</si>
  <si>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</si>
  <si>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</si>
  <si>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</si>
  <si>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</si>
  <si>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</si>
  <si>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</si>
  <si>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</si>
  <si>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</si>
  <si>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</si>
  <si>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</si>
  <si>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</si>
  <si>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</si>
  <si>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</si>
  <si>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</si>
  <si>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</si>
  <si>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</si>
  <si>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</si>
  <si>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</si>
  <si>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</si>
  <si>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</si>
  <si>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</si>
  <si>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</si>
  <si>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</si>
  <si>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</si>
  <si>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</si>
  <si>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</si>
  <si>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</si>
  <si>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</si>
  <si>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</si>
  <si>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</si>
  <si>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</si>
  <si>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</si>
  <si>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</si>
  <si>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</si>
  <si>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</si>
  <si>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</si>
  <si>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</si>
  <si>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</si>
  <si>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</si>
  <si>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</si>
  <si>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</si>
  <si>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</si>
  <si>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</si>
  <si>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</si>
  <si>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</si>
  <si>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</si>
  <si>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</si>
  <si>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</si>
  <si>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</si>
  <si>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</si>
  <si>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</si>
  <si>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</si>
  <si>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</si>
  <si>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</si>
  <si>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</si>
  <si>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</si>
  <si>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</si>
  <si>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</si>
  <si>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</si>
  <si>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</si>
  <si>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</si>
  <si>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</si>
  <si>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</si>
  <si>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</si>
  <si>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</si>
  <si>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</si>
  <si>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</si>
  <si>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</si>
  <si>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</si>
  <si>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</si>
  <si>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</si>
  <si>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</si>
  <si>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</si>
  <si>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</si>
  <si>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</si>
  <si>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</si>
  <si>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</si>
  <si>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</si>
  <si>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</si>
  <si>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</si>
  <si>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</si>
  <si>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</si>
  <si>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</si>
  <si>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</si>
  <si>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</si>
  <si>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</si>
  <si>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</si>
  <si>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</si>
  <si>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</si>
  <si>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</si>
  <si>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</si>
  <si>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</si>
  <si>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</si>
  <si>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</si>
  <si>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</si>
  <si>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</si>
  <si>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</si>
  <si>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</si>
  <si>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</si>
  <si>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</si>
  <si>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</si>
  <si>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</si>
  <si>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</si>
  <si>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</si>
  <si>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</si>
  <si>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</si>
  <si>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</si>
  <si>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</si>
  <si>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</si>
  <si>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</si>
  <si>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</si>
  <si>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</si>
  <si>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</si>
  <si>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</si>
  <si>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</si>
  <si>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</si>
  <si>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</si>
  <si>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</si>
  <si>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</si>
  <si>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</si>
  <si>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</si>
  <si>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</si>
  <si>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</si>
  <si>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</si>
  <si>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</si>
  <si>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</si>
  <si>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</si>
  <si>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</si>
  <si>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</si>
  <si>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</si>
  <si>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</si>
  <si>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</si>
  <si>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</si>
  <si>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</si>
  <si>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</si>
  <si>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</si>
  <si>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</si>
  <si>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</si>
  <si>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</si>
  <si>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</si>
  <si>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</si>
  <si>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</si>
  <si>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</si>
  <si>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</si>
  <si>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</si>
  <si>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</si>
  <si>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</si>
  <si>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</si>
  <si>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</si>
  <si>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</si>
  <si>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</si>
  <si>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</si>
  <si>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</si>
  <si>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</si>
  <si>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</si>
  <si>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</si>
  <si>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</si>
  <si>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</si>
  <si>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</si>
  <si>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</si>
  <si>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</si>
  <si>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</si>
  <si>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</si>
  <si>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</si>
  <si>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</si>
  <si>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</si>
  <si>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</si>
  <si>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</si>
  <si>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</si>
  <si>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</si>
  <si>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</si>
  <si>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</si>
  <si>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</si>
  <si>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</si>
  <si>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</si>
  <si>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</si>
  <si>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</si>
  <si>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</si>
  <si>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</si>
  <si>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</si>
  <si>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</si>
  <si>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</si>
  <si>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</si>
  <si>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</si>
  <si>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</si>
  <si>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</si>
  <si>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</si>
  <si>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</si>
  <si>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</si>
  <si>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</si>
  <si>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</si>
  <si>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</si>
  <si>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</si>
  <si>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</si>
  <si>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</si>
  <si>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</si>
  <si>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</si>
  <si>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</si>
  <si>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</si>
  <si>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</si>
  <si>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</si>
  <si>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</si>
  <si>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</si>
  <si>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</si>
  <si>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</si>
  <si>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</si>
  <si>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</si>
  <si>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</si>
  <si>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</si>
  <si>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</si>
  <si>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</si>
  <si>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</si>
  <si>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</si>
  <si>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</si>
  <si>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</si>
  <si>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</si>
  <si>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</si>
  <si>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</si>
  <si>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</si>
  <si>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</si>
  <si>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</si>
  <si>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</si>
  <si>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</si>
  <si>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</si>
  <si>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</si>
  <si>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</si>
  <si>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</si>
  <si>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</si>
  <si>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</si>
  <si>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</si>
  <si>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</si>
  <si>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</si>
  <si>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</si>
  <si>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</si>
  <si>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</si>
  <si>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</si>
  <si>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</si>
  <si>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</si>
  <si>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</si>
  <si>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</si>
  <si>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</si>
  <si>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</si>
  <si>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</si>
  <si>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</si>
  <si>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</si>
  <si>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</si>
  <si>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</si>
  <si>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</si>
  <si>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</si>
  <si>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</si>
  <si>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</si>
  <si>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</si>
  <si>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</si>
  <si>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</si>
  <si>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</si>
  <si>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</si>
  <si>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</si>
  <si>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</si>
  <si>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</si>
  <si>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</si>
  <si>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</si>
  <si>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</si>
  <si>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</si>
  <si>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</si>
  <si>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</si>
  <si>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</si>
  <si>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</si>
  <si>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</si>
  <si>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</si>
  <si>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</si>
  <si>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</si>
  <si>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</si>
  <si>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</si>
  <si>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</si>
  <si>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</si>
  <si>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</si>
  <si>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</si>
  <si>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</si>
  <si>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</si>
  <si>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</si>
  <si>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</si>
  <si>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</si>
  <si>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</si>
  <si>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</si>
  <si>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</si>
  <si>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</si>
  <si>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</si>
  <si>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</si>
  <si>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</si>
  <si>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</si>
  <si>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</si>
  <si>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</si>
  <si>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</si>
  <si>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</si>
  <si>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</si>
  <si>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</si>
  <si>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</si>
  <si>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</si>
  <si>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</si>
  <si>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</si>
  <si>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</si>
  <si>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</si>
  <si>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</si>
  <si>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</si>
  <si>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</si>
  <si>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</si>
  <si>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</si>
  <si>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</si>
  <si>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</si>
  <si>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</si>
  <si>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</si>
  <si>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</si>
  <si>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</si>
  <si>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</si>
  <si>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</si>
  <si>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</si>
  <si>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</si>
  <si>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</si>
  <si>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</si>
  <si>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</si>
  <si>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</si>
  <si>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</si>
  <si>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</si>
  <si>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</si>
  <si>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</si>
  <si>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</si>
  <si>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</si>
  <si>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</si>
  <si>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</si>
  <si>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</si>
  <si>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</si>
  <si>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</si>
  <si>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</si>
  <si>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</si>
  <si>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</si>
  <si>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</si>
  <si>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</si>
  <si>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</si>
  <si>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</si>
  <si>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</si>
  <si>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</si>
  <si>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</si>
  <si>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</si>
  <si>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</si>
  <si>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</si>
  <si>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</si>
  <si>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</si>
  <si>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</si>
  <si>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</si>
  <si>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</si>
  <si>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</si>
  <si>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</si>
  <si>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</si>
  <si>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</si>
  <si>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</si>
  <si>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</si>
  <si>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</si>
  <si>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</si>
  <si>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</si>
  <si>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</si>
  <si>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</si>
  <si>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</si>
  <si>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</si>
  <si>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</si>
  <si>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</si>
  <si>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</si>
  <si>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</si>
  <si>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</si>
  <si>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</si>
  <si>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</si>
  <si>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</si>
  <si>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</si>
  <si>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</si>
  <si>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</si>
  <si>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</si>
  <si>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</si>
  <si>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</si>
  <si>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</si>
  <si>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</si>
  <si>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</si>
  <si>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</si>
  <si>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</si>
  <si>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</si>
  <si>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</si>
  <si>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</si>
  <si>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</si>
  <si>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</si>
  <si>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</si>
  <si>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</si>
  <si>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</si>
  <si>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</si>
  <si>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</si>
  <si>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</si>
  <si>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</si>
  <si>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</si>
  <si>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</si>
  <si>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</si>
  <si>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</si>
  <si>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Daily</t>
  </si>
  <si>
    <t>35 minutes</t>
  </si>
  <si>
    <t>Calculated/Modeled</t>
  </si>
  <si>
    <t>Area</t>
  </si>
  <si>
    <t>GLYCalc</t>
  </si>
  <si>
    <t>CDPHE Regulation 7</t>
  </si>
  <si>
    <t>123-0243-062 (P112)</t>
  </si>
  <si>
    <t>123-0243-062 (P113)</t>
  </si>
  <si>
    <t>Optimal Glycol Cirulation Rate Operational Standard</t>
  </si>
  <si>
    <t>Need flash tank</t>
  </si>
  <si>
    <t>Saturated</t>
  </si>
  <si>
    <t>Vapor Recovery Unit</t>
  </si>
  <si>
    <t xml:space="preserve">Optimal Glycol Cirulation Rate </t>
  </si>
  <si>
    <t>Small Dehydrator Standards</t>
  </si>
  <si>
    <t>Benzene &lt;0.9 Mg/yr</t>
  </si>
  <si>
    <t>Kimray 45015</t>
  </si>
  <si>
    <t>Kerr KJ2251 - Electric</t>
  </si>
  <si>
    <t>VRU recycle to inlet</t>
  </si>
  <si>
    <t>NEOTF</t>
  </si>
  <si>
    <t>Time Line</t>
  </si>
  <si>
    <t>Date</t>
  </si>
  <si>
    <t>Vessels</t>
  </si>
  <si>
    <t>3201 Quail Springs Parkway, Suite 100</t>
  </si>
  <si>
    <t>Oklahoma City</t>
  </si>
  <si>
    <t>OK</t>
  </si>
  <si>
    <t>Jay Laughlin</t>
  </si>
  <si>
    <t>Environmental</t>
  </si>
  <si>
    <t>(405) 605 3835</t>
  </si>
  <si>
    <t>jlaughlin@dcpmidstream.com</t>
  </si>
  <si>
    <t>Gas Processing Facility</t>
  </si>
  <si>
    <t>DCP - South Chester Antrim CO2 Removal Facility</t>
  </si>
  <si>
    <t>6250 Old State Road</t>
  </si>
  <si>
    <t>Johannesburg</t>
  </si>
  <si>
    <t>MI</t>
  </si>
  <si>
    <t>(405) 605-3835</t>
  </si>
  <si>
    <t>On-Site Generation</t>
  </si>
  <si>
    <t>EUP1DEHY</t>
  </si>
  <si>
    <t>EUP2DEHY</t>
  </si>
  <si>
    <t>EUP3DEHY</t>
  </si>
  <si>
    <t>EUP4DEHY</t>
  </si>
  <si>
    <t>EUP5DEHY</t>
  </si>
  <si>
    <t>EUP6DEHY</t>
  </si>
  <si>
    <t>OGI</t>
  </si>
  <si>
    <t>Otsego</t>
  </si>
  <si>
    <t>ND</t>
  </si>
  <si>
    <t>DCP Midstream Partners, LP</t>
  </si>
  <si>
    <t>*Representative Sample from Plant #3 inlet/outlet</t>
  </si>
  <si>
    <t>6900 E. Layton Ave, Ste. 900</t>
  </si>
  <si>
    <t>Denver</t>
  </si>
  <si>
    <t>CO</t>
  </si>
  <si>
    <r>
      <t>*Facility does not operate Acid Gas Sweetening units; however has Amine Units that remove CO</t>
    </r>
    <r>
      <rPr>
        <vertAlign val="subscript"/>
        <sz val="11"/>
        <color theme="1"/>
        <rFont val="Calibri"/>
        <family val="2"/>
        <scheme val="minor"/>
      </rPr>
      <t>2</t>
    </r>
  </si>
  <si>
    <t>Acid Gas Recovery Units *</t>
  </si>
  <si>
    <t>Not calculated</t>
  </si>
  <si>
    <t>Glycalc</t>
  </si>
  <si>
    <t>NA</t>
  </si>
  <si>
    <t>Electric</t>
  </si>
  <si>
    <t>Mi EGLE Rule 201</t>
  </si>
  <si>
    <t>EUPLANT1AMINE</t>
  </si>
  <si>
    <t>EUPLANT2AMINE</t>
  </si>
  <si>
    <t>EUPLANT3AMINE</t>
  </si>
  <si>
    <t>EUPLANT4AMINE</t>
  </si>
  <si>
    <t>EUPLANT5AMINE</t>
  </si>
  <si>
    <t>EUPLANT6AMINE</t>
  </si>
  <si>
    <t>Based on CO2 content of gas</t>
  </si>
  <si>
    <t>MI EGLE Rule 201</t>
  </si>
  <si>
    <t>Recycle to heater</t>
  </si>
  <si>
    <t>recycle to heater</t>
  </si>
  <si>
    <t>Heat media oil</t>
  </si>
  <si>
    <t>This is TOC which includes VOC And CH4 and CO2 etc</t>
  </si>
  <si>
    <t>1. Plant 1 Dehy did not run in 2021.</t>
  </si>
  <si>
    <t>2. Benzene and other HAPS were below detection limits in inlet gas unless value is reported.</t>
  </si>
  <si>
    <t>The site uses OGI to identify leaking components.</t>
  </si>
  <si>
    <t>EPA's 1995 Protocol for Equipment Leak Emission Estimates Table 2-8 and OGI data. Methane is from Subpart W of Part 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</si>
</sst>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m/d/yyyy;@"/>
    <numFmt numFmtId="165" formatCode="0.0%"/>
    <numFmt numFmtId="166" formatCode="0.000"/>
    <numFmt numFmtId="167" formatCode="0.0000"/>
    <numFmt numFmtId="168" formatCode="_(* #,##0_);_(* \(#,##0\);_(* &quot;-&quot;??_);_(@_)"/>
  </numFmts>
  <fonts count="50"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sz val="12"/>
      <name val="Times New Roman"/>
      <family val="1"/>
    </font>
    <font>
      <strike/>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4"/>
      <color rgb="FF000000"/>
      <name val="Lucida Sans Unicode"/>
      <family val="2"/>
    </font>
    <font>
      <vertAlign val="subscript"/>
      <sz val="11"/>
      <color theme="1"/>
      <name val="Calibri"/>
      <family val="2"/>
      <scheme val="minor"/>
    </font>
    <font>
      <sz val="8"/>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FF0000"/>
        <bgColor rgb="FF000000"/>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5">
    <xf numFmtId="0" fontId="0" fillId="0" borderId="0"/>
    <xf numFmtId="44" fontId="3" fillId="0" borderId="0" applyFont="0" applyFill="0" applyBorder="0" applyAlignment="0" applyProtection="0"/>
    <xf numFmtId="0" fontId="42" fillId="0" borderId="0"/>
    <xf numFmtId="0" fontId="44" fillId="0" borderId="0" applyNumberFormat="0" applyFill="0" applyBorder="0" applyAlignment="0" applyProtection="0"/>
    <xf numFmtId="43" fontId="3" fillId="0" borderId="0" applyFont="0" applyFill="0" applyBorder="0" applyAlignment="0" applyProtection="0"/>
  </cellStyleXfs>
  <cellXfs count="35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14" fontId="10" fillId="0" borderId="0" xfId="0" applyNumberFormat="1" applyFont="1" applyAlignment="1" applyProtection="1">
      <alignment horizontal="left" vertical="center" wrapText="1"/>
    </xf>
    <xf numFmtId="0" fontId="0" fillId="0" borderId="0" xfId="0" applyAlignment="1" applyProtection="1">
      <alignment horizontal="left" vertical="center" wrapText="1"/>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14" fontId="0" fillId="0" borderId="0" xfId="0" applyNumberFormat="1" applyAlignment="1" applyProtection="1">
      <alignment horizontal="left" vertical="center" wrapText="1"/>
    </xf>
    <xf numFmtId="0" fontId="0" fillId="0" borderId="3" xfId="0"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14" fontId="0" fillId="0" borderId="1" xfId="0" applyNumberFormat="1" applyBorder="1" applyAlignment="1" applyProtection="1">
      <alignment horizontal="left" vertical="center" wrapText="1"/>
    </xf>
    <xf numFmtId="0" fontId="0" fillId="0" borderId="1" xfId="0" applyBorder="1" applyAlignment="1" applyProtection="1">
      <alignment horizontal="left" vertical="center" wrapText="1"/>
    </xf>
    <xf numFmtId="14" fontId="43" fillId="0" borderId="1" xfId="0" applyNumberFormat="1" applyFont="1" applyBorder="1" applyAlignment="1" applyProtection="1">
      <alignment horizontal="left" vertical="center" wrapText="1"/>
    </xf>
    <xf numFmtId="0" fontId="43" fillId="0" borderId="1" xfId="0" applyFont="1"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11" fillId="0" borderId="0" xfId="0" applyFont="1" applyProtection="1"/>
    <xf numFmtId="0" fontId="0" fillId="5" borderId="1" xfId="0" applyFill="1" applyBorder="1" applyAlignment="1" applyProtection="1">
      <alignment vertical="top"/>
    </xf>
    <xf numFmtId="0" fontId="12" fillId="0" borderId="0" xfId="0" applyFont="1" applyAlignment="1" applyProtection="1">
      <alignment horizontal="left"/>
    </xf>
    <xf numFmtId="0" fontId="44" fillId="5" borderId="1" xfId="3"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4" fontId="0" fillId="5" borderId="1" xfId="0" applyNumberForma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47" fillId="0" borderId="0" xfId="0" applyFont="1" applyProtection="1"/>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right" vertical="top"/>
    </xf>
    <xf numFmtId="0" fontId="12" fillId="4" borderId="1" xfId="0" applyFont="1" applyFill="1" applyBorder="1" applyProtection="1"/>
    <xf numFmtId="167" fontId="12" fillId="5" borderId="1" xfId="0" applyNumberFormat="1" applyFont="1" applyFill="1" applyBorder="1" applyAlignment="1" applyProtection="1">
      <alignment horizontal="right" vertical="top"/>
    </xf>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2" fillId="5" borderId="1" xfId="0" applyFont="1" applyFill="1" applyBorder="1" applyAlignment="1" applyProtection="1">
      <alignment vertical="top"/>
    </xf>
    <xf numFmtId="0" fontId="0" fillId="0" borderId="0" xfId="0" applyAlignment="1" applyProtection="1">
      <alignment horizontal="right"/>
    </xf>
    <xf numFmtId="0" fontId="0" fillId="0" borderId="0" xfId="0" applyAlignment="1" applyProtection="1">
      <alignment horizontal="left"/>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12" fillId="3" borderId="1" xfId="0" applyFont="1" applyFill="1" applyBorder="1" applyAlignment="1" applyProtection="1">
      <alignment horizontal="left" vertical="top" wrapText="1"/>
    </xf>
    <xf numFmtId="0" fontId="9" fillId="8" borderId="5" xfId="0" applyFont="1" applyFill="1" applyBorder="1" applyAlignment="1" applyProtection="1">
      <alignment vertical="top" wrapText="1"/>
    </xf>
    <xf numFmtId="0" fontId="18" fillId="8" borderId="5"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12" fillId="0" borderId="0" xfId="0" applyFont="1" applyProtection="1"/>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166" fontId="2" fillId="8" borderId="5" xfId="0" applyNumberFormat="1" applyFont="1" applyFill="1" applyBorder="1" applyAlignment="1" applyProtection="1">
      <alignment vertical="top" wrapText="1"/>
    </xf>
    <xf numFmtId="0" fontId="2" fillId="26" borderId="5" xfId="0" applyFont="1" applyFill="1" applyBorder="1" applyAlignment="1" applyProtection="1">
      <alignment vertical="top" wrapText="1"/>
    </xf>
    <xf numFmtId="3" fontId="2" fillId="8" borderId="5" xfId="0" applyNumberFormat="1" applyFont="1" applyFill="1" applyBorder="1" applyAlignment="1" applyProtection="1">
      <alignment vertical="top" wrapText="1"/>
    </xf>
    <xf numFmtId="168" fontId="2" fillId="8" borderId="5" xfId="4" applyNumberFormat="1" applyFont="1" applyFill="1" applyBorder="1" applyAlignment="1" applyProtection="1">
      <alignment vertical="top"/>
    </xf>
    <xf numFmtId="168" fontId="2" fillId="8" borderId="5" xfId="0" applyNumberFormat="1" applyFont="1" applyFill="1" applyBorder="1" applyAlignment="1" applyProtection="1">
      <alignment vertical="top"/>
    </xf>
    <xf numFmtId="0" fontId="2" fillId="15" borderId="5" xfId="0" applyFont="1" applyFill="1" applyBorder="1" applyAlignment="1" applyProtection="1">
      <alignment vertical="top" wrapText="1"/>
    </xf>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2" fontId="0" fillId="5" borderId="9" xfId="0" applyNumberFormat="1" applyFill="1" applyBorder="1" applyAlignment="1" applyProtection="1">
      <alignment vertical="center" wrapText="1"/>
    </xf>
    <xf numFmtId="0" fontId="1" fillId="0" borderId="0" xfId="0" applyFont="1" applyAlignment="1" applyProtection="1">
      <alignment wrapText="1"/>
    </xf>
    <xf numFmtId="0" fontId="1" fillId="0" borderId="0" xfId="0" applyFont="1" applyAlignment="1" applyProtection="1">
      <alignment horizontal="center" vertical="center"/>
    </xf>
    <xf numFmtId="11" fontId="0" fillId="0" borderId="0" xfId="0" applyNumberFormat="1" applyProtection="1"/>
    <xf numFmtId="0" fontId="0" fillId="19" borderId="0" xfId="0" applyFill="1" applyProtection="1"/>
    <xf numFmtId="0" fontId="0" fillId="2" borderId="0" xfId="0" applyFill="1" applyProtection="1"/>
  </cellXfs>
  <cellStyles count="5">
    <cellStyle name="Comma" xfId="4" builtinId="3"/>
    <cellStyle name="Currency" xfId="1" builtinId="4"/>
    <cellStyle name="Hyperlink" xfId="3" builtinId="8"/>
    <cellStyle name="Normal" xfId="0" builtinId="0"/>
    <cellStyle name="Normal 2" xfId="2" xr:uid="{F47E3CBB-B98A-4C09-83E5-CDEE61871D98}"/>
  </cellStyles>
  <dxfs count="18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2023_03_30_Michigan_EPA_HH_Question_Survey_DCP_Antrim_(Facility_Composition_HAP_StorageVessels).xlsx?E313C7FA" TargetMode="External"/><Relationship Id="rId1" Type="http://schemas.openxmlformats.org/officeDocument/2006/relationships/externalLinkPath" Target="file:///\\E313C7FA\2023_03_30_Michigan_EPA_HH_Question_Survey_DCP_Antrim_(Facility_Composition_HAP_StorageVesse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Errata and FAQ"/>
      <sheetName val="Definitions"/>
      <sheetName val="Facility(1)"/>
      <sheetName val="Composition(1)"/>
      <sheetName val="HAP(1)"/>
      <sheetName val="StorageVessels(1)"/>
      <sheetName val="Control Devices(2)"/>
      <sheetName val="Dehydrators(2)"/>
      <sheetName val="AssociatedGasOilWells(2)"/>
      <sheetName val="Compressors(2)"/>
      <sheetName val="SurfaceWaterImpoundments(2)"/>
      <sheetName val="TruckLoading(2)"/>
      <sheetName val="AGRUnits(2)"/>
      <sheetName val="PneumaticPumpsControllers(2)"/>
      <sheetName val="EquipmentLeaks(2)"/>
      <sheetName val="Lists"/>
    </sheetNames>
    <sheetDataSet>
      <sheetData sheetId="0" refreshError="1"/>
      <sheetData sheetId="1" refreshError="1"/>
      <sheetData sheetId="2" refreshError="1"/>
      <sheetData sheetId="3">
        <row r="4">
          <cell r="C4" t="str">
            <v>DCP Midstream Partners, LP</v>
          </cell>
        </row>
        <row r="21">
          <cell r="C21" t="str">
            <v>DCP - South Chester Antrim CO2 Removal Facility</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B1" t="str">
            <v/>
          </cell>
        </row>
        <row r="2">
          <cell r="B2" t="str">
            <v/>
          </cell>
        </row>
        <row r="3">
          <cell r="B3" t="str">
            <v/>
          </cell>
        </row>
        <row r="4">
          <cell r="B4" t="str">
            <v/>
          </cell>
        </row>
        <row r="5">
          <cell r="B5" t="str">
            <v/>
          </cell>
        </row>
        <row r="6">
          <cell r="B6" t="str">
            <v/>
          </cell>
        </row>
        <row r="7">
          <cell r="B7" t="str">
            <v/>
          </cell>
        </row>
        <row r="8">
          <cell r="B8" t="str">
            <v/>
          </cell>
        </row>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row r="32">
          <cell r="B32" t="str">
            <v/>
          </cell>
        </row>
        <row r="33">
          <cell r="B33" t="str">
            <v/>
          </cell>
        </row>
        <row r="38">
          <cell r="A38" t="str">
            <v>Manufacturer’s data sheet</v>
          </cell>
        </row>
        <row r="39">
          <cell r="A39" t="str">
            <v>Manufacturer’s maximum gas consumption rate</v>
          </cell>
        </row>
        <row r="40">
          <cell r="A40" t="str">
            <v>Manufacturer’s minimum gas consumption rate (device not actuating)</v>
          </cell>
        </row>
        <row r="41">
          <cell r="A41" t="str">
            <v>Model number and supply pressure</v>
          </cell>
        </row>
        <row r="42">
          <cell r="A42" t="str">
            <v>Actual gas consumption rate of controllers over time</v>
          </cell>
        </row>
        <row r="43">
          <cell r="A43" t="str">
            <v>Measured gas supply rate</v>
          </cell>
        </row>
        <row r="44">
          <cell r="A44" t="str">
            <v>Measured venting rates</v>
          </cell>
        </row>
        <row r="45">
          <cell r="A45" t="str">
            <v>Other design considerations</v>
          </cell>
        </row>
        <row r="48">
          <cell r="A48" t="str">
            <v>Monitor NG consumption for all controllers and inspect controllers if consumption increases</v>
          </cell>
        </row>
        <row r="49">
          <cell r="A49" t="str">
            <v>Routine visual inspections of controllers</v>
          </cell>
        </row>
        <row r="50">
          <cell r="A50" t="str">
            <v>Routine visual inspections and monitoring NG consumption</v>
          </cell>
        </row>
        <row r="51">
          <cell r="A51" t="str">
            <v>Periodic inspections using optical imaging camera of vented emissions</v>
          </cell>
        </row>
        <row r="52">
          <cell r="A52" t="str">
            <v xml:space="preserve">Optical imaging camera, audio/visual </v>
          </cell>
        </row>
        <row r="53">
          <cell r="A53" t="str">
            <v>Audio/visual</v>
          </cell>
        </row>
        <row r="54">
          <cell r="A54" t="str">
            <v>Other (describe)</v>
          </cell>
        </row>
        <row r="55">
          <cell r="A55" t="str">
            <v>None</v>
          </cell>
        </row>
        <row r="58">
          <cell r="A58" t="str">
            <v>Pumps connected to closed vent system (CVS)</v>
          </cell>
        </row>
        <row r="59">
          <cell r="A59" t="str">
            <v>Pumps routed to control device</v>
          </cell>
        </row>
        <row r="60">
          <cell r="A60" t="str">
            <v>Air supplied to controllers</v>
          </cell>
        </row>
        <row r="61">
          <cell r="A61" t="str">
            <v>Solar/electric valves</v>
          </cell>
        </row>
        <row r="62">
          <cell r="A62" t="str">
            <v>Other</v>
          </cell>
        </row>
        <row r="65">
          <cell r="A65" t="str">
            <v>Rotary vane isolation valve actuator</v>
          </cell>
        </row>
        <row r="66">
          <cell r="A66" t="str">
            <v>Turbine operated isolation valve actuator</v>
          </cell>
        </row>
        <row r="67">
          <cell r="A67" t="str">
            <v>Other</v>
          </cell>
        </row>
        <row r="70">
          <cell r="A70" t="str">
            <v>Monthly or more frequently</v>
          </cell>
        </row>
        <row r="71">
          <cell r="A71" t="str">
            <v>Quarterly</v>
          </cell>
        </row>
        <row r="72">
          <cell r="A72" t="str">
            <v>Semiannually</v>
          </cell>
        </row>
        <row r="73">
          <cell r="A73" t="str">
            <v>Annually</v>
          </cell>
        </row>
        <row r="74">
          <cell r="A74" t="str">
            <v>Less than once per year</v>
          </cell>
        </row>
        <row r="77">
          <cell r="A77" t="str">
            <v>Optical gas imaging</v>
          </cell>
        </row>
        <row r="78">
          <cell r="A78" t="str">
            <v>Hi-flow sampler</v>
          </cell>
        </row>
        <row r="79">
          <cell r="A79" t="str">
            <v>EPA Method 21</v>
          </cell>
        </row>
        <row r="80">
          <cell r="A80" t="str">
            <v>Optical gas imaging and Hi-flow sampler</v>
          </cell>
        </row>
        <row r="81">
          <cell r="A81" t="str">
            <v>Optical gas imaging and EPA Method 21</v>
          </cell>
        </row>
        <row r="82">
          <cell r="A82" t="str">
            <v>Hi-flow sampler and EPA Method 21</v>
          </cell>
        </row>
        <row r="83">
          <cell r="A83" t="str">
            <v>Optical gas imaging, Hi-flow sampler, and EPA Method 21</v>
          </cell>
        </row>
        <row r="84">
          <cell r="A84" t="str">
            <v>Other (specify)</v>
          </cell>
        </row>
        <row r="87">
          <cell r="A87" t="str">
            <v>500 ppmv</v>
          </cell>
        </row>
        <row r="88">
          <cell r="A88" t="str">
            <v>1,000 ppmv</v>
          </cell>
        </row>
        <row r="89">
          <cell r="A89" t="str">
            <v>2,000 ppmv</v>
          </cell>
        </row>
        <row r="90">
          <cell r="A90" t="str">
            <v>5,000 ppmv</v>
          </cell>
        </row>
        <row r="91">
          <cell r="A91" t="str">
            <v>10,000 ppmv</v>
          </cell>
        </row>
        <row r="92">
          <cell r="A92" t="str">
            <v>Any visible emissions using OGI</v>
          </cell>
        </row>
        <row r="93">
          <cell r="A93" t="str">
            <v>Other (specify)</v>
          </cell>
        </row>
        <row r="121">
          <cell r="A121" t="str">
            <v>Calibrated bagging</v>
          </cell>
        </row>
        <row r="122">
          <cell r="A122" t="str">
            <v>High volume sampler</v>
          </cell>
        </row>
        <row r="123">
          <cell r="A123" t="str">
            <v>Temporary meter</v>
          </cell>
        </row>
        <row r="124">
          <cell r="A124" t="str">
            <v>Acoustic leak detection</v>
          </cell>
        </row>
        <row r="127">
          <cell r="A127" t="str">
            <v>Snap acting, intermittent bleed controller</v>
          </cell>
        </row>
        <row r="128">
          <cell r="A128" t="str">
            <v>Throttling low continuous bleed controller</v>
          </cell>
        </row>
        <row r="129">
          <cell r="A129" t="str">
            <v>Throttling high continuous bleed controller</v>
          </cell>
        </row>
        <row r="130">
          <cell r="A130" t="str">
            <v>Throttling intermittent bleed controller</v>
          </cell>
        </row>
        <row r="131">
          <cell r="A131" t="str">
            <v>Throttling no-bleed controller</v>
          </cell>
        </row>
        <row r="132">
          <cell r="A132" t="str">
            <v>Rotary vane isolation valve actuator</v>
          </cell>
        </row>
        <row r="133">
          <cell r="A133" t="str">
            <v>Turbine operated isolation valve actuator</v>
          </cell>
        </row>
        <row r="134">
          <cell r="A134" t="str">
            <v>Chemical injection piston pump</v>
          </cell>
        </row>
        <row r="135">
          <cell r="A135" t="str">
            <v>Chemical injection diaphragm pump</v>
          </cell>
        </row>
        <row r="136">
          <cell r="A136" t="str">
            <v>Liquid Circulation (Kimray) pump</v>
          </cell>
        </row>
        <row r="137">
          <cell r="A137" t="str">
            <v>Other</v>
          </cell>
        </row>
        <row r="140">
          <cell r="A140" t="str">
            <v>Wet (inlet) natural gas</v>
          </cell>
        </row>
        <row r="141">
          <cell r="A141" t="str">
            <v>Recovered flash tank separator gas</v>
          </cell>
        </row>
        <row r="142">
          <cell r="A142" t="str">
            <v>Dry (sales) natural gas</v>
          </cell>
        </row>
        <row r="143">
          <cell r="A143" t="str">
            <v>Other (specify)</v>
          </cell>
        </row>
        <row r="146">
          <cell r="A146" t="str">
            <v>Vented to atmosphere</v>
          </cell>
        </row>
        <row r="147">
          <cell r="A147" t="str">
            <v>Vented to flare or thermal oxidizer</v>
          </cell>
        </row>
        <row r="148">
          <cell r="A148" t="str">
            <v>Vented to condenser</v>
          </cell>
        </row>
        <row r="149">
          <cell r="A149" t="str">
            <v>Other (specify)</v>
          </cell>
        </row>
        <row r="152">
          <cell r="A152" t="str">
            <v>Optimize glycol circulation rates</v>
          </cell>
        </row>
        <row r="153">
          <cell r="A153" t="str">
            <v>Route reboiler condenser gas to fuel combustion units</v>
          </cell>
        </row>
        <row r="154">
          <cell r="A154" t="str">
            <v>Other (specify)</v>
          </cell>
        </row>
        <row r="157">
          <cell r="A157" t="str">
            <v>Ethylene glycol</v>
          </cell>
        </row>
        <row r="158">
          <cell r="A158" t="str">
            <v>Triethylene glycol</v>
          </cell>
        </row>
        <row r="159">
          <cell r="A159" t="str">
            <v>Other glycol</v>
          </cell>
        </row>
        <row r="160">
          <cell r="A160" t="str">
            <v>Calcium chloride dessicant</v>
          </cell>
        </row>
        <row r="161">
          <cell r="A161" t="str">
            <v>Lithium chloride dessicant</v>
          </cell>
        </row>
        <row r="162">
          <cell r="A162" t="str">
            <v>Other dessicant</v>
          </cell>
        </row>
        <row r="163">
          <cell r="A163" t="str">
            <v>Other (specify)</v>
          </cell>
        </row>
        <row r="166">
          <cell r="A166" t="str">
            <v>Single speed fan</v>
          </cell>
        </row>
        <row r="167">
          <cell r="A167" t="str">
            <v>Dual speed fan</v>
          </cell>
        </row>
        <row r="168">
          <cell r="A168" t="str">
            <v>Three speed fan</v>
          </cell>
        </row>
        <row r="169">
          <cell r="A169" t="str">
            <v>Variable speed fan</v>
          </cell>
        </row>
        <row r="172">
          <cell r="A172" t="str">
            <v>Flow monitor at well (prior to separator)</v>
          </cell>
        </row>
        <row r="173">
          <cell r="A173" t="str">
            <v>Flow monitor of separator outlet</v>
          </cell>
        </row>
        <row r="174">
          <cell r="A174" t="str">
            <v>Flow monitor at facility outlet (sales line)</v>
          </cell>
        </row>
        <row r="175">
          <cell r="A175" t="str">
            <v>Off site</v>
          </cell>
        </row>
        <row r="178">
          <cell r="A178" t="str">
            <v>Estimated</v>
          </cell>
        </row>
        <row r="179">
          <cell r="A179" t="str">
            <v>Measured</v>
          </cell>
        </row>
        <row r="180">
          <cell r="A180" t="str">
            <v>Sampling or monitoring conducted, analyte not found/below detection limit</v>
          </cell>
        </row>
        <row r="181">
          <cell r="A181" t="str">
            <v>Never estimated or tested for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laughlin@dcpmidstream.com" TargetMode="External"/><Relationship Id="rId1" Type="http://schemas.openxmlformats.org/officeDocument/2006/relationships/hyperlink" Target="mailto:jlaughlin@dcpmidstream.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dimension ref="A1:AG155"/>
  <sheetViews>
    <sheetView topLeftCell="B74" workbookViewId="0">
      <selection activeCell="C32" sqref="C32"/>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870</v>
      </c>
      <c r="C23" s="14" t="s">
        <v>871</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7" customHeight="1" x14ac:dyDescent="0.3">
      <c r="B42" s="24" t="s">
        <v>32</v>
      </c>
      <c r="C42" s="25"/>
    </row>
    <row r="43" spans="2:3" x14ac:dyDescent="0.3">
      <c r="B43" s="26"/>
      <c r="C43" s="27" t="s">
        <v>33</v>
      </c>
    </row>
    <row r="44" spans="2:3" ht="51" customHeight="1" x14ac:dyDescent="0.3">
      <c r="B44" s="26"/>
      <c r="C44" s="28" t="s">
        <v>34</v>
      </c>
    </row>
    <row r="45" spans="2:3" ht="20.7"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7"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700000000000003"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IYmhvmaZfloOOY0KdMJxh7tb/Kdod2APHS4A7lcnRBwfMLwQKg2EJRcPzkoUSIqsf0Tbjw9CjmmvJvmZX7nesA==" saltValue="+j68JA42xe2h9vLQXdp1j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1"/>
  </sheetPr>
  <dimension ref="B1:CB33"/>
  <sheetViews>
    <sheetView zoomScaleNormal="100" workbookViewId="0">
      <selection activeCell="E8" sqref="E8"/>
    </sheetView>
  </sheetViews>
  <sheetFormatPr defaultRowHeight="14.4" x14ac:dyDescent="0.3"/>
  <cols>
    <col min="1" max="1" width="3" style="51" customWidth="1"/>
    <col min="2" max="2" width="22.21875" style="51" customWidth="1"/>
    <col min="3" max="14" width="15.77734375" style="51" customWidth="1"/>
    <col min="15" max="15" width="16.77734375" style="51" customWidth="1"/>
    <col min="16" max="25" width="15.77734375" style="51" customWidth="1"/>
    <col min="26" max="26" width="18.5546875" style="51" customWidth="1"/>
    <col min="27" max="29" width="15.77734375" style="51" customWidth="1"/>
    <col min="30" max="32" width="20.77734375" style="51" customWidth="1"/>
    <col min="33" max="35" width="15.77734375" style="51" customWidth="1"/>
    <col min="36" max="36" width="24" style="51" customWidth="1"/>
    <col min="37" max="48" width="15.77734375" style="51" customWidth="1"/>
    <col min="49" max="49" width="16.77734375" style="51" customWidth="1"/>
    <col min="50" max="63" width="15.77734375" style="51" customWidth="1"/>
    <col min="64" max="65" width="17.21875" style="51" customWidth="1"/>
    <col min="66" max="67" width="19.21875" style="51" customWidth="1"/>
    <col min="68" max="73" width="15.77734375" style="51" customWidth="1"/>
    <col min="74" max="74" width="23.5546875" style="51" customWidth="1"/>
    <col min="75" max="75" width="17" style="51" customWidth="1"/>
    <col min="76" max="76" width="25.77734375" style="51" customWidth="1"/>
    <col min="77" max="77" width="17" style="51" customWidth="1"/>
    <col min="78" max="79" width="20.77734375" style="51" customWidth="1"/>
    <col min="80" max="80" width="25.77734375" style="51" customWidth="1"/>
    <col min="81" max="16384" width="8.88671875" style="51"/>
  </cols>
  <sheetData>
    <row r="1" spans="2:79" ht="18" customHeight="1" x14ac:dyDescent="0.35">
      <c r="B1" s="52" t="s">
        <v>578</v>
      </c>
      <c r="C1" s="52"/>
      <c r="D1" s="53"/>
      <c r="E1" s="53"/>
    </row>
    <row r="3" spans="2:79" ht="15.6" x14ac:dyDescent="0.3">
      <c r="B3" s="55" t="s">
        <v>368</v>
      </c>
    </row>
    <row r="4" spans="2:79" x14ac:dyDescent="0.3">
      <c r="B4" s="124" t="s">
        <v>369</v>
      </c>
      <c r="C4" s="125" t="str">
        <f>'Facility(2)'!C4</f>
        <v>DCP Midstream Partners, LP</v>
      </c>
      <c r="J4" s="232"/>
    </row>
    <row r="5" spans="2:79" x14ac:dyDescent="0.3">
      <c r="B5" s="124" t="s">
        <v>14</v>
      </c>
      <c r="C5" s="125" t="str">
        <f>'Facility(2)'!C21</f>
        <v>DCP - South Chester Antrim CO2 Removal Facility</v>
      </c>
    </row>
    <row r="6" spans="2:79" x14ac:dyDescent="0.3">
      <c r="C6" s="10"/>
    </row>
    <row r="7" spans="2:79" ht="15.6" x14ac:dyDescent="0.3">
      <c r="B7" s="55" t="s">
        <v>579</v>
      </c>
      <c r="C7" s="10"/>
    </row>
    <row r="8" spans="2:79" x14ac:dyDescent="0.3">
      <c r="B8" s="171" t="s">
        <v>466</v>
      </c>
      <c r="C8" s="251">
        <v>0</v>
      </c>
    </row>
    <row r="9" spans="2:79" ht="43.2" x14ac:dyDescent="0.3">
      <c r="B9" s="175" t="s">
        <v>580</v>
      </c>
      <c r="C9" s="176"/>
      <c r="D9" s="54"/>
    </row>
    <row r="10" spans="2:79" ht="45" customHeight="1" x14ac:dyDescent="0.3">
      <c r="B10" s="252" t="s">
        <v>581</v>
      </c>
      <c r="C10" s="253"/>
    </row>
    <row r="11" spans="2:79" ht="42.6" customHeight="1" x14ac:dyDescent="0.3">
      <c r="B11" s="252" t="s">
        <v>582</v>
      </c>
      <c r="C11" s="253"/>
      <c r="D11" s="229"/>
      <c r="E11" s="229"/>
      <c r="F11" s="229"/>
      <c r="G11" s="229"/>
      <c r="H11" s="229"/>
      <c r="I11" s="229"/>
      <c r="J11" s="229"/>
      <c r="K11" s="229"/>
      <c r="L11" s="229"/>
      <c r="M11" s="229"/>
      <c r="N11" s="229"/>
      <c r="O11" s="229"/>
    </row>
    <row r="12" spans="2:79" ht="43.2" x14ac:dyDescent="0.3">
      <c r="B12" s="254" t="s">
        <v>583</v>
      </c>
      <c r="C12" s="255"/>
      <c r="CA12" s="67"/>
    </row>
    <row r="13" spans="2:79" ht="28.8" x14ac:dyDescent="0.3">
      <c r="B13" s="254" t="s">
        <v>584</v>
      </c>
      <c r="C13" s="255"/>
      <c r="CA13" s="67"/>
    </row>
    <row r="14" spans="2:79" x14ac:dyDescent="0.3">
      <c r="B14" s="254" t="s">
        <v>582</v>
      </c>
      <c r="C14" s="256"/>
      <c r="CA14" s="67"/>
    </row>
    <row r="15" spans="2:79" ht="28.8" x14ac:dyDescent="0.3">
      <c r="B15" s="254" t="s">
        <v>585</v>
      </c>
      <c r="C15" s="176"/>
      <c r="CA15" s="67"/>
    </row>
    <row r="16" spans="2:79" x14ac:dyDescent="0.3">
      <c r="B16" s="257"/>
      <c r="C16" s="173"/>
      <c r="CA16" s="67"/>
    </row>
    <row r="17" spans="2:80" ht="15.6" x14ac:dyDescent="0.3">
      <c r="B17" s="55" t="s">
        <v>586</v>
      </c>
      <c r="D17" s="147" t="s">
        <v>469</v>
      </c>
      <c r="AJ17" s="157"/>
      <c r="CA17" s="67"/>
    </row>
    <row r="18" spans="2:80" x14ac:dyDescent="0.3">
      <c r="B18" s="154" t="s">
        <v>587</v>
      </c>
      <c r="C18" s="184" t="s">
        <v>470</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471</v>
      </c>
      <c r="AE18" s="185"/>
      <c r="AF18" s="186"/>
      <c r="AG18" s="258" t="s">
        <v>472</v>
      </c>
      <c r="AH18" s="259"/>
      <c r="AI18" s="259"/>
      <c r="AJ18" s="260"/>
      <c r="AK18" s="261" t="s">
        <v>473</v>
      </c>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3" t="s">
        <v>474</v>
      </c>
      <c r="BM18" s="263"/>
      <c r="BN18" s="263"/>
      <c r="BO18" s="263"/>
      <c r="BP18" s="263"/>
      <c r="BQ18" s="263"/>
      <c r="BR18" s="263"/>
      <c r="BS18" s="263"/>
      <c r="BT18" s="263"/>
      <c r="BU18" s="263"/>
      <c r="BV18" s="263"/>
      <c r="BW18" s="264"/>
      <c r="BX18" s="265" t="s">
        <v>475</v>
      </c>
      <c r="BY18" s="266"/>
      <c r="BZ18" s="266"/>
      <c r="CA18" s="266"/>
      <c r="CB18" s="267"/>
    </row>
    <row r="19" spans="2:80" ht="72" x14ac:dyDescent="0.3">
      <c r="B19" s="154"/>
      <c r="C19" s="196" t="s">
        <v>484</v>
      </c>
      <c r="D19" s="196" t="s">
        <v>485</v>
      </c>
      <c r="E19" s="196" t="s">
        <v>486</v>
      </c>
      <c r="F19" s="196" t="s">
        <v>487</v>
      </c>
      <c r="G19" s="196" t="s">
        <v>488</v>
      </c>
      <c r="H19" s="196" t="s">
        <v>489</v>
      </c>
      <c r="I19" s="196" t="s">
        <v>490</v>
      </c>
      <c r="J19" s="196" t="s">
        <v>491</v>
      </c>
      <c r="K19" s="196" t="s">
        <v>492</v>
      </c>
      <c r="L19" s="196" t="s">
        <v>493</v>
      </c>
      <c r="M19" s="196" t="s">
        <v>494</v>
      </c>
      <c r="N19" s="196" t="s">
        <v>495</v>
      </c>
      <c r="O19" s="196" t="s">
        <v>588</v>
      </c>
      <c r="P19" s="196" t="s">
        <v>497</v>
      </c>
      <c r="Q19" s="196" t="s">
        <v>498</v>
      </c>
      <c r="R19" s="196" t="s">
        <v>499</v>
      </c>
      <c r="S19" s="196" t="s">
        <v>500</v>
      </c>
      <c r="T19" s="196" t="s">
        <v>501</v>
      </c>
      <c r="U19" s="196" t="s">
        <v>541</v>
      </c>
      <c r="V19" s="196" t="s">
        <v>503</v>
      </c>
      <c r="W19" s="196" t="s">
        <v>504</v>
      </c>
      <c r="X19" s="196" t="s">
        <v>505</v>
      </c>
      <c r="Y19" s="196" t="s">
        <v>506</v>
      </c>
      <c r="Z19" s="196" t="s">
        <v>507</v>
      </c>
      <c r="AA19" s="196" t="s">
        <v>508</v>
      </c>
      <c r="AB19" s="197" t="s">
        <v>509</v>
      </c>
      <c r="AC19" s="197" t="s">
        <v>510</v>
      </c>
      <c r="AD19" s="198" t="s">
        <v>511</v>
      </c>
      <c r="AE19" s="198" t="s">
        <v>512</v>
      </c>
      <c r="AF19" s="198" t="s">
        <v>513</v>
      </c>
      <c r="AG19" s="198" t="s">
        <v>589</v>
      </c>
      <c r="AH19" s="198" t="s">
        <v>590</v>
      </c>
      <c r="AI19" s="197" t="s">
        <v>591</v>
      </c>
      <c r="AJ19" s="197" t="s">
        <v>592</v>
      </c>
      <c r="AK19" s="196" t="s">
        <v>484</v>
      </c>
      <c r="AL19" s="196" t="s">
        <v>485</v>
      </c>
      <c r="AM19" s="196" t="s">
        <v>486</v>
      </c>
      <c r="AN19" s="196" t="s">
        <v>487</v>
      </c>
      <c r="AO19" s="196" t="s">
        <v>488</v>
      </c>
      <c r="AP19" s="196" t="s">
        <v>489</v>
      </c>
      <c r="AQ19" s="196" t="s">
        <v>490</v>
      </c>
      <c r="AR19" s="196" t="s">
        <v>491</v>
      </c>
      <c r="AS19" s="196" t="s">
        <v>492</v>
      </c>
      <c r="AT19" s="196" t="s">
        <v>493</v>
      </c>
      <c r="AU19" s="196" t="s">
        <v>494</v>
      </c>
      <c r="AV19" s="196" t="s">
        <v>495</v>
      </c>
      <c r="AW19" s="196" t="s">
        <v>588</v>
      </c>
      <c r="AX19" s="196" t="s">
        <v>497</v>
      </c>
      <c r="AY19" s="196" t="s">
        <v>498</v>
      </c>
      <c r="AZ19" s="196" t="s">
        <v>499</v>
      </c>
      <c r="BA19" s="196" t="s">
        <v>500</v>
      </c>
      <c r="BB19" s="196" t="s">
        <v>501</v>
      </c>
      <c r="BC19" s="196" t="s">
        <v>541</v>
      </c>
      <c r="BD19" s="196" t="s">
        <v>503</v>
      </c>
      <c r="BE19" s="196" t="s">
        <v>504</v>
      </c>
      <c r="BF19" s="196" t="s">
        <v>505</v>
      </c>
      <c r="BG19" s="196" t="s">
        <v>506</v>
      </c>
      <c r="BH19" s="196" t="s">
        <v>593</v>
      </c>
      <c r="BI19" s="196" t="s">
        <v>508</v>
      </c>
      <c r="BJ19" s="197" t="s">
        <v>509</v>
      </c>
      <c r="BK19" s="197" t="s">
        <v>510</v>
      </c>
      <c r="BL19" s="242" t="s">
        <v>594</v>
      </c>
      <c r="BM19" s="197" t="s">
        <v>521</v>
      </c>
      <c r="BN19" s="242" t="s">
        <v>595</v>
      </c>
      <c r="BO19" s="197" t="s">
        <v>521</v>
      </c>
      <c r="BP19" s="242" t="s">
        <v>596</v>
      </c>
      <c r="BQ19" s="197" t="s">
        <v>521</v>
      </c>
      <c r="BR19" s="242" t="s">
        <v>597</v>
      </c>
      <c r="BS19" s="197" t="s">
        <v>521</v>
      </c>
      <c r="BT19" s="242" t="s">
        <v>598</v>
      </c>
      <c r="BU19" s="197" t="s">
        <v>521</v>
      </c>
      <c r="BV19" s="197" t="s">
        <v>599</v>
      </c>
      <c r="BW19" s="197" t="s">
        <v>525</v>
      </c>
      <c r="BX19" s="268" t="s">
        <v>600</v>
      </c>
      <c r="BY19" s="211" t="s">
        <v>601</v>
      </c>
      <c r="BZ19" s="268" t="s">
        <v>602</v>
      </c>
      <c r="CA19" s="268" t="s">
        <v>603</v>
      </c>
      <c r="CB19" s="268" t="s">
        <v>604</v>
      </c>
    </row>
    <row r="20" spans="2:80" s="10" customFormat="1" x14ac:dyDescent="0.3">
      <c r="B20" s="243"/>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c r="AE20" s="159" t="s">
        <v>80</v>
      </c>
      <c r="AF20" s="159" t="s">
        <v>80</v>
      </c>
      <c r="AG20" s="159"/>
      <c r="AH20" s="159"/>
      <c r="AI20" s="159"/>
      <c r="AJ20" s="159" t="s">
        <v>80</v>
      </c>
      <c r="AK20" s="159" t="s">
        <v>80</v>
      </c>
      <c r="AL20" s="159" t="s">
        <v>80</v>
      </c>
      <c r="AM20" s="159" t="s">
        <v>80</v>
      </c>
      <c r="AN20" s="159" t="s">
        <v>80</v>
      </c>
      <c r="AO20" s="159" t="s">
        <v>80</v>
      </c>
      <c r="AP20" s="159" t="s">
        <v>80</v>
      </c>
      <c r="AQ20" s="159" t="s">
        <v>80</v>
      </c>
      <c r="AR20" s="159" t="s">
        <v>80</v>
      </c>
      <c r="AS20" s="159" t="s">
        <v>80</v>
      </c>
      <c r="AT20" s="159" t="s">
        <v>80</v>
      </c>
      <c r="AU20" s="159" t="s">
        <v>80</v>
      </c>
      <c r="AV20" s="159" t="s">
        <v>80</v>
      </c>
      <c r="AW20" s="159" t="s">
        <v>80</v>
      </c>
      <c r="AX20" s="159" t="s">
        <v>80</v>
      </c>
      <c r="AY20" s="159" t="s">
        <v>80</v>
      </c>
      <c r="AZ20" s="159" t="s">
        <v>80</v>
      </c>
      <c r="BA20" s="159" t="s">
        <v>80</v>
      </c>
      <c r="BB20" s="159" t="s">
        <v>80</v>
      </c>
      <c r="BC20" s="159" t="s">
        <v>80</v>
      </c>
      <c r="BD20" s="159" t="s">
        <v>80</v>
      </c>
      <c r="BE20" s="159"/>
      <c r="BF20" s="159"/>
      <c r="BG20" s="159"/>
      <c r="BH20" s="159"/>
      <c r="BI20" s="159"/>
      <c r="BJ20" s="159"/>
      <c r="BK20" s="159" t="s">
        <v>80</v>
      </c>
      <c r="BL20" s="159"/>
      <c r="BM20" s="159"/>
      <c r="BN20" s="159"/>
      <c r="BO20" s="159"/>
      <c r="BP20" s="159"/>
      <c r="BQ20" s="159"/>
      <c r="BR20" s="159"/>
      <c r="BS20" s="159"/>
      <c r="BT20" s="159"/>
      <c r="BU20" s="159"/>
      <c r="BV20" s="159"/>
      <c r="BW20" s="159" t="s">
        <v>80</v>
      </c>
      <c r="BX20" s="88"/>
      <c r="BY20" s="88"/>
      <c r="BZ20" s="269"/>
      <c r="CA20" s="269"/>
      <c r="CB20" s="269"/>
    </row>
    <row r="21" spans="2:80" s="10" customFormat="1" x14ac:dyDescent="0.3">
      <c r="B21" s="243"/>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c r="AE21" s="159" t="s">
        <v>80</v>
      </c>
      <c r="AF21" s="159" t="s">
        <v>80</v>
      </c>
      <c r="AG21" s="159"/>
      <c r="AH21" s="159"/>
      <c r="AI21" s="159"/>
      <c r="AJ21" s="159" t="s">
        <v>80</v>
      </c>
      <c r="AK21" s="159" t="s">
        <v>80</v>
      </c>
      <c r="AL21" s="159" t="s">
        <v>80</v>
      </c>
      <c r="AM21" s="159" t="s">
        <v>80</v>
      </c>
      <c r="AN21" s="159" t="s">
        <v>80</v>
      </c>
      <c r="AO21" s="159" t="s">
        <v>80</v>
      </c>
      <c r="AP21" s="159" t="s">
        <v>80</v>
      </c>
      <c r="AQ21" s="159" t="s">
        <v>80</v>
      </c>
      <c r="AR21" s="159" t="s">
        <v>80</v>
      </c>
      <c r="AS21" s="159" t="s">
        <v>80</v>
      </c>
      <c r="AT21" s="159" t="s">
        <v>80</v>
      </c>
      <c r="AU21" s="159" t="s">
        <v>80</v>
      </c>
      <c r="AV21" s="159" t="s">
        <v>80</v>
      </c>
      <c r="AW21" s="159" t="s">
        <v>80</v>
      </c>
      <c r="AX21" s="159" t="s">
        <v>80</v>
      </c>
      <c r="AY21" s="159" t="s">
        <v>80</v>
      </c>
      <c r="AZ21" s="159" t="s">
        <v>80</v>
      </c>
      <c r="BA21" s="159" t="s">
        <v>80</v>
      </c>
      <c r="BB21" s="159" t="s">
        <v>80</v>
      </c>
      <c r="BC21" s="159" t="s">
        <v>80</v>
      </c>
      <c r="BD21" s="159" t="s">
        <v>80</v>
      </c>
      <c r="BE21" s="159"/>
      <c r="BF21" s="159"/>
      <c r="BG21" s="159"/>
      <c r="BH21" s="159"/>
      <c r="BI21" s="159"/>
      <c r="BJ21" s="159"/>
      <c r="BK21" s="159" t="s">
        <v>80</v>
      </c>
      <c r="BL21" s="159"/>
      <c r="BM21" s="159"/>
      <c r="BN21" s="159"/>
      <c r="BO21" s="159"/>
      <c r="BP21" s="159"/>
      <c r="BQ21" s="159"/>
      <c r="BR21" s="159"/>
      <c r="BS21" s="159"/>
      <c r="BT21" s="159"/>
      <c r="BU21" s="159"/>
      <c r="BV21" s="159"/>
      <c r="BW21" s="159" t="s">
        <v>80</v>
      </c>
      <c r="BX21" s="88"/>
      <c r="BY21" s="88"/>
      <c r="BZ21" s="269"/>
      <c r="CA21" s="269"/>
      <c r="CB21" s="269"/>
    </row>
    <row r="22" spans="2:80" s="10" customFormat="1" x14ac:dyDescent="0.3">
      <c r="B22" s="243"/>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c r="AE22" s="159" t="s">
        <v>80</v>
      </c>
      <c r="AF22" s="159" t="s">
        <v>80</v>
      </c>
      <c r="AG22" s="159"/>
      <c r="AH22" s="159"/>
      <c r="AI22" s="159"/>
      <c r="AJ22" s="159" t="s">
        <v>80</v>
      </c>
      <c r="AK22" s="159" t="s">
        <v>80</v>
      </c>
      <c r="AL22" s="159" t="s">
        <v>80</v>
      </c>
      <c r="AM22" s="159" t="s">
        <v>80</v>
      </c>
      <c r="AN22" s="159" t="s">
        <v>80</v>
      </c>
      <c r="AO22" s="159" t="s">
        <v>80</v>
      </c>
      <c r="AP22" s="159" t="s">
        <v>80</v>
      </c>
      <c r="AQ22" s="159" t="s">
        <v>80</v>
      </c>
      <c r="AR22" s="159" t="s">
        <v>80</v>
      </c>
      <c r="AS22" s="159" t="s">
        <v>80</v>
      </c>
      <c r="AT22" s="159" t="s">
        <v>80</v>
      </c>
      <c r="AU22" s="159" t="s">
        <v>80</v>
      </c>
      <c r="AV22" s="159" t="s">
        <v>80</v>
      </c>
      <c r="AW22" s="159" t="s">
        <v>80</v>
      </c>
      <c r="AX22" s="159" t="s">
        <v>80</v>
      </c>
      <c r="AY22" s="159" t="s">
        <v>80</v>
      </c>
      <c r="AZ22" s="159" t="s">
        <v>80</v>
      </c>
      <c r="BA22" s="159" t="s">
        <v>80</v>
      </c>
      <c r="BB22" s="159" t="s">
        <v>80</v>
      </c>
      <c r="BC22" s="159" t="s">
        <v>80</v>
      </c>
      <c r="BD22" s="159" t="s">
        <v>80</v>
      </c>
      <c r="BE22" s="159"/>
      <c r="BF22" s="159"/>
      <c r="BG22" s="159"/>
      <c r="BH22" s="159"/>
      <c r="BI22" s="159"/>
      <c r="BJ22" s="159"/>
      <c r="BK22" s="159" t="s">
        <v>80</v>
      </c>
      <c r="BL22" s="159"/>
      <c r="BM22" s="159"/>
      <c r="BN22" s="159"/>
      <c r="BO22" s="159"/>
      <c r="BP22" s="159"/>
      <c r="BQ22" s="159"/>
      <c r="BR22" s="159"/>
      <c r="BS22" s="159"/>
      <c r="BT22" s="159"/>
      <c r="BU22" s="159"/>
      <c r="BV22" s="159"/>
      <c r="BW22" s="159" t="s">
        <v>80</v>
      </c>
      <c r="BX22" s="88"/>
      <c r="BY22" s="88"/>
      <c r="BZ22" s="269"/>
      <c r="CA22" s="269"/>
      <c r="CB22" s="269"/>
    </row>
    <row r="23" spans="2:80" s="10" customFormat="1" x14ac:dyDescent="0.3">
      <c r="B23" s="243"/>
      <c r="C23" s="159" t="s">
        <v>80</v>
      </c>
      <c r="D23" s="159" t="s">
        <v>80</v>
      </c>
      <c r="E23" s="159" t="s">
        <v>80</v>
      </c>
      <c r="F23" s="159"/>
      <c r="G23" s="159"/>
      <c r="H23" s="159"/>
      <c r="I23" s="159"/>
      <c r="J23" s="159"/>
      <c r="K23" s="159"/>
      <c r="L23" s="159"/>
      <c r="M23" s="159" t="s">
        <v>80</v>
      </c>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c r="AE23" s="159" t="s">
        <v>80</v>
      </c>
      <c r="AF23" s="159" t="s">
        <v>80</v>
      </c>
      <c r="AG23" s="159"/>
      <c r="AH23" s="159"/>
      <c r="AI23" s="159"/>
      <c r="AJ23" s="159" t="s">
        <v>80</v>
      </c>
      <c r="AK23" s="159" t="s">
        <v>80</v>
      </c>
      <c r="AL23" s="159" t="s">
        <v>80</v>
      </c>
      <c r="AM23" s="159" t="s">
        <v>80</v>
      </c>
      <c r="AN23" s="159" t="s">
        <v>80</v>
      </c>
      <c r="AO23" s="159" t="s">
        <v>80</v>
      </c>
      <c r="AP23" s="159" t="s">
        <v>80</v>
      </c>
      <c r="AQ23" s="159" t="s">
        <v>80</v>
      </c>
      <c r="AR23" s="159" t="s">
        <v>80</v>
      </c>
      <c r="AS23" s="159" t="s">
        <v>80</v>
      </c>
      <c r="AT23" s="159" t="s">
        <v>80</v>
      </c>
      <c r="AU23" s="159" t="s">
        <v>80</v>
      </c>
      <c r="AV23" s="159" t="s">
        <v>80</v>
      </c>
      <c r="AW23" s="159" t="s">
        <v>80</v>
      </c>
      <c r="AX23" s="159" t="s">
        <v>80</v>
      </c>
      <c r="AY23" s="159" t="s">
        <v>80</v>
      </c>
      <c r="AZ23" s="159" t="s">
        <v>80</v>
      </c>
      <c r="BA23" s="159" t="s">
        <v>80</v>
      </c>
      <c r="BB23" s="159" t="s">
        <v>80</v>
      </c>
      <c r="BC23" s="159" t="s">
        <v>80</v>
      </c>
      <c r="BD23" s="159" t="s">
        <v>80</v>
      </c>
      <c r="BE23" s="159"/>
      <c r="BF23" s="159"/>
      <c r="BG23" s="159"/>
      <c r="BH23" s="159"/>
      <c r="BI23" s="159"/>
      <c r="BJ23" s="159"/>
      <c r="BK23" s="159" t="s">
        <v>80</v>
      </c>
      <c r="BL23" s="159"/>
      <c r="BM23" s="159"/>
      <c r="BN23" s="159"/>
      <c r="BO23" s="159"/>
      <c r="BP23" s="159"/>
      <c r="BQ23" s="159"/>
      <c r="BR23" s="159"/>
      <c r="BS23" s="159"/>
      <c r="BT23" s="159"/>
      <c r="BU23" s="159"/>
      <c r="BV23" s="159"/>
      <c r="BW23" s="159" t="s">
        <v>80</v>
      </c>
      <c r="BX23" s="88"/>
      <c r="BY23" s="88"/>
      <c r="BZ23" s="269"/>
      <c r="CA23" s="269"/>
      <c r="CB23" s="269"/>
    </row>
    <row r="24" spans="2:80" s="10" customFormat="1" x14ac:dyDescent="0.3">
      <c r="B24" s="243"/>
      <c r="C24" s="159" t="s">
        <v>80</v>
      </c>
      <c r="D24" s="159" t="s">
        <v>80</v>
      </c>
      <c r="E24" s="159" t="s">
        <v>80</v>
      </c>
      <c r="F24" s="159"/>
      <c r="G24" s="159"/>
      <c r="H24" s="159"/>
      <c r="I24" s="159"/>
      <c r="J24" s="159"/>
      <c r="K24" s="159"/>
      <c r="L24" s="159"/>
      <c r="M24" s="159" t="s">
        <v>80</v>
      </c>
      <c r="N24" s="159" t="s">
        <v>80</v>
      </c>
      <c r="O24" s="159" t="s">
        <v>80</v>
      </c>
      <c r="P24" s="159" t="s">
        <v>80</v>
      </c>
      <c r="Q24" s="159" t="s">
        <v>80</v>
      </c>
      <c r="R24" s="159" t="s">
        <v>80</v>
      </c>
      <c r="S24" s="159" t="s">
        <v>80</v>
      </c>
      <c r="T24" s="159" t="s">
        <v>80</v>
      </c>
      <c r="U24" s="159" t="s">
        <v>80</v>
      </c>
      <c r="V24" s="159" t="s">
        <v>80</v>
      </c>
      <c r="W24" s="159" t="s">
        <v>80</v>
      </c>
      <c r="X24" s="159" t="s">
        <v>80</v>
      </c>
      <c r="Y24" s="159" t="s">
        <v>80</v>
      </c>
      <c r="Z24" s="159" t="s">
        <v>80</v>
      </c>
      <c r="AA24" s="159" t="s">
        <v>80</v>
      </c>
      <c r="AB24" s="159" t="s">
        <v>80</v>
      </c>
      <c r="AC24" s="159" t="s">
        <v>80</v>
      </c>
      <c r="AD24" s="159"/>
      <c r="AE24" s="159" t="s">
        <v>80</v>
      </c>
      <c r="AF24" s="159" t="s">
        <v>80</v>
      </c>
      <c r="AG24" s="159"/>
      <c r="AH24" s="159"/>
      <c r="AI24" s="159"/>
      <c r="AJ24" s="159" t="s">
        <v>80</v>
      </c>
      <c r="AK24" s="159" t="s">
        <v>80</v>
      </c>
      <c r="AL24" s="159" t="s">
        <v>80</v>
      </c>
      <c r="AM24" s="159" t="s">
        <v>80</v>
      </c>
      <c r="AN24" s="159" t="s">
        <v>80</v>
      </c>
      <c r="AO24" s="159" t="s">
        <v>80</v>
      </c>
      <c r="AP24" s="159" t="s">
        <v>80</v>
      </c>
      <c r="AQ24" s="159" t="s">
        <v>80</v>
      </c>
      <c r="AR24" s="159" t="s">
        <v>80</v>
      </c>
      <c r="AS24" s="159" t="s">
        <v>80</v>
      </c>
      <c r="AT24" s="159" t="s">
        <v>80</v>
      </c>
      <c r="AU24" s="159" t="s">
        <v>80</v>
      </c>
      <c r="AV24" s="159" t="s">
        <v>80</v>
      </c>
      <c r="AW24" s="159" t="s">
        <v>80</v>
      </c>
      <c r="AX24" s="159" t="s">
        <v>80</v>
      </c>
      <c r="AY24" s="159" t="s">
        <v>80</v>
      </c>
      <c r="AZ24" s="159" t="s">
        <v>80</v>
      </c>
      <c r="BA24" s="159" t="s">
        <v>80</v>
      </c>
      <c r="BB24" s="159" t="s">
        <v>80</v>
      </c>
      <c r="BC24" s="159" t="s">
        <v>80</v>
      </c>
      <c r="BD24" s="159" t="s">
        <v>80</v>
      </c>
      <c r="BE24" s="159"/>
      <c r="BF24" s="159"/>
      <c r="BG24" s="159"/>
      <c r="BH24" s="159"/>
      <c r="BI24" s="159"/>
      <c r="BJ24" s="159"/>
      <c r="BK24" s="159" t="s">
        <v>80</v>
      </c>
      <c r="BL24" s="159"/>
      <c r="BM24" s="159"/>
      <c r="BN24" s="159"/>
      <c r="BO24" s="159"/>
      <c r="BP24" s="159"/>
      <c r="BQ24" s="159"/>
      <c r="BR24" s="159"/>
      <c r="BS24" s="159"/>
      <c r="BT24" s="159"/>
      <c r="BU24" s="159"/>
      <c r="BV24" s="159"/>
      <c r="BW24" s="159" t="s">
        <v>80</v>
      </c>
      <c r="BX24" s="88"/>
      <c r="BY24" s="88"/>
      <c r="BZ24" s="269"/>
      <c r="CA24" s="269"/>
      <c r="CB24" s="269"/>
    </row>
    <row r="25" spans="2:80" s="10" customFormat="1" x14ac:dyDescent="0.3">
      <c r="B25" s="243"/>
      <c r="C25" s="159" t="s">
        <v>80</v>
      </c>
      <c r="D25" s="159" t="s">
        <v>80</v>
      </c>
      <c r="E25" s="159" t="s">
        <v>80</v>
      </c>
      <c r="F25" s="159"/>
      <c r="G25" s="159"/>
      <c r="H25" s="159"/>
      <c r="I25" s="159"/>
      <c r="J25" s="159"/>
      <c r="K25" s="159"/>
      <c r="L25" s="159"/>
      <c r="M25" s="159" t="s">
        <v>80</v>
      </c>
      <c r="N25" s="159" t="s">
        <v>80</v>
      </c>
      <c r="O25" s="159" t="s">
        <v>80</v>
      </c>
      <c r="P25" s="159" t="s">
        <v>80</v>
      </c>
      <c r="Q25" s="159" t="s">
        <v>80</v>
      </c>
      <c r="R25" s="159" t="s">
        <v>80</v>
      </c>
      <c r="S25" s="159" t="s">
        <v>80</v>
      </c>
      <c r="T25" s="159" t="s">
        <v>80</v>
      </c>
      <c r="U25" s="159" t="s">
        <v>80</v>
      </c>
      <c r="V25" s="159" t="s">
        <v>80</v>
      </c>
      <c r="W25" s="159" t="s">
        <v>80</v>
      </c>
      <c r="X25" s="159" t="s">
        <v>80</v>
      </c>
      <c r="Y25" s="159" t="s">
        <v>80</v>
      </c>
      <c r="Z25" s="159" t="s">
        <v>80</v>
      </c>
      <c r="AA25" s="159" t="s">
        <v>80</v>
      </c>
      <c r="AB25" s="159" t="s">
        <v>80</v>
      </c>
      <c r="AC25" s="159" t="s">
        <v>80</v>
      </c>
      <c r="AD25" s="159"/>
      <c r="AE25" s="159" t="s">
        <v>80</v>
      </c>
      <c r="AF25" s="159" t="s">
        <v>80</v>
      </c>
      <c r="AG25" s="159"/>
      <c r="AH25" s="159"/>
      <c r="AI25" s="159"/>
      <c r="AJ25" s="159" t="s">
        <v>80</v>
      </c>
      <c r="AK25" s="159" t="s">
        <v>80</v>
      </c>
      <c r="AL25" s="159" t="s">
        <v>80</v>
      </c>
      <c r="AM25" s="159" t="s">
        <v>80</v>
      </c>
      <c r="AN25" s="159" t="s">
        <v>80</v>
      </c>
      <c r="AO25" s="159" t="s">
        <v>80</v>
      </c>
      <c r="AP25" s="159" t="s">
        <v>80</v>
      </c>
      <c r="AQ25" s="159" t="s">
        <v>80</v>
      </c>
      <c r="AR25" s="159" t="s">
        <v>80</v>
      </c>
      <c r="AS25" s="159" t="s">
        <v>80</v>
      </c>
      <c r="AT25" s="159" t="s">
        <v>80</v>
      </c>
      <c r="AU25" s="159" t="s">
        <v>80</v>
      </c>
      <c r="AV25" s="159" t="s">
        <v>80</v>
      </c>
      <c r="AW25" s="159" t="s">
        <v>80</v>
      </c>
      <c r="AX25" s="159" t="s">
        <v>80</v>
      </c>
      <c r="AY25" s="159" t="s">
        <v>80</v>
      </c>
      <c r="AZ25" s="159" t="s">
        <v>80</v>
      </c>
      <c r="BA25" s="159" t="s">
        <v>80</v>
      </c>
      <c r="BB25" s="159" t="s">
        <v>80</v>
      </c>
      <c r="BC25" s="159" t="s">
        <v>80</v>
      </c>
      <c r="BD25" s="159" t="s">
        <v>80</v>
      </c>
      <c r="BE25" s="159"/>
      <c r="BF25" s="159"/>
      <c r="BG25" s="159"/>
      <c r="BH25" s="159"/>
      <c r="BI25" s="159"/>
      <c r="BJ25" s="159"/>
      <c r="BK25" s="159" t="s">
        <v>80</v>
      </c>
      <c r="BL25" s="159"/>
      <c r="BM25" s="159"/>
      <c r="BN25" s="159"/>
      <c r="BO25" s="159"/>
      <c r="BP25" s="159"/>
      <c r="BQ25" s="159"/>
      <c r="BR25" s="159"/>
      <c r="BS25" s="159"/>
      <c r="BT25" s="159"/>
      <c r="BU25" s="159"/>
      <c r="BV25" s="159"/>
      <c r="BW25" s="159" t="s">
        <v>80</v>
      </c>
      <c r="BX25" s="88"/>
      <c r="BY25" s="88"/>
      <c r="BZ25" s="269"/>
      <c r="CA25" s="269"/>
      <c r="CB25" s="269"/>
    </row>
    <row r="26" spans="2:80" s="10" customFormat="1" x14ac:dyDescent="0.3">
      <c r="B26" s="243"/>
      <c r="C26" s="159" t="s">
        <v>80</v>
      </c>
      <c r="D26" s="159" t="s">
        <v>80</v>
      </c>
      <c r="E26" s="159" t="s">
        <v>80</v>
      </c>
      <c r="F26" s="159"/>
      <c r="G26" s="159"/>
      <c r="H26" s="159"/>
      <c r="I26" s="159"/>
      <c r="J26" s="159"/>
      <c r="K26" s="159"/>
      <c r="L26" s="159"/>
      <c r="M26" s="159" t="s">
        <v>80</v>
      </c>
      <c r="N26" s="159" t="s">
        <v>80</v>
      </c>
      <c r="O26" s="159" t="s">
        <v>80</v>
      </c>
      <c r="P26" s="159" t="s">
        <v>80</v>
      </c>
      <c r="Q26" s="159" t="s">
        <v>80</v>
      </c>
      <c r="R26" s="159" t="s">
        <v>80</v>
      </c>
      <c r="S26" s="159" t="s">
        <v>80</v>
      </c>
      <c r="T26" s="159" t="s">
        <v>80</v>
      </c>
      <c r="U26" s="159" t="s">
        <v>80</v>
      </c>
      <c r="V26" s="159" t="s">
        <v>80</v>
      </c>
      <c r="W26" s="159" t="s">
        <v>80</v>
      </c>
      <c r="X26" s="159" t="s">
        <v>80</v>
      </c>
      <c r="Y26" s="159" t="s">
        <v>80</v>
      </c>
      <c r="Z26" s="159" t="s">
        <v>80</v>
      </c>
      <c r="AA26" s="159" t="s">
        <v>80</v>
      </c>
      <c r="AB26" s="159" t="s">
        <v>80</v>
      </c>
      <c r="AC26" s="159" t="s">
        <v>80</v>
      </c>
      <c r="AD26" s="159"/>
      <c r="AE26" s="159" t="s">
        <v>80</v>
      </c>
      <c r="AF26" s="159" t="s">
        <v>80</v>
      </c>
      <c r="AG26" s="159"/>
      <c r="AH26" s="159"/>
      <c r="AI26" s="159"/>
      <c r="AJ26" s="159" t="s">
        <v>80</v>
      </c>
      <c r="AK26" s="159" t="s">
        <v>80</v>
      </c>
      <c r="AL26" s="159" t="s">
        <v>80</v>
      </c>
      <c r="AM26" s="159" t="s">
        <v>80</v>
      </c>
      <c r="AN26" s="159" t="s">
        <v>80</v>
      </c>
      <c r="AO26" s="159" t="s">
        <v>80</v>
      </c>
      <c r="AP26" s="159" t="s">
        <v>80</v>
      </c>
      <c r="AQ26" s="159" t="s">
        <v>80</v>
      </c>
      <c r="AR26" s="159" t="s">
        <v>80</v>
      </c>
      <c r="AS26" s="159" t="s">
        <v>80</v>
      </c>
      <c r="AT26" s="159" t="s">
        <v>80</v>
      </c>
      <c r="AU26" s="159" t="s">
        <v>80</v>
      </c>
      <c r="AV26" s="159" t="s">
        <v>80</v>
      </c>
      <c r="AW26" s="159" t="s">
        <v>80</v>
      </c>
      <c r="AX26" s="159" t="s">
        <v>80</v>
      </c>
      <c r="AY26" s="159" t="s">
        <v>80</v>
      </c>
      <c r="AZ26" s="159" t="s">
        <v>80</v>
      </c>
      <c r="BA26" s="159" t="s">
        <v>80</v>
      </c>
      <c r="BB26" s="159" t="s">
        <v>80</v>
      </c>
      <c r="BC26" s="159" t="s">
        <v>80</v>
      </c>
      <c r="BD26" s="159" t="s">
        <v>80</v>
      </c>
      <c r="BE26" s="159"/>
      <c r="BF26" s="159"/>
      <c r="BG26" s="159"/>
      <c r="BH26" s="159"/>
      <c r="BI26" s="159"/>
      <c r="BJ26" s="159"/>
      <c r="BK26" s="159" t="s">
        <v>80</v>
      </c>
      <c r="BL26" s="159"/>
      <c r="BM26" s="159"/>
      <c r="BN26" s="159"/>
      <c r="BO26" s="159"/>
      <c r="BP26" s="159"/>
      <c r="BQ26" s="159"/>
      <c r="BR26" s="159"/>
      <c r="BS26" s="159"/>
      <c r="BT26" s="159"/>
      <c r="BU26" s="159"/>
      <c r="BV26" s="159"/>
      <c r="BW26" s="159" t="s">
        <v>80</v>
      </c>
      <c r="BX26" s="88"/>
      <c r="BY26" s="88"/>
      <c r="BZ26" s="269"/>
      <c r="CA26" s="269"/>
      <c r="CB26" s="269"/>
    </row>
    <row r="27" spans="2:80" s="10" customFormat="1" x14ac:dyDescent="0.3">
      <c r="B27" s="243"/>
      <c r="C27" s="159" t="s">
        <v>80</v>
      </c>
      <c r="D27" s="159" t="s">
        <v>80</v>
      </c>
      <c r="E27" s="159" t="s">
        <v>80</v>
      </c>
      <c r="F27" s="159"/>
      <c r="G27" s="159"/>
      <c r="H27" s="159"/>
      <c r="I27" s="159"/>
      <c r="J27" s="159"/>
      <c r="K27" s="159"/>
      <c r="L27" s="159"/>
      <c r="M27" s="159" t="s">
        <v>80</v>
      </c>
      <c r="N27" s="159" t="s">
        <v>80</v>
      </c>
      <c r="O27" s="159" t="s">
        <v>80</v>
      </c>
      <c r="P27" s="159" t="s">
        <v>80</v>
      </c>
      <c r="Q27" s="159" t="s">
        <v>80</v>
      </c>
      <c r="R27" s="159" t="s">
        <v>80</v>
      </c>
      <c r="S27" s="159" t="s">
        <v>80</v>
      </c>
      <c r="T27" s="159" t="s">
        <v>80</v>
      </c>
      <c r="U27" s="159" t="s">
        <v>80</v>
      </c>
      <c r="V27" s="159" t="s">
        <v>80</v>
      </c>
      <c r="W27" s="159" t="s">
        <v>80</v>
      </c>
      <c r="X27" s="159" t="s">
        <v>80</v>
      </c>
      <c r="Y27" s="159" t="s">
        <v>80</v>
      </c>
      <c r="Z27" s="159" t="s">
        <v>80</v>
      </c>
      <c r="AA27" s="159" t="s">
        <v>80</v>
      </c>
      <c r="AB27" s="159" t="s">
        <v>80</v>
      </c>
      <c r="AC27" s="159" t="s">
        <v>80</v>
      </c>
      <c r="AD27" s="159"/>
      <c r="AE27" s="159" t="s">
        <v>80</v>
      </c>
      <c r="AF27" s="159" t="s">
        <v>80</v>
      </c>
      <c r="AG27" s="159"/>
      <c r="AH27" s="159"/>
      <c r="AI27" s="159"/>
      <c r="AJ27" s="159" t="s">
        <v>80</v>
      </c>
      <c r="AK27" s="159" t="s">
        <v>80</v>
      </c>
      <c r="AL27" s="159" t="s">
        <v>80</v>
      </c>
      <c r="AM27" s="159" t="s">
        <v>80</v>
      </c>
      <c r="AN27" s="159" t="s">
        <v>80</v>
      </c>
      <c r="AO27" s="159" t="s">
        <v>80</v>
      </c>
      <c r="AP27" s="159" t="s">
        <v>80</v>
      </c>
      <c r="AQ27" s="159" t="s">
        <v>80</v>
      </c>
      <c r="AR27" s="159" t="s">
        <v>80</v>
      </c>
      <c r="AS27" s="159" t="s">
        <v>80</v>
      </c>
      <c r="AT27" s="159" t="s">
        <v>80</v>
      </c>
      <c r="AU27" s="159" t="s">
        <v>80</v>
      </c>
      <c r="AV27" s="159" t="s">
        <v>80</v>
      </c>
      <c r="AW27" s="159" t="s">
        <v>80</v>
      </c>
      <c r="AX27" s="159" t="s">
        <v>80</v>
      </c>
      <c r="AY27" s="159" t="s">
        <v>80</v>
      </c>
      <c r="AZ27" s="159" t="s">
        <v>80</v>
      </c>
      <c r="BA27" s="159" t="s">
        <v>80</v>
      </c>
      <c r="BB27" s="159" t="s">
        <v>80</v>
      </c>
      <c r="BC27" s="159" t="s">
        <v>80</v>
      </c>
      <c r="BD27" s="159" t="s">
        <v>80</v>
      </c>
      <c r="BE27" s="159"/>
      <c r="BF27" s="159"/>
      <c r="BG27" s="159"/>
      <c r="BH27" s="159"/>
      <c r="BI27" s="159"/>
      <c r="BJ27" s="159"/>
      <c r="BK27" s="159" t="s">
        <v>80</v>
      </c>
      <c r="BL27" s="159"/>
      <c r="BM27" s="159"/>
      <c r="BN27" s="159"/>
      <c r="BO27" s="159"/>
      <c r="BP27" s="159"/>
      <c r="BQ27" s="159"/>
      <c r="BR27" s="159"/>
      <c r="BS27" s="159"/>
      <c r="BT27" s="159"/>
      <c r="BU27" s="159"/>
      <c r="BV27" s="159"/>
      <c r="BW27" s="159" t="s">
        <v>80</v>
      </c>
      <c r="BX27" s="88"/>
      <c r="BY27" s="88"/>
      <c r="BZ27" s="269"/>
      <c r="CA27" s="269"/>
      <c r="CB27" s="269"/>
    </row>
    <row r="28" spans="2:80" s="10" customFormat="1" x14ac:dyDescent="0.3">
      <c r="B28" s="243"/>
      <c r="C28" s="159" t="s">
        <v>80</v>
      </c>
      <c r="D28" s="159" t="s">
        <v>80</v>
      </c>
      <c r="E28" s="159" t="s">
        <v>80</v>
      </c>
      <c r="F28" s="159"/>
      <c r="G28" s="159"/>
      <c r="H28" s="159"/>
      <c r="I28" s="159"/>
      <c r="J28" s="159"/>
      <c r="K28" s="159"/>
      <c r="L28" s="159"/>
      <c r="M28" s="159" t="s">
        <v>80</v>
      </c>
      <c r="N28" s="159" t="s">
        <v>80</v>
      </c>
      <c r="O28" s="159" t="s">
        <v>80</v>
      </c>
      <c r="P28" s="159" t="s">
        <v>80</v>
      </c>
      <c r="Q28" s="159" t="s">
        <v>80</v>
      </c>
      <c r="R28" s="159" t="s">
        <v>80</v>
      </c>
      <c r="S28" s="159" t="s">
        <v>80</v>
      </c>
      <c r="T28" s="159" t="s">
        <v>80</v>
      </c>
      <c r="U28" s="159" t="s">
        <v>80</v>
      </c>
      <c r="V28" s="159" t="s">
        <v>80</v>
      </c>
      <c r="W28" s="159" t="s">
        <v>80</v>
      </c>
      <c r="X28" s="159" t="s">
        <v>80</v>
      </c>
      <c r="Y28" s="159" t="s">
        <v>80</v>
      </c>
      <c r="Z28" s="159" t="s">
        <v>80</v>
      </c>
      <c r="AA28" s="159" t="s">
        <v>80</v>
      </c>
      <c r="AB28" s="159" t="s">
        <v>80</v>
      </c>
      <c r="AC28" s="159" t="s">
        <v>80</v>
      </c>
      <c r="AD28" s="159"/>
      <c r="AE28" s="159" t="s">
        <v>80</v>
      </c>
      <c r="AF28" s="159" t="s">
        <v>80</v>
      </c>
      <c r="AG28" s="159"/>
      <c r="AH28" s="159"/>
      <c r="AI28" s="159"/>
      <c r="AJ28" s="159" t="s">
        <v>80</v>
      </c>
      <c r="AK28" s="159" t="s">
        <v>80</v>
      </c>
      <c r="AL28" s="159" t="s">
        <v>80</v>
      </c>
      <c r="AM28" s="159" t="s">
        <v>80</v>
      </c>
      <c r="AN28" s="159" t="s">
        <v>80</v>
      </c>
      <c r="AO28" s="159" t="s">
        <v>80</v>
      </c>
      <c r="AP28" s="159" t="s">
        <v>80</v>
      </c>
      <c r="AQ28" s="159" t="s">
        <v>80</v>
      </c>
      <c r="AR28" s="159" t="s">
        <v>80</v>
      </c>
      <c r="AS28" s="159" t="s">
        <v>80</v>
      </c>
      <c r="AT28" s="159" t="s">
        <v>80</v>
      </c>
      <c r="AU28" s="159" t="s">
        <v>80</v>
      </c>
      <c r="AV28" s="159" t="s">
        <v>80</v>
      </c>
      <c r="AW28" s="159" t="s">
        <v>80</v>
      </c>
      <c r="AX28" s="159" t="s">
        <v>80</v>
      </c>
      <c r="AY28" s="159" t="s">
        <v>80</v>
      </c>
      <c r="AZ28" s="159" t="s">
        <v>80</v>
      </c>
      <c r="BA28" s="159" t="s">
        <v>80</v>
      </c>
      <c r="BB28" s="159" t="s">
        <v>80</v>
      </c>
      <c r="BC28" s="159" t="s">
        <v>80</v>
      </c>
      <c r="BD28" s="159" t="s">
        <v>80</v>
      </c>
      <c r="BE28" s="159"/>
      <c r="BF28" s="159"/>
      <c r="BG28" s="159"/>
      <c r="BH28" s="159"/>
      <c r="BI28" s="159"/>
      <c r="BJ28" s="159"/>
      <c r="BK28" s="159" t="s">
        <v>80</v>
      </c>
      <c r="BL28" s="159"/>
      <c r="BM28" s="159"/>
      <c r="BN28" s="159"/>
      <c r="BO28" s="159"/>
      <c r="BP28" s="159"/>
      <c r="BQ28" s="159"/>
      <c r="BR28" s="159"/>
      <c r="BS28" s="159"/>
      <c r="BT28" s="159"/>
      <c r="BU28" s="159"/>
      <c r="BV28" s="159"/>
      <c r="BW28" s="159" t="s">
        <v>80</v>
      </c>
      <c r="BX28" s="88"/>
      <c r="BY28" s="88"/>
      <c r="BZ28" s="269"/>
      <c r="CA28" s="269"/>
      <c r="CB28" s="269"/>
    </row>
    <row r="29" spans="2:80" s="10" customFormat="1" x14ac:dyDescent="0.3">
      <c r="B29" s="243"/>
      <c r="C29" s="159" t="s">
        <v>80</v>
      </c>
      <c r="D29" s="159" t="s">
        <v>80</v>
      </c>
      <c r="E29" s="159" t="s">
        <v>80</v>
      </c>
      <c r="F29" s="159"/>
      <c r="G29" s="159"/>
      <c r="H29" s="159"/>
      <c r="I29" s="159"/>
      <c r="J29" s="159"/>
      <c r="K29" s="159"/>
      <c r="L29" s="159"/>
      <c r="M29" s="159" t="s">
        <v>80</v>
      </c>
      <c r="N29" s="159" t="s">
        <v>80</v>
      </c>
      <c r="O29" s="159" t="s">
        <v>80</v>
      </c>
      <c r="P29" s="159" t="s">
        <v>80</v>
      </c>
      <c r="Q29" s="159" t="s">
        <v>80</v>
      </c>
      <c r="R29" s="159" t="s">
        <v>80</v>
      </c>
      <c r="S29" s="159" t="s">
        <v>80</v>
      </c>
      <c r="T29" s="159" t="s">
        <v>80</v>
      </c>
      <c r="U29" s="159" t="s">
        <v>80</v>
      </c>
      <c r="V29" s="159" t="s">
        <v>80</v>
      </c>
      <c r="W29" s="159" t="s">
        <v>80</v>
      </c>
      <c r="X29" s="159" t="s">
        <v>80</v>
      </c>
      <c r="Y29" s="159" t="s">
        <v>80</v>
      </c>
      <c r="Z29" s="159" t="s">
        <v>80</v>
      </c>
      <c r="AA29" s="159" t="s">
        <v>80</v>
      </c>
      <c r="AB29" s="159" t="s">
        <v>80</v>
      </c>
      <c r="AC29" s="159" t="s">
        <v>80</v>
      </c>
      <c r="AD29" s="159"/>
      <c r="AE29" s="159" t="s">
        <v>80</v>
      </c>
      <c r="AF29" s="159" t="s">
        <v>80</v>
      </c>
      <c r="AG29" s="159"/>
      <c r="AH29" s="159"/>
      <c r="AI29" s="159"/>
      <c r="AJ29" s="159" t="s">
        <v>80</v>
      </c>
      <c r="AK29" s="159" t="s">
        <v>80</v>
      </c>
      <c r="AL29" s="159" t="s">
        <v>80</v>
      </c>
      <c r="AM29" s="159" t="s">
        <v>80</v>
      </c>
      <c r="AN29" s="159" t="s">
        <v>80</v>
      </c>
      <c r="AO29" s="159" t="s">
        <v>80</v>
      </c>
      <c r="AP29" s="159" t="s">
        <v>80</v>
      </c>
      <c r="AQ29" s="159" t="s">
        <v>80</v>
      </c>
      <c r="AR29" s="159" t="s">
        <v>80</v>
      </c>
      <c r="AS29" s="159" t="s">
        <v>80</v>
      </c>
      <c r="AT29" s="159" t="s">
        <v>80</v>
      </c>
      <c r="AU29" s="159" t="s">
        <v>80</v>
      </c>
      <c r="AV29" s="159" t="s">
        <v>80</v>
      </c>
      <c r="AW29" s="159" t="s">
        <v>80</v>
      </c>
      <c r="AX29" s="159" t="s">
        <v>80</v>
      </c>
      <c r="AY29" s="159" t="s">
        <v>80</v>
      </c>
      <c r="AZ29" s="159" t="s">
        <v>80</v>
      </c>
      <c r="BA29" s="159" t="s">
        <v>80</v>
      </c>
      <c r="BB29" s="159" t="s">
        <v>80</v>
      </c>
      <c r="BC29" s="159" t="s">
        <v>80</v>
      </c>
      <c r="BD29" s="159" t="s">
        <v>80</v>
      </c>
      <c r="BE29" s="159"/>
      <c r="BF29" s="159"/>
      <c r="BG29" s="159"/>
      <c r="BH29" s="159"/>
      <c r="BI29" s="159"/>
      <c r="BJ29" s="159"/>
      <c r="BK29" s="159" t="s">
        <v>80</v>
      </c>
      <c r="BL29" s="159"/>
      <c r="BM29" s="159"/>
      <c r="BN29" s="159"/>
      <c r="BO29" s="159"/>
      <c r="BP29" s="159"/>
      <c r="BQ29" s="159"/>
      <c r="BR29" s="159"/>
      <c r="BS29" s="159"/>
      <c r="BT29" s="159"/>
      <c r="BU29" s="159"/>
      <c r="BV29" s="159"/>
      <c r="BW29" s="159" t="s">
        <v>80</v>
      </c>
      <c r="BX29" s="88"/>
      <c r="BY29" s="88"/>
      <c r="BZ29" s="269"/>
      <c r="CA29" s="269"/>
      <c r="CB29" s="269"/>
    </row>
    <row r="30" spans="2:80" s="10" customFormat="1" x14ac:dyDescent="0.3">
      <c r="B30" s="243"/>
      <c r="C30" s="159" t="s">
        <v>80</v>
      </c>
      <c r="D30" s="159" t="s">
        <v>80</v>
      </c>
      <c r="E30" s="159" t="s">
        <v>80</v>
      </c>
      <c r="F30" s="159"/>
      <c r="G30" s="159"/>
      <c r="H30" s="159"/>
      <c r="I30" s="159"/>
      <c r="J30" s="159"/>
      <c r="K30" s="159"/>
      <c r="L30" s="159"/>
      <c r="M30" s="159" t="s">
        <v>80</v>
      </c>
      <c r="N30" s="159" t="s">
        <v>80</v>
      </c>
      <c r="O30" s="159" t="s">
        <v>80</v>
      </c>
      <c r="P30" s="159" t="s">
        <v>80</v>
      </c>
      <c r="Q30" s="159" t="s">
        <v>80</v>
      </c>
      <c r="R30" s="159" t="s">
        <v>80</v>
      </c>
      <c r="S30" s="159" t="s">
        <v>80</v>
      </c>
      <c r="T30" s="159" t="s">
        <v>80</v>
      </c>
      <c r="U30" s="159" t="s">
        <v>80</v>
      </c>
      <c r="V30" s="159" t="s">
        <v>80</v>
      </c>
      <c r="W30" s="159" t="s">
        <v>80</v>
      </c>
      <c r="X30" s="159" t="s">
        <v>80</v>
      </c>
      <c r="Y30" s="159" t="s">
        <v>80</v>
      </c>
      <c r="Z30" s="159" t="s">
        <v>80</v>
      </c>
      <c r="AA30" s="159" t="s">
        <v>80</v>
      </c>
      <c r="AB30" s="159" t="s">
        <v>80</v>
      </c>
      <c r="AC30" s="159" t="s">
        <v>80</v>
      </c>
      <c r="AD30" s="159"/>
      <c r="AE30" s="159" t="s">
        <v>80</v>
      </c>
      <c r="AF30" s="159" t="s">
        <v>80</v>
      </c>
      <c r="AG30" s="159"/>
      <c r="AH30" s="159"/>
      <c r="AI30" s="159"/>
      <c r="AJ30" s="159" t="s">
        <v>80</v>
      </c>
      <c r="AK30" s="159" t="s">
        <v>80</v>
      </c>
      <c r="AL30" s="159" t="s">
        <v>80</v>
      </c>
      <c r="AM30" s="159" t="s">
        <v>80</v>
      </c>
      <c r="AN30" s="159" t="s">
        <v>80</v>
      </c>
      <c r="AO30" s="159" t="s">
        <v>80</v>
      </c>
      <c r="AP30" s="159" t="s">
        <v>80</v>
      </c>
      <c r="AQ30" s="159" t="s">
        <v>80</v>
      </c>
      <c r="AR30" s="159" t="s">
        <v>80</v>
      </c>
      <c r="AS30" s="159" t="s">
        <v>80</v>
      </c>
      <c r="AT30" s="159" t="s">
        <v>80</v>
      </c>
      <c r="AU30" s="159" t="s">
        <v>80</v>
      </c>
      <c r="AV30" s="159" t="s">
        <v>80</v>
      </c>
      <c r="AW30" s="159" t="s">
        <v>80</v>
      </c>
      <c r="AX30" s="159" t="s">
        <v>80</v>
      </c>
      <c r="AY30" s="159" t="s">
        <v>80</v>
      </c>
      <c r="AZ30" s="159" t="s">
        <v>80</v>
      </c>
      <c r="BA30" s="159" t="s">
        <v>80</v>
      </c>
      <c r="BB30" s="159" t="s">
        <v>80</v>
      </c>
      <c r="BC30" s="159" t="s">
        <v>80</v>
      </c>
      <c r="BD30" s="159" t="s">
        <v>80</v>
      </c>
      <c r="BE30" s="159"/>
      <c r="BF30" s="159"/>
      <c r="BG30" s="159"/>
      <c r="BH30" s="159"/>
      <c r="BI30" s="159"/>
      <c r="BJ30" s="159"/>
      <c r="BK30" s="159" t="s">
        <v>80</v>
      </c>
      <c r="BL30" s="159"/>
      <c r="BM30" s="159"/>
      <c r="BN30" s="159"/>
      <c r="BO30" s="159"/>
      <c r="BP30" s="159"/>
      <c r="BQ30" s="159"/>
      <c r="BR30" s="159"/>
      <c r="BS30" s="159"/>
      <c r="BT30" s="159"/>
      <c r="BU30" s="159"/>
      <c r="BV30" s="159"/>
      <c r="BW30" s="159" t="s">
        <v>80</v>
      </c>
      <c r="BX30" s="88"/>
      <c r="BY30" s="88"/>
      <c r="BZ30" s="269"/>
      <c r="CA30" s="269"/>
      <c r="CB30" s="269"/>
    </row>
    <row r="31" spans="2:80" s="10" customFormat="1" x14ac:dyDescent="0.3">
      <c r="B31" s="243"/>
      <c r="C31" s="159" t="s">
        <v>80</v>
      </c>
      <c r="D31" s="159" t="s">
        <v>80</v>
      </c>
      <c r="E31" s="159" t="s">
        <v>80</v>
      </c>
      <c r="F31" s="159"/>
      <c r="G31" s="159"/>
      <c r="H31" s="159"/>
      <c r="I31" s="159"/>
      <c r="J31" s="159"/>
      <c r="K31" s="159"/>
      <c r="L31" s="159"/>
      <c r="M31" s="159" t="s">
        <v>80</v>
      </c>
      <c r="N31" s="159" t="s">
        <v>80</v>
      </c>
      <c r="O31" s="159" t="s">
        <v>80</v>
      </c>
      <c r="P31" s="159" t="s">
        <v>80</v>
      </c>
      <c r="Q31" s="159" t="s">
        <v>80</v>
      </c>
      <c r="R31" s="159" t="s">
        <v>80</v>
      </c>
      <c r="S31" s="159" t="s">
        <v>80</v>
      </c>
      <c r="T31" s="159" t="s">
        <v>80</v>
      </c>
      <c r="U31" s="159" t="s">
        <v>80</v>
      </c>
      <c r="V31" s="159" t="s">
        <v>80</v>
      </c>
      <c r="W31" s="159" t="s">
        <v>80</v>
      </c>
      <c r="X31" s="159" t="s">
        <v>80</v>
      </c>
      <c r="Y31" s="159" t="s">
        <v>80</v>
      </c>
      <c r="Z31" s="159" t="s">
        <v>80</v>
      </c>
      <c r="AA31" s="159" t="s">
        <v>80</v>
      </c>
      <c r="AB31" s="159" t="s">
        <v>80</v>
      </c>
      <c r="AC31" s="159" t="s">
        <v>80</v>
      </c>
      <c r="AD31" s="159"/>
      <c r="AE31" s="159" t="s">
        <v>80</v>
      </c>
      <c r="AF31" s="159" t="s">
        <v>80</v>
      </c>
      <c r="AG31" s="159"/>
      <c r="AH31" s="159"/>
      <c r="AI31" s="159"/>
      <c r="AJ31" s="159" t="s">
        <v>80</v>
      </c>
      <c r="AK31" s="159" t="s">
        <v>80</v>
      </c>
      <c r="AL31" s="159" t="s">
        <v>80</v>
      </c>
      <c r="AM31" s="159" t="s">
        <v>80</v>
      </c>
      <c r="AN31" s="159" t="s">
        <v>80</v>
      </c>
      <c r="AO31" s="159" t="s">
        <v>80</v>
      </c>
      <c r="AP31" s="159" t="s">
        <v>80</v>
      </c>
      <c r="AQ31" s="159" t="s">
        <v>80</v>
      </c>
      <c r="AR31" s="159" t="s">
        <v>80</v>
      </c>
      <c r="AS31" s="159" t="s">
        <v>80</v>
      </c>
      <c r="AT31" s="159" t="s">
        <v>80</v>
      </c>
      <c r="AU31" s="159" t="s">
        <v>80</v>
      </c>
      <c r="AV31" s="159" t="s">
        <v>80</v>
      </c>
      <c r="AW31" s="159" t="s">
        <v>80</v>
      </c>
      <c r="AX31" s="159" t="s">
        <v>80</v>
      </c>
      <c r="AY31" s="159" t="s">
        <v>80</v>
      </c>
      <c r="AZ31" s="159" t="s">
        <v>80</v>
      </c>
      <c r="BA31" s="159" t="s">
        <v>80</v>
      </c>
      <c r="BB31" s="159" t="s">
        <v>80</v>
      </c>
      <c r="BC31" s="159" t="s">
        <v>80</v>
      </c>
      <c r="BD31" s="159" t="s">
        <v>80</v>
      </c>
      <c r="BE31" s="159"/>
      <c r="BF31" s="159"/>
      <c r="BG31" s="159"/>
      <c r="BH31" s="159"/>
      <c r="BI31" s="159"/>
      <c r="BJ31" s="159"/>
      <c r="BK31" s="159" t="s">
        <v>80</v>
      </c>
      <c r="BL31" s="159"/>
      <c r="BM31" s="159"/>
      <c r="BN31" s="159"/>
      <c r="BO31" s="159"/>
      <c r="BP31" s="159"/>
      <c r="BQ31" s="159"/>
      <c r="BR31" s="159"/>
      <c r="BS31" s="159"/>
      <c r="BT31" s="159"/>
      <c r="BU31" s="159"/>
      <c r="BV31" s="159"/>
      <c r="BW31" s="159" t="s">
        <v>80</v>
      </c>
      <c r="BX31" s="88"/>
      <c r="BY31" s="88"/>
      <c r="BZ31" s="269"/>
      <c r="CA31" s="269"/>
      <c r="CB31" s="269"/>
    </row>
    <row r="32" spans="2:80" s="10" customFormat="1" x14ac:dyDescent="0.3">
      <c r="B32" s="243"/>
      <c r="C32" s="159" t="s">
        <v>80</v>
      </c>
      <c r="D32" s="159" t="s">
        <v>80</v>
      </c>
      <c r="E32" s="159" t="s">
        <v>80</v>
      </c>
      <c r="F32" s="159"/>
      <c r="G32" s="159"/>
      <c r="H32" s="159"/>
      <c r="I32" s="159"/>
      <c r="J32" s="159"/>
      <c r="K32" s="159"/>
      <c r="L32" s="159"/>
      <c r="M32" s="159" t="s">
        <v>80</v>
      </c>
      <c r="N32" s="159" t="s">
        <v>80</v>
      </c>
      <c r="O32" s="159" t="s">
        <v>80</v>
      </c>
      <c r="P32" s="159" t="s">
        <v>80</v>
      </c>
      <c r="Q32" s="159" t="s">
        <v>80</v>
      </c>
      <c r="R32" s="159" t="s">
        <v>80</v>
      </c>
      <c r="S32" s="159" t="s">
        <v>80</v>
      </c>
      <c r="T32" s="159" t="s">
        <v>80</v>
      </c>
      <c r="U32" s="159" t="s">
        <v>80</v>
      </c>
      <c r="V32" s="159" t="s">
        <v>80</v>
      </c>
      <c r="W32" s="159" t="s">
        <v>80</v>
      </c>
      <c r="X32" s="159" t="s">
        <v>80</v>
      </c>
      <c r="Y32" s="159" t="s">
        <v>80</v>
      </c>
      <c r="Z32" s="159" t="s">
        <v>80</v>
      </c>
      <c r="AA32" s="159" t="s">
        <v>80</v>
      </c>
      <c r="AB32" s="159" t="s">
        <v>80</v>
      </c>
      <c r="AC32" s="159" t="s">
        <v>80</v>
      </c>
      <c r="AD32" s="159"/>
      <c r="AE32" s="159" t="s">
        <v>80</v>
      </c>
      <c r="AF32" s="159" t="s">
        <v>80</v>
      </c>
      <c r="AG32" s="159"/>
      <c r="AH32" s="159"/>
      <c r="AI32" s="159"/>
      <c r="AJ32" s="159" t="s">
        <v>80</v>
      </c>
      <c r="AK32" s="159" t="s">
        <v>80</v>
      </c>
      <c r="AL32" s="159" t="s">
        <v>80</v>
      </c>
      <c r="AM32" s="159" t="s">
        <v>80</v>
      </c>
      <c r="AN32" s="159" t="s">
        <v>80</v>
      </c>
      <c r="AO32" s="159" t="s">
        <v>80</v>
      </c>
      <c r="AP32" s="159" t="s">
        <v>80</v>
      </c>
      <c r="AQ32" s="159" t="s">
        <v>80</v>
      </c>
      <c r="AR32" s="159" t="s">
        <v>80</v>
      </c>
      <c r="AS32" s="159" t="s">
        <v>80</v>
      </c>
      <c r="AT32" s="159" t="s">
        <v>80</v>
      </c>
      <c r="AU32" s="159" t="s">
        <v>80</v>
      </c>
      <c r="AV32" s="159" t="s">
        <v>80</v>
      </c>
      <c r="AW32" s="159" t="s">
        <v>80</v>
      </c>
      <c r="AX32" s="159" t="s">
        <v>80</v>
      </c>
      <c r="AY32" s="159" t="s">
        <v>80</v>
      </c>
      <c r="AZ32" s="159" t="s">
        <v>80</v>
      </c>
      <c r="BA32" s="159" t="s">
        <v>80</v>
      </c>
      <c r="BB32" s="159" t="s">
        <v>80</v>
      </c>
      <c r="BC32" s="159" t="s">
        <v>80</v>
      </c>
      <c r="BD32" s="159" t="s">
        <v>80</v>
      </c>
      <c r="BE32" s="159"/>
      <c r="BF32" s="159"/>
      <c r="BG32" s="159"/>
      <c r="BH32" s="159"/>
      <c r="BI32" s="159"/>
      <c r="BJ32" s="159"/>
      <c r="BK32" s="159" t="s">
        <v>80</v>
      </c>
      <c r="BL32" s="159"/>
      <c r="BM32" s="159"/>
      <c r="BN32" s="159"/>
      <c r="BO32" s="159"/>
      <c r="BP32" s="159"/>
      <c r="BQ32" s="159"/>
      <c r="BR32" s="159"/>
      <c r="BS32" s="159"/>
      <c r="BT32" s="159"/>
      <c r="BU32" s="159"/>
      <c r="BV32" s="159"/>
      <c r="BW32" s="159" t="s">
        <v>80</v>
      </c>
      <c r="BX32" s="88"/>
      <c r="BY32" s="88"/>
      <c r="BZ32" s="269"/>
      <c r="CA32" s="269"/>
      <c r="CB32" s="269"/>
    </row>
    <row r="33" s="51" customFormat="1" ht="15" customHeight="1" x14ac:dyDescent="0.3"/>
  </sheetData>
  <sheetProtection algorithmName="SHA-512" hashValue="shgFZZDUYbpBvNWKux6aXFsT4th0vTZJSEpCVfgRDaOkavEATc0qiO2oVHcQ3IBLaYqT0xY7uXplumQuFD6izA==" saltValue="aJiUfyaJbpGynlZJlmeZN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6" priority="17">
      <formula>LEN(TRIM(B20))&gt;0</formula>
    </cfRule>
  </conditionalFormatting>
  <conditionalFormatting sqref="C4:C5">
    <cfRule type="cellIs" dxfId="85" priority="20" operator="equal">
      <formula>0</formula>
    </cfRule>
  </conditionalFormatting>
  <conditionalFormatting sqref="C9">
    <cfRule type="expression" dxfId="84" priority="4">
      <formula>AND(NOT($C$8=""),$C$8=0)</formula>
    </cfRule>
  </conditionalFormatting>
  <conditionalFormatting sqref="C10">
    <cfRule type="expression" dxfId="83" priority="19">
      <formula>NOT($C$9="No")</formula>
    </cfRule>
  </conditionalFormatting>
  <conditionalFormatting sqref="C11">
    <cfRule type="expression" dxfId="82" priority="18">
      <formula>NOT($C$10="Other")</formula>
    </cfRule>
  </conditionalFormatting>
  <conditionalFormatting sqref="C12">
    <cfRule type="expression" dxfId="81" priority="3">
      <formula>$C$9="Yes"</formula>
    </cfRule>
  </conditionalFormatting>
  <conditionalFormatting sqref="C13">
    <cfRule type="expression" dxfId="80" priority="1">
      <formula>$C$12="Yes"</formula>
    </cfRule>
  </conditionalFormatting>
  <conditionalFormatting sqref="C14">
    <cfRule type="expression" dxfId="79" priority="2">
      <formula>$C$13="Other"</formula>
    </cfRule>
  </conditionalFormatting>
  <conditionalFormatting sqref="C20:CB32">
    <cfRule type="expression" dxfId="78" priority="16">
      <formula>NOT($B20="")</formula>
    </cfRule>
  </conditionalFormatting>
  <conditionalFormatting sqref="D17:G17 B20:CB32">
    <cfRule type="expression" dxfId="77" priority="5">
      <formula>OR($C$9="Yes",AND(NOT($C$8=""),$C$8=0))</formula>
    </cfRule>
  </conditionalFormatting>
  <conditionalFormatting sqref="AE20:AE32">
    <cfRule type="expression" dxfId="76" priority="15">
      <formula>NOT(OR($AD20="Calculated/Modeled"))</formula>
    </cfRule>
  </conditionalFormatting>
  <conditionalFormatting sqref="AF20:AF32">
    <cfRule type="expression" dxfId="75" priority="14">
      <formula>NOT($AD20="Measured")</formula>
    </cfRule>
  </conditionalFormatting>
  <conditionalFormatting sqref="AH20:AH32">
    <cfRule type="expression" dxfId="74" priority="13">
      <formula>NOT($AG20="Yes")</formula>
    </cfRule>
  </conditionalFormatting>
  <conditionalFormatting sqref="AJ20:AJ32">
    <cfRule type="expression" dxfId="73" priority="12">
      <formula>NOT($AI20="Yes")</formula>
    </cfRule>
  </conditionalFormatting>
  <conditionalFormatting sqref="BM20:BM32">
    <cfRule type="expression" dxfId="72" priority="11">
      <formula>NOT($BL20="No")</formula>
    </cfRule>
  </conditionalFormatting>
  <conditionalFormatting sqref="BO20:BO32">
    <cfRule type="expression" dxfId="71" priority="10">
      <formula>NOT($BN20="No")</formula>
    </cfRule>
  </conditionalFormatting>
  <conditionalFormatting sqref="BQ20:BQ32">
    <cfRule type="expression" dxfId="70" priority="9">
      <formula>NOT($BP20="No")</formula>
    </cfRule>
  </conditionalFormatting>
  <conditionalFormatting sqref="BS20:BS32">
    <cfRule type="expression" dxfId="69" priority="8">
      <formula>NOT($BR20="No")</formula>
    </cfRule>
  </conditionalFormatting>
  <conditionalFormatting sqref="BU20:BU32">
    <cfRule type="expression" dxfId="68" priority="7">
      <formula>NOT($BT20="No")</formula>
    </cfRule>
  </conditionalFormatting>
  <conditionalFormatting sqref="BW20:BW32">
    <cfRule type="expression" dxfId="67"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1"/>
  </sheetPr>
  <dimension ref="B1:CL26"/>
  <sheetViews>
    <sheetView workbookViewId="0">
      <selection activeCell="D3" sqref="D3"/>
    </sheetView>
  </sheetViews>
  <sheetFormatPr defaultRowHeight="14.4" x14ac:dyDescent="0.3"/>
  <cols>
    <col min="1" max="1" width="3" style="51" customWidth="1"/>
    <col min="2" max="2" width="18.21875" style="51" customWidth="1"/>
    <col min="3" max="3" width="18.77734375" style="51" customWidth="1"/>
    <col min="4" max="4" width="18.21875" style="51" customWidth="1"/>
    <col min="5" max="5" width="18.5546875" style="51" customWidth="1"/>
    <col min="6" max="6" width="18.21875" style="51" customWidth="1"/>
    <col min="7" max="18" width="15.77734375" style="51" customWidth="1"/>
    <col min="19" max="19" width="16.21875" style="51" customWidth="1"/>
    <col min="20" max="33" width="15.77734375" style="51" customWidth="1"/>
    <col min="34" max="37" width="25.77734375" style="51" customWidth="1"/>
    <col min="38" max="38" width="30.77734375" style="51" customWidth="1"/>
    <col min="39" max="39" width="28.5546875" style="51" customWidth="1"/>
    <col min="40" max="41" width="25.77734375" style="51" customWidth="1"/>
    <col min="42" max="43" width="27.21875" style="51" customWidth="1"/>
    <col min="44" max="44" width="25.77734375" style="51" customWidth="1"/>
    <col min="45" max="56" width="15.77734375" style="51" customWidth="1"/>
    <col min="57" max="57" width="16.21875" style="51" customWidth="1"/>
    <col min="58" max="71" width="15.77734375" style="51" customWidth="1"/>
    <col min="72" max="74" width="20.77734375" style="51" customWidth="1"/>
    <col min="75" max="75" width="29" style="51" customWidth="1"/>
    <col min="76" max="16384" width="8.88671875" style="51"/>
  </cols>
  <sheetData>
    <row r="1" spans="2:90" ht="18" customHeight="1" x14ac:dyDescent="0.3">
      <c r="B1" s="145" t="s">
        <v>605</v>
      </c>
      <c r="C1" s="145"/>
      <c r="D1" s="53"/>
    </row>
    <row r="2" spans="2:90" ht="18" customHeight="1" x14ac:dyDescent="0.3">
      <c r="B2" s="145"/>
      <c r="C2" s="145"/>
      <c r="D2" s="53"/>
    </row>
    <row r="4" spans="2:90" ht="15.6" x14ac:dyDescent="0.3">
      <c r="B4" s="55" t="s">
        <v>368</v>
      </c>
    </row>
    <row r="5" spans="2:90" x14ac:dyDescent="0.3">
      <c r="B5" s="124" t="s">
        <v>369</v>
      </c>
      <c r="C5" s="125" t="str">
        <f>'Facility(2)'!C4</f>
        <v>DCP Midstream Partners, LP</v>
      </c>
    </row>
    <row r="6" spans="2:90" x14ac:dyDescent="0.3">
      <c r="B6" s="124" t="s">
        <v>14</v>
      </c>
      <c r="C6" s="125" t="str">
        <f>'Facility(2)'!C21</f>
        <v>DCP - South Chester Antrim CO2 Removal Facility</v>
      </c>
      <c r="AK6" s="270"/>
      <c r="AL6" s="270"/>
      <c r="AM6" s="270"/>
      <c r="AN6" s="270"/>
      <c r="AO6" s="270"/>
      <c r="AP6" s="270"/>
      <c r="AQ6" s="270"/>
      <c r="AR6" s="270"/>
      <c r="AS6" s="270"/>
      <c r="AT6" s="270"/>
      <c r="AU6" s="270"/>
      <c r="AV6" s="270"/>
    </row>
    <row r="7" spans="2:90" x14ac:dyDescent="0.3">
      <c r="BW7" s="150"/>
    </row>
    <row r="8" spans="2:90" ht="15.6" x14ac:dyDescent="0.3">
      <c r="B8" s="55" t="s">
        <v>606</v>
      </c>
      <c r="H8" s="149"/>
      <c r="I8" s="149"/>
      <c r="J8" s="149"/>
      <c r="K8" s="149"/>
      <c r="L8" s="149"/>
      <c r="M8" s="149"/>
      <c r="AN8" s="157"/>
      <c r="BW8" s="209"/>
    </row>
    <row r="9" spans="2:90" x14ac:dyDescent="0.3">
      <c r="B9" s="154" t="s">
        <v>607</v>
      </c>
      <c r="C9" s="154" t="s">
        <v>608</v>
      </c>
      <c r="D9" s="154" t="s">
        <v>540</v>
      </c>
      <c r="E9" s="154" t="s">
        <v>609</v>
      </c>
      <c r="F9" s="154" t="s">
        <v>540</v>
      </c>
      <c r="G9" s="271" t="s">
        <v>470</v>
      </c>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2" t="s">
        <v>471</v>
      </c>
      <c r="AI9" s="272"/>
      <c r="AJ9" s="273"/>
      <c r="AK9" s="274" t="s">
        <v>472</v>
      </c>
      <c r="AL9" s="275"/>
      <c r="AM9" s="275"/>
      <c r="AN9" s="275"/>
      <c r="AO9" s="275"/>
      <c r="AP9" s="275"/>
      <c r="AQ9" s="275"/>
      <c r="AR9" s="276"/>
      <c r="AS9" s="235" t="s">
        <v>473</v>
      </c>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c r="BS9" s="235"/>
      <c r="BT9" s="277" t="s">
        <v>474</v>
      </c>
      <c r="BU9" s="278"/>
      <c r="BV9" s="279"/>
      <c r="BW9" s="280" t="s">
        <v>475</v>
      </c>
      <c r="BX9" s="281"/>
      <c r="BY9" s="281"/>
      <c r="BZ9" s="281"/>
      <c r="CA9" s="281"/>
      <c r="CB9" s="281"/>
      <c r="CC9" s="281"/>
      <c r="CD9" s="281"/>
      <c r="CE9" s="281"/>
      <c r="CF9" s="281"/>
      <c r="CG9" s="281"/>
      <c r="CH9" s="281"/>
      <c r="CI9" s="281"/>
      <c r="CJ9" s="281"/>
      <c r="CK9" s="281"/>
      <c r="CL9" s="281"/>
    </row>
    <row r="10" spans="2:90" ht="80.099999999999994" customHeight="1" x14ac:dyDescent="0.3">
      <c r="B10" s="154"/>
      <c r="C10" s="154"/>
      <c r="D10" s="154"/>
      <c r="E10" s="154"/>
      <c r="F10" s="154"/>
      <c r="G10" s="196" t="s">
        <v>484</v>
      </c>
      <c r="H10" s="196" t="s">
        <v>485</v>
      </c>
      <c r="I10" s="196" t="s">
        <v>486</v>
      </c>
      <c r="J10" s="196" t="s">
        <v>487</v>
      </c>
      <c r="K10" s="196" t="s">
        <v>488</v>
      </c>
      <c r="L10" s="196" t="s">
        <v>489</v>
      </c>
      <c r="M10" s="196" t="s">
        <v>490</v>
      </c>
      <c r="N10" s="196" t="s">
        <v>491</v>
      </c>
      <c r="O10" s="196" t="s">
        <v>492</v>
      </c>
      <c r="P10" s="196" t="s">
        <v>493</v>
      </c>
      <c r="Q10" s="196" t="s">
        <v>494</v>
      </c>
      <c r="R10" s="196" t="s">
        <v>495</v>
      </c>
      <c r="S10" s="196" t="s">
        <v>588</v>
      </c>
      <c r="T10" s="196" t="s">
        <v>497</v>
      </c>
      <c r="U10" s="196" t="s">
        <v>498</v>
      </c>
      <c r="V10" s="196" t="s">
        <v>499</v>
      </c>
      <c r="W10" s="196" t="s">
        <v>500</v>
      </c>
      <c r="X10" s="196" t="s">
        <v>501</v>
      </c>
      <c r="Y10" s="196" t="s">
        <v>541</v>
      </c>
      <c r="Z10" s="196" t="s">
        <v>503</v>
      </c>
      <c r="AA10" s="196" t="s">
        <v>504</v>
      </c>
      <c r="AB10" s="196" t="s">
        <v>505</v>
      </c>
      <c r="AC10" s="196" t="s">
        <v>506</v>
      </c>
      <c r="AD10" s="196" t="s">
        <v>610</v>
      </c>
      <c r="AE10" s="196" t="s">
        <v>508</v>
      </c>
      <c r="AF10" s="282" t="s">
        <v>509</v>
      </c>
      <c r="AG10" s="282" t="s">
        <v>510</v>
      </c>
      <c r="AH10" s="283" t="s">
        <v>511</v>
      </c>
      <c r="AI10" s="284" t="s">
        <v>512</v>
      </c>
      <c r="AJ10" s="284" t="s">
        <v>513</v>
      </c>
      <c r="AK10" s="282" t="s">
        <v>611</v>
      </c>
      <c r="AL10" s="282" t="s">
        <v>612</v>
      </c>
      <c r="AM10" s="282" t="s">
        <v>613</v>
      </c>
      <c r="AN10" s="282" t="s">
        <v>614</v>
      </c>
      <c r="AO10" s="282" t="s">
        <v>615</v>
      </c>
      <c r="AP10" s="282" t="s">
        <v>612</v>
      </c>
      <c r="AQ10" s="282" t="s">
        <v>613</v>
      </c>
      <c r="AR10" s="285" t="s">
        <v>616</v>
      </c>
      <c r="AS10" s="196" t="s">
        <v>484</v>
      </c>
      <c r="AT10" s="196" t="s">
        <v>485</v>
      </c>
      <c r="AU10" s="196" t="s">
        <v>486</v>
      </c>
      <c r="AV10" s="196" t="s">
        <v>487</v>
      </c>
      <c r="AW10" s="196" t="s">
        <v>488</v>
      </c>
      <c r="AX10" s="196" t="s">
        <v>489</v>
      </c>
      <c r="AY10" s="196" t="s">
        <v>490</v>
      </c>
      <c r="AZ10" s="196" t="s">
        <v>491</v>
      </c>
      <c r="BA10" s="196" t="s">
        <v>492</v>
      </c>
      <c r="BB10" s="196" t="s">
        <v>493</v>
      </c>
      <c r="BC10" s="196" t="s">
        <v>494</v>
      </c>
      <c r="BD10" s="196" t="s">
        <v>495</v>
      </c>
      <c r="BE10" s="196" t="s">
        <v>588</v>
      </c>
      <c r="BF10" s="196" t="s">
        <v>497</v>
      </c>
      <c r="BG10" s="196" t="s">
        <v>498</v>
      </c>
      <c r="BH10" s="196" t="s">
        <v>499</v>
      </c>
      <c r="BI10" s="196" t="s">
        <v>500</v>
      </c>
      <c r="BJ10" s="196" t="s">
        <v>501</v>
      </c>
      <c r="BK10" s="196" t="s">
        <v>617</v>
      </c>
      <c r="BL10" s="196" t="s">
        <v>503</v>
      </c>
      <c r="BM10" s="196" t="s">
        <v>504</v>
      </c>
      <c r="BN10" s="196" t="s">
        <v>505</v>
      </c>
      <c r="BO10" s="196" t="s">
        <v>506</v>
      </c>
      <c r="BP10" s="196" t="s">
        <v>618</v>
      </c>
      <c r="BQ10" s="196" t="s">
        <v>508</v>
      </c>
      <c r="BR10" s="282" t="s">
        <v>509</v>
      </c>
      <c r="BS10" s="286" t="s">
        <v>510</v>
      </c>
      <c r="BT10" s="282" t="s">
        <v>619</v>
      </c>
      <c r="BU10" s="282" t="s">
        <v>620</v>
      </c>
      <c r="BV10" s="282" t="s">
        <v>525</v>
      </c>
      <c r="BW10" s="285" t="s">
        <v>621</v>
      </c>
    </row>
    <row r="11" spans="2:90" s="10" customFormat="1" x14ac:dyDescent="0.3">
      <c r="B11" s="287"/>
      <c r="C11" s="288"/>
      <c r="D11" s="287" t="s">
        <v>80</v>
      </c>
      <c r="E11" s="104"/>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9"/>
      <c r="AI11" s="287"/>
      <c r="AJ11" s="290"/>
      <c r="AK11" s="291"/>
      <c r="AL11" s="291"/>
      <c r="AM11" s="291"/>
      <c r="AN11" s="292"/>
      <c r="AO11" s="291" t="s">
        <v>937</v>
      </c>
      <c r="AP11" s="291"/>
      <c r="AQ11" s="291"/>
      <c r="AR11" s="292"/>
      <c r="AS11" s="293"/>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t="s">
        <v>943</v>
      </c>
      <c r="BW11" s="287"/>
    </row>
    <row r="12" spans="2:90" s="10" customFormat="1" x14ac:dyDescent="0.3">
      <c r="B12" s="287"/>
      <c r="C12" s="288"/>
      <c r="D12" s="287" t="s">
        <v>80</v>
      </c>
      <c r="E12" s="104"/>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9"/>
      <c r="AI12" s="287"/>
      <c r="AJ12" s="290"/>
      <c r="AK12" s="291"/>
      <c r="AL12" s="291"/>
      <c r="AM12" s="291"/>
      <c r="AN12" s="292"/>
      <c r="AO12" s="291"/>
      <c r="AP12" s="291"/>
      <c r="AQ12" s="291"/>
      <c r="AR12" s="292"/>
      <c r="AS12" s="293"/>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row>
    <row r="13" spans="2:90" s="10" customFormat="1" x14ac:dyDescent="0.3">
      <c r="B13" s="287"/>
      <c r="C13" s="288"/>
      <c r="D13" s="287" t="s">
        <v>80</v>
      </c>
      <c r="E13" s="104"/>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9"/>
      <c r="AI13" s="287"/>
      <c r="AJ13" s="290"/>
      <c r="AK13" s="291"/>
      <c r="AL13" s="291"/>
      <c r="AM13" s="291"/>
      <c r="AN13" s="292"/>
      <c r="AO13" s="291"/>
      <c r="AP13" s="291"/>
      <c r="AQ13" s="291"/>
      <c r="AR13" s="292"/>
      <c r="AS13" s="293"/>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row>
    <row r="14" spans="2:90" s="10" customFormat="1" x14ac:dyDescent="0.3">
      <c r="B14" s="287"/>
      <c r="C14" s="288"/>
      <c r="D14" s="287" t="s">
        <v>80</v>
      </c>
      <c r="E14" s="104"/>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9"/>
      <c r="AI14" s="287"/>
      <c r="AJ14" s="290"/>
      <c r="AK14" s="291"/>
      <c r="AL14" s="291"/>
      <c r="AM14" s="291"/>
      <c r="AN14" s="292"/>
      <c r="AO14" s="291"/>
      <c r="AP14" s="291"/>
      <c r="AQ14" s="291"/>
      <c r="AR14" s="292"/>
      <c r="AS14" s="293"/>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c r="BW14" s="287"/>
    </row>
    <row r="15" spans="2:90" s="10" customFormat="1" x14ac:dyDescent="0.3">
      <c r="B15" s="287"/>
      <c r="C15" s="288"/>
      <c r="D15" s="287" t="s">
        <v>80</v>
      </c>
      <c r="E15" s="104"/>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9"/>
      <c r="AI15" s="287"/>
      <c r="AJ15" s="290"/>
      <c r="AK15" s="291"/>
      <c r="AL15" s="291"/>
      <c r="AM15" s="291"/>
      <c r="AN15" s="292"/>
      <c r="AO15" s="291"/>
      <c r="AP15" s="291"/>
      <c r="AQ15" s="291"/>
      <c r="AR15" s="292"/>
      <c r="AS15" s="293"/>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row>
    <row r="16" spans="2:90" s="10" customFormat="1" x14ac:dyDescent="0.3">
      <c r="B16" s="287"/>
      <c r="C16" s="288"/>
      <c r="D16" s="287" t="s">
        <v>80</v>
      </c>
      <c r="E16" s="104"/>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9"/>
      <c r="AI16" s="287"/>
      <c r="AJ16" s="290"/>
      <c r="AK16" s="291"/>
      <c r="AL16" s="291"/>
      <c r="AM16" s="291"/>
      <c r="AN16" s="292"/>
      <c r="AO16" s="291"/>
      <c r="AP16" s="291"/>
      <c r="AQ16" s="291"/>
      <c r="AR16" s="292"/>
      <c r="AS16" s="293"/>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7"/>
      <c r="BT16" s="287"/>
      <c r="BU16" s="287"/>
      <c r="BV16" s="287"/>
      <c r="BW16" s="287"/>
    </row>
    <row r="17" spans="2:75" s="10" customFormat="1" x14ac:dyDescent="0.3">
      <c r="B17" s="287"/>
      <c r="C17" s="288"/>
      <c r="D17" s="287" t="s">
        <v>80</v>
      </c>
      <c r="E17" s="104"/>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9"/>
      <c r="AI17" s="287"/>
      <c r="AJ17" s="290"/>
      <c r="AK17" s="291"/>
      <c r="AL17" s="291"/>
      <c r="AM17" s="291"/>
      <c r="AN17" s="292"/>
      <c r="AO17" s="291"/>
      <c r="AP17" s="291"/>
      <c r="AQ17" s="291"/>
      <c r="AR17" s="292"/>
      <c r="AS17" s="293"/>
      <c r="AT17" s="287"/>
      <c r="AU17" s="287"/>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7"/>
    </row>
    <row r="18" spans="2:75" s="10" customFormat="1" x14ac:dyDescent="0.3">
      <c r="B18" s="287"/>
      <c r="C18" s="288"/>
      <c r="D18" s="287" t="s">
        <v>80</v>
      </c>
      <c r="E18" s="104"/>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9"/>
      <c r="AI18" s="287"/>
      <c r="AJ18" s="290"/>
      <c r="AK18" s="291"/>
      <c r="AL18" s="291"/>
      <c r="AM18" s="291"/>
      <c r="AN18" s="292"/>
      <c r="AO18" s="291"/>
      <c r="AP18" s="291"/>
      <c r="AQ18" s="291"/>
      <c r="AR18" s="292"/>
      <c r="AS18" s="293"/>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row>
    <row r="19" spans="2:75" s="10" customFormat="1" x14ac:dyDescent="0.3">
      <c r="B19" s="287"/>
      <c r="C19" s="288"/>
      <c r="D19" s="287" t="s">
        <v>80</v>
      </c>
      <c r="E19" s="104"/>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9"/>
      <c r="AI19" s="287"/>
      <c r="AJ19" s="290"/>
      <c r="AK19" s="291"/>
      <c r="AL19" s="291"/>
      <c r="AM19" s="291"/>
      <c r="AN19" s="292"/>
      <c r="AO19" s="291"/>
      <c r="AP19" s="291"/>
      <c r="AQ19" s="291"/>
      <c r="AR19" s="292"/>
      <c r="AS19" s="293"/>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7"/>
    </row>
    <row r="20" spans="2:75" s="10" customFormat="1" x14ac:dyDescent="0.3">
      <c r="B20" s="287"/>
      <c r="C20" s="288"/>
      <c r="D20" s="287" t="s">
        <v>80</v>
      </c>
      <c r="E20" s="104"/>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9"/>
      <c r="AI20" s="287"/>
      <c r="AJ20" s="290"/>
      <c r="AK20" s="291"/>
      <c r="AL20" s="291"/>
      <c r="AM20" s="291"/>
      <c r="AN20" s="292"/>
      <c r="AO20" s="291"/>
      <c r="AP20" s="291"/>
      <c r="AQ20" s="291"/>
      <c r="AR20" s="292"/>
      <c r="AS20" s="293"/>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row>
    <row r="21" spans="2:75" s="10" customFormat="1" x14ac:dyDescent="0.3">
      <c r="B21" s="287"/>
      <c r="C21" s="288"/>
      <c r="D21" s="287" t="s">
        <v>80</v>
      </c>
      <c r="E21" s="104"/>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9"/>
      <c r="AI21" s="287"/>
      <c r="AJ21" s="290"/>
      <c r="AK21" s="291"/>
      <c r="AL21" s="291"/>
      <c r="AM21" s="291"/>
      <c r="AN21" s="292"/>
      <c r="AO21" s="291"/>
      <c r="AP21" s="291"/>
      <c r="AQ21" s="291"/>
      <c r="AR21" s="292"/>
      <c r="AS21" s="293"/>
      <c r="AT21" s="287"/>
      <c r="AU21" s="287"/>
      <c r="AV21" s="287"/>
      <c r="AW21" s="287"/>
      <c r="AX21" s="287"/>
      <c r="AY21" s="287"/>
      <c r="AZ21" s="287"/>
      <c r="BA21" s="287"/>
      <c r="BB21" s="287"/>
      <c r="BC21" s="287"/>
      <c r="BD21" s="287"/>
      <c r="BE21" s="287"/>
      <c r="BF21" s="287"/>
      <c r="BG21" s="287"/>
      <c r="BH21" s="287"/>
      <c r="BI21" s="287"/>
      <c r="BJ21" s="287"/>
      <c r="BK21" s="287"/>
      <c r="BL21" s="287"/>
      <c r="BM21" s="287"/>
      <c r="BN21" s="287"/>
      <c r="BO21" s="287"/>
      <c r="BP21" s="287"/>
      <c r="BQ21" s="287"/>
      <c r="BR21" s="287"/>
      <c r="BS21" s="287"/>
      <c r="BT21" s="287"/>
      <c r="BU21" s="287"/>
      <c r="BV21" s="287"/>
      <c r="BW21" s="287"/>
    </row>
    <row r="22" spans="2:75" s="10" customFormat="1" x14ac:dyDescent="0.3">
      <c r="B22" s="287"/>
      <c r="C22" s="288"/>
      <c r="D22" s="287" t="s">
        <v>80</v>
      </c>
      <c r="E22" s="104"/>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9"/>
      <c r="AI22" s="287"/>
      <c r="AJ22" s="290"/>
      <c r="AK22" s="291"/>
      <c r="AL22" s="291"/>
      <c r="AM22" s="291"/>
      <c r="AN22" s="292"/>
      <c r="AO22" s="291"/>
      <c r="AP22" s="291"/>
      <c r="AQ22" s="291"/>
      <c r="AR22" s="292"/>
      <c r="AS22" s="293"/>
      <c r="AT22" s="287"/>
      <c r="AU22" s="287"/>
      <c r="AV22" s="287"/>
      <c r="AW22" s="287"/>
      <c r="AX22" s="287"/>
      <c r="AY22" s="287"/>
      <c r="AZ22" s="287"/>
      <c r="BA22" s="287"/>
      <c r="BB22" s="287"/>
      <c r="BC22" s="287"/>
      <c r="BD22" s="287"/>
      <c r="BE22" s="287"/>
      <c r="BF22" s="287"/>
      <c r="BG22" s="287"/>
      <c r="BH22" s="287"/>
      <c r="BI22" s="287"/>
      <c r="BJ22" s="287"/>
      <c r="BK22" s="287"/>
      <c r="BL22" s="287"/>
      <c r="BM22" s="287"/>
      <c r="BN22" s="287"/>
      <c r="BO22" s="287"/>
      <c r="BP22" s="287"/>
      <c r="BQ22" s="287"/>
      <c r="BR22" s="287"/>
      <c r="BS22" s="287"/>
      <c r="BT22" s="287"/>
      <c r="BU22" s="287"/>
      <c r="BV22" s="287"/>
      <c r="BW22" s="287"/>
    </row>
    <row r="23" spans="2:75" s="10" customFormat="1" x14ac:dyDescent="0.3">
      <c r="B23" s="287"/>
      <c r="C23" s="288"/>
      <c r="D23" s="287" t="s">
        <v>80</v>
      </c>
      <c r="E23" s="104"/>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9"/>
      <c r="AI23" s="287"/>
      <c r="AJ23" s="290"/>
      <c r="AK23" s="291"/>
      <c r="AL23" s="291"/>
      <c r="AM23" s="291"/>
      <c r="AN23" s="292"/>
      <c r="AO23" s="291"/>
      <c r="AP23" s="291"/>
      <c r="AQ23" s="291"/>
      <c r="AR23" s="292"/>
      <c r="AS23" s="293"/>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7"/>
      <c r="BP23" s="287"/>
      <c r="BQ23" s="287"/>
      <c r="BR23" s="287"/>
      <c r="BS23" s="287"/>
      <c r="BT23" s="287"/>
      <c r="BU23" s="287"/>
      <c r="BV23" s="287"/>
      <c r="BW23" s="287"/>
    </row>
    <row r="24" spans="2:75" s="10" customFormat="1" x14ac:dyDescent="0.3">
      <c r="B24" s="287"/>
      <c r="C24" s="288"/>
      <c r="D24" s="287" t="s">
        <v>80</v>
      </c>
      <c r="E24" s="104"/>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9"/>
      <c r="AI24" s="287"/>
      <c r="AJ24" s="290"/>
      <c r="AK24" s="291"/>
      <c r="AL24" s="291"/>
      <c r="AM24" s="291"/>
      <c r="AN24" s="292"/>
      <c r="AO24" s="291"/>
      <c r="AP24" s="291"/>
      <c r="AQ24" s="291"/>
      <c r="AR24" s="292"/>
      <c r="AS24" s="293"/>
      <c r="AT24" s="287"/>
      <c r="AU24" s="287"/>
      <c r="AV24" s="287"/>
      <c r="AW24" s="287"/>
      <c r="AX24" s="287"/>
      <c r="AY24" s="287"/>
      <c r="AZ24" s="287"/>
      <c r="BA24" s="287"/>
      <c r="BB24" s="287"/>
      <c r="BC24" s="287"/>
      <c r="BD24" s="287"/>
      <c r="BE24" s="287"/>
      <c r="BF24" s="287"/>
      <c r="BG24" s="287"/>
      <c r="BH24" s="287"/>
      <c r="BI24" s="287"/>
      <c r="BJ24" s="287"/>
      <c r="BK24" s="287"/>
      <c r="BL24" s="287"/>
      <c r="BM24" s="287"/>
      <c r="BN24" s="287"/>
      <c r="BO24" s="287"/>
      <c r="BP24" s="287"/>
      <c r="BQ24" s="287"/>
      <c r="BR24" s="287"/>
      <c r="BS24" s="287"/>
      <c r="BT24" s="287"/>
      <c r="BU24" s="287"/>
      <c r="BV24" s="287"/>
      <c r="BW24" s="287"/>
    </row>
    <row r="25" spans="2:75" s="10" customFormat="1" x14ac:dyDescent="0.3">
      <c r="B25" s="287"/>
      <c r="C25" s="288"/>
      <c r="D25" s="287" t="s">
        <v>80</v>
      </c>
      <c r="E25" s="104"/>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9"/>
      <c r="AI25" s="287"/>
      <c r="AJ25" s="290"/>
      <c r="AK25" s="291"/>
      <c r="AL25" s="291"/>
      <c r="AM25" s="291"/>
      <c r="AN25" s="292"/>
      <c r="AO25" s="291"/>
      <c r="AP25" s="291"/>
      <c r="AQ25" s="291"/>
      <c r="AR25" s="292"/>
      <c r="AS25" s="293"/>
      <c r="AT25" s="287"/>
      <c r="AU25" s="287"/>
      <c r="AV25" s="287"/>
      <c r="AW25" s="287"/>
      <c r="AX25" s="287"/>
      <c r="AY25" s="287"/>
      <c r="AZ25" s="287"/>
      <c r="BA25" s="287"/>
      <c r="BB25" s="287"/>
      <c r="BC25" s="287"/>
      <c r="BD25" s="287"/>
      <c r="BE25" s="287"/>
      <c r="BF25" s="287"/>
      <c r="BG25" s="287"/>
      <c r="BH25" s="287"/>
      <c r="BI25" s="287"/>
      <c r="BJ25" s="287"/>
      <c r="BK25" s="287"/>
      <c r="BL25" s="287"/>
      <c r="BM25" s="287"/>
      <c r="BN25" s="287"/>
      <c r="BO25" s="287"/>
      <c r="BP25" s="287"/>
      <c r="BQ25" s="287"/>
      <c r="BR25" s="287"/>
      <c r="BS25" s="287"/>
      <c r="BT25" s="287"/>
      <c r="BU25" s="287"/>
      <c r="BV25" s="287"/>
      <c r="BW25" s="287"/>
    </row>
    <row r="26" spans="2:75" s="10" customFormat="1" x14ac:dyDescent="0.3">
      <c r="B26" s="287"/>
      <c r="C26" s="288"/>
      <c r="D26" s="287" t="s">
        <v>80</v>
      </c>
      <c r="E26" s="104"/>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9"/>
      <c r="AI26" s="287"/>
      <c r="AJ26" s="290"/>
      <c r="AK26" s="291"/>
      <c r="AL26" s="291"/>
      <c r="AM26" s="291"/>
      <c r="AN26" s="292"/>
      <c r="AO26" s="291"/>
      <c r="AP26" s="291"/>
      <c r="AQ26" s="291"/>
      <c r="AR26" s="292"/>
      <c r="AS26" s="293"/>
      <c r="AT26" s="287"/>
      <c r="AU26" s="287"/>
      <c r="AV26" s="287"/>
      <c r="AW26" s="287"/>
      <c r="AX26" s="287"/>
      <c r="AY26" s="287"/>
      <c r="AZ26" s="287"/>
      <c r="BA26" s="287"/>
      <c r="BB26" s="287"/>
      <c r="BC26" s="287"/>
      <c r="BD26" s="287"/>
      <c r="BE26" s="287"/>
      <c r="BF26" s="287"/>
      <c r="BG26" s="287"/>
      <c r="BH26" s="287"/>
      <c r="BI26" s="287"/>
      <c r="BJ26" s="287"/>
      <c r="BK26" s="287"/>
      <c r="BL26" s="287"/>
      <c r="BM26" s="287"/>
      <c r="BN26" s="287"/>
      <c r="BO26" s="287"/>
      <c r="BP26" s="287"/>
      <c r="BQ26" s="287"/>
      <c r="BR26" s="287"/>
      <c r="BS26" s="287"/>
      <c r="BT26" s="287"/>
      <c r="BU26" s="287"/>
      <c r="BV26" s="287"/>
      <c r="BW26" s="287"/>
    </row>
  </sheetData>
  <sheetProtection algorithmName="SHA-512" hashValue="NiKiwbhT28xvHd7pzbVFfyt3cdV8BvtEJ3hF/Mx6tFxRY7aEn9WKIZLKEA/3V07H+NsGvL3GKU0vfoAbc+k3Lw==" saltValue="V/bxDCYw0TJ/siFisv8LE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6" priority="13">
      <formula>LEN(TRIM(B11))&gt;0</formula>
    </cfRule>
  </conditionalFormatting>
  <conditionalFormatting sqref="C5:C6">
    <cfRule type="cellIs" dxfId="65" priority="14" operator="equal">
      <formula>0</formula>
    </cfRule>
  </conditionalFormatting>
  <conditionalFormatting sqref="C11:BW26">
    <cfRule type="expression" dxfId="64" priority="12">
      <formula>NOT($B11="")</formula>
    </cfRule>
  </conditionalFormatting>
  <conditionalFormatting sqref="D11:D26">
    <cfRule type="expression" dxfId="63" priority="11">
      <formula>NOT($C11="Other (Specify)")</formula>
    </cfRule>
  </conditionalFormatting>
  <conditionalFormatting sqref="F11:F26">
    <cfRule type="expression" dxfId="62" priority="10">
      <formula>NOT($E11="Other (specify)")</formula>
    </cfRule>
  </conditionalFormatting>
  <conditionalFormatting sqref="AI11:AI26">
    <cfRule type="expression" dxfId="61" priority="9">
      <formula>NOT(OR($AH11="Calculated/Modeled"))</formula>
    </cfRule>
  </conditionalFormatting>
  <conditionalFormatting sqref="AJ11:AJ26">
    <cfRule type="expression" dxfId="60" priority="8">
      <formula>NOT($AH11="Measured")</formula>
    </cfRule>
  </conditionalFormatting>
  <conditionalFormatting sqref="AL11:AL26">
    <cfRule type="expression" dxfId="59" priority="7">
      <formula>NOT($AK11="Yes")</formula>
    </cfRule>
  </conditionalFormatting>
  <conditionalFormatting sqref="AM11:AM26">
    <cfRule type="expression" dxfId="58" priority="3">
      <formula>NOT($AL11="Other")</formula>
    </cfRule>
  </conditionalFormatting>
  <conditionalFormatting sqref="AN11:AN26">
    <cfRule type="expression" dxfId="57" priority="1">
      <formula>NOT($AK11="Yes")</formula>
    </cfRule>
  </conditionalFormatting>
  <conditionalFormatting sqref="AP11:AP26 AR11:AR26">
    <cfRule type="expression" dxfId="56" priority="4">
      <formula>NOT($AO11="Yes")</formula>
    </cfRule>
  </conditionalFormatting>
  <conditionalFormatting sqref="AQ11:AQ26">
    <cfRule type="expression" dxfId="55" priority="2">
      <formula>NOT($AP11="Other")</formula>
    </cfRule>
  </conditionalFormatting>
  <conditionalFormatting sqref="BV11:BV26">
    <cfRule type="expression" dxfId="54"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1"/>
  </sheetPr>
  <dimension ref="B1:CM23"/>
  <sheetViews>
    <sheetView workbookViewId="0">
      <selection activeCell="M28" sqref="M28"/>
    </sheetView>
  </sheetViews>
  <sheetFormatPr defaultRowHeight="14.4" x14ac:dyDescent="0.3"/>
  <cols>
    <col min="1" max="1" width="3" style="51" customWidth="1"/>
    <col min="2" max="2" width="23.77734375" style="51" customWidth="1"/>
    <col min="3" max="14" width="15.77734375" style="51" customWidth="1"/>
    <col min="15" max="15" width="16.77734375" style="51" customWidth="1"/>
    <col min="16" max="29" width="15.77734375" style="51" customWidth="1"/>
    <col min="30" max="30" width="40.77734375" style="51" customWidth="1"/>
    <col min="31" max="31" width="20.77734375" style="51" customWidth="1"/>
    <col min="32" max="32" width="32.21875" style="51" customWidth="1"/>
    <col min="33" max="33" width="20.77734375" style="51" customWidth="1"/>
    <col min="34" max="34" width="34.21875" style="51" customWidth="1"/>
    <col min="35" max="46" width="15.77734375" style="51" customWidth="1"/>
    <col min="47" max="47" width="16.5546875" style="51" customWidth="1"/>
    <col min="48" max="61" width="15.77734375" style="51" customWidth="1"/>
    <col min="62" max="62" width="23.5546875" style="51" customWidth="1"/>
    <col min="63" max="65" width="17" style="51" customWidth="1"/>
    <col min="66" max="77" width="15.77734375" style="51" customWidth="1"/>
    <col min="78" max="78" width="16" style="51" customWidth="1"/>
    <col min="79" max="88" width="15.77734375" style="51" customWidth="1"/>
    <col min="89" max="89" width="18" style="51" customWidth="1"/>
    <col min="90" max="91" width="15.77734375" style="51" customWidth="1"/>
    <col min="92" max="16384" width="8.88671875" style="51"/>
  </cols>
  <sheetData>
    <row r="1" spans="2:91" ht="18.75" customHeight="1" x14ac:dyDescent="0.3">
      <c r="B1" s="294" t="s">
        <v>622</v>
      </c>
      <c r="D1" s="295" t="s">
        <v>623</v>
      </c>
      <c r="E1" s="295"/>
      <c r="F1" s="295"/>
      <c r="G1" s="295"/>
      <c r="J1" s="53"/>
    </row>
    <row r="2" spans="2:91" ht="14.7" customHeight="1" x14ac:dyDescent="0.3">
      <c r="D2" s="295"/>
      <c r="E2" s="295"/>
      <c r="F2" s="295"/>
      <c r="G2" s="295"/>
    </row>
    <row r="3" spans="2:91" ht="15.6" x14ac:dyDescent="0.3">
      <c r="B3" s="55" t="s">
        <v>368</v>
      </c>
    </row>
    <row r="4" spans="2:91" x14ac:dyDescent="0.3">
      <c r="B4" s="124" t="s">
        <v>369</v>
      </c>
      <c r="C4" s="125" t="str">
        <f>'Facility(2)'!C4</f>
        <v>DCP Midstream Partners, LP</v>
      </c>
    </row>
    <row r="5" spans="2:91" x14ac:dyDescent="0.3">
      <c r="B5" s="124" t="s">
        <v>14</v>
      </c>
      <c r="C5" s="125" t="str">
        <f>'Facility(2)'!C21</f>
        <v>DCP - South Chester Antrim CO2 Removal Facility</v>
      </c>
    </row>
    <row r="6" spans="2:91" x14ac:dyDescent="0.3">
      <c r="BL6" s="296"/>
    </row>
    <row r="7" spans="2:91" ht="15.6" x14ac:dyDescent="0.3">
      <c r="B7" s="55" t="s">
        <v>624</v>
      </c>
      <c r="D7" s="113" t="s">
        <v>625</v>
      </c>
      <c r="BL7" s="297"/>
    </row>
    <row r="8" spans="2:91" x14ac:dyDescent="0.3">
      <c r="B8" s="154" t="s">
        <v>626</v>
      </c>
      <c r="C8" s="184" t="s">
        <v>470</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98" t="s">
        <v>471</v>
      </c>
      <c r="AE8" s="299" t="s">
        <v>472</v>
      </c>
      <c r="AF8" s="300"/>
      <c r="AG8" s="301"/>
      <c r="AH8" s="301"/>
      <c r="AI8" s="261" t="s">
        <v>473</v>
      </c>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302" t="s">
        <v>474</v>
      </c>
      <c r="BK8" s="303"/>
      <c r="BL8" s="304" t="s">
        <v>475</v>
      </c>
      <c r="BM8" s="305"/>
      <c r="BN8" s="306" t="s">
        <v>627</v>
      </c>
      <c r="BO8" s="306"/>
      <c r="BP8" s="306"/>
      <c r="BQ8" s="306"/>
      <c r="BR8" s="306"/>
      <c r="BS8" s="306"/>
      <c r="BT8" s="306"/>
      <c r="BU8" s="306"/>
      <c r="BV8" s="306"/>
      <c r="BW8" s="306"/>
      <c r="BX8" s="306"/>
      <c r="BY8" s="306"/>
      <c r="BZ8" s="306"/>
      <c r="CA8" s="306"/>
      <c r="CB8" s="306"/>
      <c r="CC8" s="306"/>
      <c r="CD8" s="306"/>
      <c r="CE8" s="306"/>
      <c r="CF8" s="306"/>
      <c r="CG8" s="306"/>
      <c r="CH8" s="306"/>
      <c r="CI8" s="306"/>
      <c r="CJ8" s="306"/>
      <c r="CK8" s="306"/>
      <c r="CL8" s="306"/>
      <c r="CM8" s="306"/>
    </row>
    <row r="9" spans="2:91" ht="61.2" customHeight="1" x14ac:dyDescent="0.3">
      <c r="B9" s="154"/>
      <c r="C9" s="196" t="s">
        <v>484</v>
      </c>
      <c r="D9" s="196" t="s">
        <v>485</v>
      </c>
      <c r="E9" s="196" t="s">
        <v>486</v>
      </c>
      <c r="F9" s="196" t="s">
        <v>487</v>
      </c>
      <c r="G9" s="196" t="s">
        <v>488</v>
      </c>
      <c r="H9" s="196" t="s">
        <v>489</v>
      </c>
      <c r="I9" s="196" t="s">
        <v>490</v>
      </c>
      <c r="J9" s="196" t="s">
        <v>491</v>
      </c>
      <c r="K9" s="196" t="s">
        <v>492</v>
      </c>
      <c r="L9" s="196" t="s">
        <v>493</v>
      </c>
      <c r="M9" s="196" t="s">
        <v>494</v>
      </c>
      <c r="N9" s="196" t="s">
        <v>495</v>
      </c>
      <c r="O9" s="196" t="s">
        <v>588</v>
      </c>
      <c r="P9" s="196" t="s">
        <v>497</v>
      </c>
      <c r="Q9" s="196" t="s">
        <v>498</v>
      </c>
      <c r="R9" s="196" t="s">
        <v>499</v>
      </c>
      <c r="S9" s="196" t="s">
        <v>500</v>
      </c>
      <c r="T9" s="196" t="s">
        <v>501</v>
      </c>
      <c r="U9" s="196" t="s">
        <v>617</v>
      </c>
      <c r="V9" s="196" t="s">
        <v>503</v>
      </c>
      <c r="W9" s="196" t="s">
        <v>504</v>
      </c>
      <c r="X9" s="196" t="s">
        <v>505</v>
      </c>
      <c r="Y9" s="196" t="s">
        <v>506</v>
      </c>
      <c r="Z9" s="196" t="s">
        <v>618</v>
      </c>
      <c r="AA9" s="196" t="s">
        <v>508</v>
      </c>
      <c r="AB9" s="197" t="s">
        <v>509</v>
      </c>
      <c r="AC9" s="197" t="s">
        <v>510</v>
      </c>
      <c r="AD9" s="307" t="s">
        <v>628</v>
      </c>
      <c r="AE9" s="194" t="s">
        <v>629</v>
      </c>
      <c r="AF9" s="198" t="s">
        <v>630</v>
      </c>
      <c r="AG9" s="308" t="s">
        <v>631</v>
      </c>
      <c r="AH9" s="198" t="s">
        <v>630</v>
      </c>
      <c r="AI9" s="196" t="s">
        <v>484</v>
      </c>
      <c r="AJ9" s="196" t="s">
        <v>485</v>
      </c>
      <c r="AK9" s="196" t="s">
        <v>486</v>
      </c>
      <c r="AL9" s="196" t="s">
        <v>487</v>
      </c>
      <c r="AM9" s="196" t="s">
        <v>488</v>
      </c>
      <c r="AN9" s="196" t="s">
        <v>489</v>
      </c>
      <c r="AO9" s="196" t="s">
        <v>490</v>
      </c>
      <c r="AP9" s="196" t="s">
        <v>491</v>
      </c>
      <c r="AQ9" s="196" t="s">
        <v>492</v>
      </c>
      <c r="AR9" s="196" t="s">
        <v>493</v>
      </c>
      <c r="AS9" s="196" t="s">
        <v>494</v>
      </c>
      <c r="AT9" s="196" t="s">
        <v>495</v>
      </c>
      <c r="AU9" s="196" t="s">
        <v>588</v>
      </c>
      <c r="AV9" s="196" t="s">
        <v>497</v>
      </c>
      <c r="AW9" s="196" t="s">
        <v>498</v>
      </c>
      <c r="AX9" s="196" t="s">
        <v>499</v>
      </c>
      <c r="AY9" s="196" t="s">
        <v>500</v>
      </c>
      <c r="AZ9" s="196" t="s">
        <v>501</v>
      </c>
      <c r="BA9" s="196" t="s">
        <v>617</v>
      </c>
      <c r="BB9" s="196" t="s">
        <v>503</v>
      </c>
      <c r="BC9" s="196" t="s">
        <v>504</v>
      </c>
      <c r="BD9" s="196" t="s">
        <v>505</v>
      </c>
      <c r="BE9" s="196" t="s">
        <v>506</v>
      </c>
      <c r="BF9" s="196" t="s">
        <v>618</v>
      </c>
      <c r="BG9" s="196" t="s">
        <v>508</v>
      </c>
      <c r="BH9" s="197" t="s">
        <v>509</v>
      </c>
      <c r="BI9" s="197" t="s">
        <v>510</v>
      </c>
      <c r="BJ9" s="197" t="s">
        <v>632</v>
      </c>
      <c r="BK9" s="197" t="s">
        <v>525</v>
      </c>
      <c r="BL9" s="309" t="s">
        <v>633</v>
      </c>
      <c r="BM9" s="309" t="s">
        <v>634</v>
      </c>
      <c r="BN9" s="310" t="s">
        <v>635</v>
      </c>
      <c r="BO9" s="310" t="s">
        <v>636</v>
      </c>
      <c r="BP9" s="310" t="s">
        <v>637</v>
      </c>
      <c r="BQ9" s="310" t="s">
        <v>638</v>
      </c>
      <c r="BR9" s="310" t="s">
        <v>639</v>
      </c>
      <c r="BS9" s="310" t="s">
        <v>640</v>
      </c>
      <c r="BT9" s="310" t="s">
        <v>641</v>
      </c>
      <c r="BU9" s="310" t="s">
        <v>642</v>
      </c>
      <c r="BV9" s="310" t="s">
        <v>643</v>
      </c>
      <c r="BW9" s="310" t="s">
        <v>644</v>
      </c>
      <c r="BX9" s="310" t="s">
        <v>645</v>
      </c>
      <c r="BY9" s="310" t="s">
        <v>646</v>
      </c>
      <c r="BZ9" s="310" t="s">
        <v>647</v>
      </c>
      <c r="CA9" s="310" t="s">
        <v>648</v>
      </c>
      <c r="CB9" s="310" t="s">
        <v>649</v>
      </c>
      <c r="CC9" s="310" t="s">
        <v>650</v>
      </c>
      <c r="CD9" s="310" t="s">
        <v>651</v>
      </c>
      <c r="CE9" s="310" t="s">
        <v>652</v>
      </c>
      <c r="CF9" s="310" t="s">
        <v>653</v>
      </c>
      <c r="CG9" s="310" t="s">
        <v>654</v>
      </c>
      <c r="CH9" s="310" t="s">
        <v>655</v>
      </c>
      <c r="CI9" s="310" t="s">
        <v>656</v>
      </c>
      <c r="CJ9" s="310" t="s">
        <v>657</v>
      </c>
      <c r="CK9" s="310" t="s">
        <v>658</v>
      </c>
      <c r="CL9" s="310" t="s">
        <v>659</v>
      </c>
      <c r="CM9" s="309" t="s">
        <v>660</v>
      </c>
    </row>
    <row r="10" spans="2:91" s="10" customFormat="1" x14ac:dyDescent="0.3">
      <c r="B10" s="243"/>
      <c r="C10" s="159" t="s">
        <v>80</v>
      </c>
      <c r="D10" s="159" t="s">
        <v>80</v>
      </c>
      <c r="E10" s="159" t="s">
        <v>80</v>
      </c>
      <c r="F10" s="159"/>
      <c r="G10" s="159"/>
      <c r="H10" s="159"/>
      <c r="I10" s="159"/>
      <c r="J10" s="159"/>
      <c r="K10" s="159"/>
      <c r="L10" s="159"/>
      <c r="M10" s="159" t="s">
        <v>80</v>
      </c>
      <c r="N10" s="159" t="s">
        <v>80</v>
      </c>
      <c r="O10" s="159" t="s">
        <v>80</v>
      </c>
      <c r="P10" s="159" t="s">
        <v>80</v>
      </c>
      <c r="Q10" s="159" t="s">
        <v>80</v>
      </c>
      <c r="R10" s="159" t="s">
        <v>80</v>
      </c>
      <c r="S10" s="159" t="s">
        <v>80</v>
      </c>
      <c r="T10" s="159" t="s">
        <v>80</v>
      </c>
      <c r="U10" s="159" t="s">
        <v>80</v>
      </c>
      <c r="V10" s="159" t="s">
        <v>80</v>
      </c>
      <c r="W10" s="159" t="s">
        <v>80</v>
      </c>
      <c r="X10" s="159" t="s">
        <v>80</v>
      </c>
      <c r="Y10" s="159" t="s">
        <v>80</v>
      </c>
      <c r="Z10" s="159" t="s">
        <v>80</v>
      </c>
      <c r="AA10" s="159" t="s">
        <v>80</v>
      </c>
      <c r="AB10" s="159" t="s">
        <v>80</v>
      </c>
      <c r="AC10" s="159" t="s">
        <v>80</v>
      </c>
      <c r="AD10" s="161"/>
      <c r="AE10" s="253"/>
      <c r="AF10" s="159"/>
      <c r="AG10" s="159"/>
      <c r="AH10" s="159"/>
      <c r="AI10" s="159" t="s">
        <v>80</v>
      </c>
      <c r="AJ10" s="159" t="s">
        <v>80</v>
      </c>
      <c r="AK10" s="159" t="s">
        <v>80</v>
      </c>
      <c r="AL10" s="159" t="s">
        <v>80</v>
      </c>
      <c r="AM10" s="159"/>
      <c r="AN10" s="159"/>
      <c r="AO10" s="159"/>
      <c r="AP10" s="159"/>
      <c r="AQ10" s="159"/>
      <c r="AR10" s="159"/>
      <c r="AS10" s="159" t="s">
        <v>80</v>
      </c>
      <c r="AT10" s="159" t="s">
        <v>80</v>
      </c>
      <c r="AU10" s="159" t="s">
        <v>80</v>
      </c>
      <c r="AV10" s="159" t="s">
        <v>80</v>
      </c>
      <c r="AW10" s="159" t="s">
        <v>80</v>
      </c>
      <c r="AX10" s="159" t="s">
        <v>80</v>
      </c>
      <c r="AY10" s="159" t="s">
        <v>80</v>
      </c>
      <c r="AZ10" s="159" t="s">
        <v>80</v>
      </c>
      <c r="BA10" s="159" t="s">
        <v>80</v>
      </c>
      <c r="BB10" s="159" t="s">
        <v>80</v>
      </c>
      <c r="BC10" s="159" t="s">
        <v>80</v>
      </c>
      <c r="BD10" s="159" t="s">
        <v>80</v>
      </c>
      <c r="BE10" s="159" t="s">
        <v>80</v>
      </c>
      <c r="BF10" s="159" t="s">
        <v>80</v>
      </c>
      <c r="BG10" s="159" t="s">
        <v>80</v>
      </c>
      <c r="BH10" s="159" t="s">
        <v>80</v>
      </c>
      <c r="BI10" s="159" t="s">
        <v>80</v>
      </c>
      <c r="BJ10" s="159"/>
      <c r="BK10" s="159" t="s">
        <v>80</v>
      </c>
      <c r="BL10" s="159" t="s">
        <v>80</v>
      </c>
      <c r="BM10" s="159" t="s">
        <v>80</v>
      </c>
      <c r="BN10" s="159" t="s">
        <v>80</v>
      </c>
      <c r="BO10" s="159" t="s">
        <v>80</v>
      </c>
      <c r="BP10" s="159" t="s">
        <v>80</v>
      </c>
      <c r="BQ10" s="159" t="s">
        <v>80</v>
      </c>
      <c r="BR10" s="159" t="s">
        <v>80</v>
      </c>
      <c r="BS10" s="159" t="s">
        <v>80</v>
      </c>
      <c r="BT10" s="159" t="s">
        <v>80</v>
      </c>
      <c r="BU10" s="159" t="s">
        <v>80</v>
      </c>
      <c r="BV10" s="159" t="s">
        <v>80</v>
      </c>
      <c r="BW10" s="159" t="s">
        <v>80</v>
      </c>
      <c r="BX10" s="159" t="s">
        <v>80</v>
      </c>
      <c r="BY10" s="159" t="s">
        <v>80</v>
      </c>
      <c r="BZ10" s="159" t="s">
        <v>80</v>
      </c>
      <c r="CA10" s="159" t="s">
        <v>80</v>
      </c>
      <c r="CB10" s="159" t="s">
        <v>80</v>
      </c>
      <c r="CC10" s="159" t="s">
        <v>80</v>
      </c>
      <c r="CD10" s="159" t="s">
        <v>80</v>
      </c>
      <c r="CE10" s="159" t="s">
        <v>80</v>
      </c>
      <c r="CF10" s="159" t="s">
        <v>80</v>
      </c>
      <c r="CG10" s="159" t="s">
        <v>80</v>
      </c>
      <c r="CH10" s="159" t="s">
        <v>80</v>
      </c>
      <c r="CI10" s="159" t="s">
        <v>80</v>
      </c>
      <c r="CJ10" s="159" t="s">
        <v>80</v>
      </c>
      <c r="CK10" s="159" t="s">
        <v>80</v>
      </c>
      <c r="CL10" s="159" t="s">
        <v>80</v>
      </c>
      <c r="CM10" s="159" t="s">
        <v>80</v>
      </c>
    </row>
    <row r="11" spans="2:91" s="10" customFormat="1" x14ac:dyDescent="0.3">
      <c r="B11" s="243"/>
      <c r="C11" s="159" t="s">
        <v>80</v>
      </c>
      <c r="D11" s="159" t="s">
        <v>80</v>
      </c>
      <c r="E11" s="159" t="s">
        <v>80</v>
      </c>
      <c r="F11" s="159"/>
      <c r="G11" s="159"/>
      <c r="H11" s="159"/>
      <c r="I11" s="159"/>
      <c r="J11" s="159"/>
      <c r="K11" s="159"/>
      <c r="L11" s="159"/>
      <c r="M11" s="159" t="s">
        <v>80</v>
      </c>
      <c r="N11" s="159" t="s">
        <v>80</v>
      </c>
      <c r="O11" s="159" t="s">
        <v>80</v>
      </c>
      <c r="P11" s="159" t="s">
        <v>80</v>
      </c>
      <c r="Q11" s="159" t="s">
        <v>80</v>
      </c>
      <c r="R11" s="159" t="s">
        <v>80</v>
      </c>
      <c r="S11" s="159" t="s">
        <v>80</v>
      </c>
      <c r="T11" s="159" t="s">
        <v>80</v>
      </c>
      <c r="U11" s="159" t="s">
        <v>80</v>
      </c>
      <c r="V11" s="159" t="s">
        <v>80</v>
      </c>
      <c r="W11" s="159" t="s">
        <v>80</v>
      </c>
      <c r="X11" s="159" t="s">
        <v>80</v>
      </c>
      <c r="Y11" s="159" t="s">
        <v>80</v>
      </c>
      <c r="Z11" s="159" t="s">
        <v>80</v>
      </c>
      <c r="AA11" s="159" t="s">
        <v>80</v>
      </c>
      <c r="AB11" s="159" t="s">
        <v>80</v>
      </c>
      <c r="AC11" s="159" t="s">
        <v>80</v>
      </c>
      <c r="AD11" s="161"/>
      <c r="AE11" s="253"/>
      <c r="AF11" s="159"/>
      <c r="AG11" s="159"/>
      <c r="AH11" s="159"/>
      <c r="AI11" s="159" t="s">
        <v>80</v>
      </c>
      <c r="AJ11" s="159" t="s">
        <v>80</v>
      </c>
      <c r="AK11" s="159" t="s">
        <v>80</v>
      </c>
      <c r="AL11" s="159" t="s">
        <v>80</v>
      </c>
      <c r="AM11" s="159"/>
      <c r="AN11" s="159"/>
      <c r="AO11" s="159"/>
      <c r="AP11" s="159"/>
      <c r="AQ11" s="159"/>
      <c r="AR11" s="159"/>
      <c r="AS11" s="159" t="s">
        <v>80</v>
      </c>
      <c r="AT11" s="159" t="s">
        <v>80</v>
      </c>
      <c r="AU11" s="159" t="s">
        <v>80</v>
      </c>
      <c r="AV11" s="159" t="s">
        <v>80</v>
      </c>
      <c r="AW11" s="159" t="s">
        <v>80</v>
      </c>
      <c r="AX11" s="159" t="s">
        <v>80</v>
      </c>
      <c r="AY11" s="159" t="s">
        <v>80</v>
      </c>
      <c r="AZ11" s="159" t="s">
        <v>80</v>
      </c>
      <c r="BA11" s="159" t="s">
        <v>80</v>
      </c>
      <c r="BB11" s="159" t="s">
        <v>80</v>
      </c>
      <c r="BC11" s="159" t="s">
        <v>80</v>
      </c>
      <c r="BD11" s="159" t="s">
        <v>80</v>
      </c>
      <c r="BE11" s="159" t="s">
        <v>80</v>
      </c>
      <c r="BF11" s="159" t="s">
        <v>80</v>
      </c>
      <c r="BG11" s="159" t="s">
        <v>80</v>
      </c>
      <c r="BH11" s="159" t="s">
        <v>80</v>
      </c>
      <c r="BI11" s="159" t="s">
        <v>80</v>
      </c>
      <c r="BJ11" s="159"/>
      <c r="BK11" s="159" t="s">
        <v>80</v>
      </c>
      <c r="BL11" s="159" t="s">
        <v>80</v>
      </c>
      <c r="BM11" s="159" t="s">
        <v>80</v>
      </c>
      <c r="BN11" s="159" t="s">
        <v>80</v>
      </c>
      <c r="BO11" s="159" t="s">
        <v>80</v>
      </c>
      <c r="BP11" s="159" t="s">
        <v>80</v>
      </c>
      <c r="BQ11" s="159" t="s">
        <v>80</v>
      </c>
      <c r="BR11" s="159" t="s">
        <v>80</v>
      </c>
      <c r="BS11" s="159" t="s">
        <v>80</v>
      </c>
      <c r="BT11" s="159" t="s">
        <v>80</v>
      </c>
      <c r="BU11" s="159" t="s">
        <v>80</v>
      </c>
      <c r="BV11" s="159" t="s">
        <v>80</v>
      </c>
      <c r="BW11" s="159" t="s">
        <v>80</v>
      </c>
      <c r="BX11" s="159" t="s">
        <v>80</v>
      </c>
      <c r="BY11" s="159" t="s">
        <v>80</v>
      </c>
      <c r="BZ11" s="159" t="s">
        <v>80</v>
      </c>
      <c r="CA11" s="159" t="s">
        <v>80</v>
      </c>
      <c r="CB11" s="159" t="s">
        <v>80</v>
      </c>
      <c r="CC11" s="159" t="s">
        <v>80</v>
      </c>
      <c r="CD11" s="159" t="s">
        <v>80</v>
      </c>
      <c r="CE11" s="159" t="s">
        <v>80</v>
      </c>
      <c r="CF11" s="159" t="s">
        <v>80</v>
      </c>
      <c r="CG11" s="159" t="s">
        <v>80</v>
      </c>
      <c r="CH11" s="159" t="s">
        <v>80</v>
      </c>
      <c r="CI11" s="159" t="s">
        <v>80</v>
      </c>
      <c r="CJ11" s="159" t="s">
        <v>80</v>
      </c>
      <c r="CK11" s="159" t="s">
        <v>80</v>
      </c>
      <c r="CL11" s="159" t="s">
        <v>80</v>
      </c>
      <c r="CM11" s="159" t="s">
        <v>80</v>
      </c>
    </row>
    <row r="12" spans="2:91" s="10" customFormat="1" x14ac:dyDescent="0.3">
      <c r="B12" s="243"/>
      <c r="C12" s="159" t="s">
        <v>80</v>
      </c>
      <c r="D12" s="159" t="s">
        <v>80</v>
      </c>
      <c r="E12" s="159" t="s">
        <v>80</v>
      </c>
      <c r="F12" s="159"/>
      <c r="G12" s="159"/>
      <c r="H12" s="159"/>
      <c r="I12" s="159"/>
      <c r="J12" s="159"/>
      <c r="K12" s="159"/>
      <c r="L12" s="159"/>
      <c r="M12" s="159" t="s">
        <v>80</v>
      </c>
      <c r="N12" s="159" t="s">
        <v>80</v>
      </c>
      <c r="O12" s="159" t="s">
        <v>80</v>
      </c>
      <c r="P12" s="159" t="s">
        <v>80</v>
      </c>
      <c r="Q12" s="159" t="s">
        <v>80</v>
      </c>
      <c r="R12" s="159" t="s">
        <v>80</v>
      </c>
      <c r="S12" s="159" t="s">
        <v>80</v>
      </c>
      <c r="T12" s="159" t="s">
        <v>80</v>
      </c>
      <c r="U12" s="159" t="s">
        <v>80</v>
      </c>
      <c r="V12" s="159" t="s">
        <v>80</v>
      </c>
      <c r="W12" s="159" t="s">
        <v>80</v>
      </c>
      <c r="X12" s="159" t="s">
        <v>80</v>
      </c>
      <c r="Y12" s="159" t="s">
        <v>80</v>
      </c>
      <c r="Z12" s="159" t="s">
        <v>80</v>
      </c>
      <c r="AA12" s="159" t="s">
        <v>80</v>
      </c>
      <c r="AB12" s="159" t="s">
        <v>80</v>
      </c>
      <c r="AC12" s="159" t="s">
        <v>80</v>
      </c>
      <c r="AD12" s="161"/>
      <c r="AE12" s="253"/>
      <c r="AF12" s="159"/>
      <c r="AG12" s="159"/>
      <c r="AH12" s="159"/>
      <c r="AI12" s="159" t="s">
        <v>80</v>
      </c>
      <c r="AJ12" s="159" t="s">
        <v>80</v>
      </c>
      <c r="AK12" s="159" t="s">
        <v>80</v>
      </c>
      <c r="AL12" s="159" t="s">
        <v>80</v>
      </c>
      <c r="AM12" s="159"/>
      <c r="AN12" s="159"/>
      <c r="AO12" s="159"/>
      <c r="AP12" s="159"/>
      <c r="AQ12" s="159"/>
      <c r="AR12" s="159"/>
      <c r="AS12" s="159" t="s">
        <v>80</v>
      </c>
      <c r="AT12" s="159" t="s">
        <v>80</v>
      </c>
      <c r="AU12" s="159" t="s">
        <v>80</v>
      </c>
      <c r="AV12" s="159" t="s">
        <v>80</v>
      </c>
      <c r="AW12" s="159" t="s">
        <v>80</v>
      </c>
      <c r="AX12" s="159" t="s">
        <v>80</v>
      </c>
      <c r="AY12" s="159" t="s">
        <v>80</v>
      </c>
      <c r="AZ12" s="159" t="s">
        <v>80</v>
      </c>
      <c r="BA12" s="159" t="s">
        <v>80</v>
      </c>
      <c r="BB12" s="159" t="s">
        <v>80</v>
      </c>
      <c r="BC12" s="159" t="s">
        <v>80</v>
      </c>
      <c r="BD12" s="159" t="s">
        <v>80</v>
      </c>
      <c r="BE12" s="159" t="s">
        <v>80</v>
      </c>
      <c r="BF12" s="159" t="s">
        <v>80</v>
      </c>
      <c r="BG12" s="159" t="s">
        <v>80</v>
      </c>
      <c r="BH12" s="159" t="s">
        <v>80</v>
      </c>
      <c r="BI12" s="159" t="s">
        <v>80</v>
      </c>
      <c r="BJ12" s="159"/>
      <c r="BK12" s="159" t="s">
        <v>80</v>
      </c>
      <c r="BL12" s="159" t="s">
        <v>80</v>
      </c>
      <c r="BM12" s="159" t="s">
        <v>80</v>
      </c>
      <c r="BN12" s="159" t="s">
        <v>80</v>
      </c>
      <c r="BO12" s="159" t="s">
        <v>80</v>
      </c>
      <c r="BP12" s="159" t="s">
        <v>80</v>
      </c>
      <c r="BQ12" s="159" t="s">
        <v>80</v>
      </c>
      <c r="BR12" s="159" t="s">
        <v>80</v>
      </c>
      <c r="BS12" s="159" t="s">
        <v>80</v>
      </c>
      <c r="BT12" s="159" t="s">
        <v>80</v>
      </c>
      <c r="BU12" s="159" t="s">
        <v>80</v>
      </c>
      <c r="BV12" s="159" t="s">
        <v>80</v>
      </c>
      <c r="BW12" s="159" t="s">
        <v>80</v>
      </c>
      <c r="BX12" s="159" t="s">
        <v>80</v>
      </c>
      <c r="BY12" s="159" t="s">
        <v>80</v>
      </c>
      <c r="BZ12" s="159" t="s">
        <v>80</v>
      </c>
      <c r="CA12" s="159" t="s">
        <v>80</v>
      </c>
      <c r="CB12" s="159" t="s">
        <v>80</v>
      </c>
      <c r="CC12" s="159" t="s">
        <v>80</v>
      </c>
      <c r="CD12" s="159" t="s">
        <v>80</v>
      </c>
      <c r="CE12" s="159" t="s">
        <v>80</v>
      </c>
      <c r="CF12" s="159" t="s">
        <v>80</v>
      </c>
      <c r="CG12" s="159" t="s">
        <v>80</v>
      </c>
      <c r="CH12" s="159" t="s">
        <v>80</v>
      </c>
      <c r="CI12" s="159" t="s">
        <v>80</v>
      </c>
      <c r="CJ12" s="159" t="s">
        <v>80</v>
      </c>
      <c r="CK12" s="159" t="s">
        <v>80</v>
      </c>
      <c r="CL12" s="159" t="s">
        <v>80</v>
      </c>
      <c r="CM12" s="159" t="s">
        <v>80</v>
      </c>
    </row>
    <row r="13" spans="2:91" s="10" customFormat="1" x14ac:dyDescent="0.3">
      <c r="B13" s="243"/>
      <c r="C13" s="159" t="s">
        <v>80</v>
      </c>
      <c r="D13" s="159" t="s">
        <v>80</v>
      </c>
      <c r="E13" s="159" t="s">
        <v>80</v>
      </c>
      <c r="F13" s="159"/>
      <c r="G13" s="159"/>
      <c r="H13" s="159"/>
      <c r="I13" s="159"/>
      <c r="J13" s="159"/>
      <c r="K13" s="159"/>
      <c r="L13" s="159"/>
      <c r="M13" s="159" t="s">
        <v>80</v>
      </c>
      <c r="N13" s="159" t="s">
        <v>80</v>
      </c>
      <c r="O13" s="159" t="s">
        <v>80</v>
      </c>
      <c r="P13" s="159" t="s">
        <v>80</v>
      </c>
      <c r="Q13" s="159" t="s">
        <v>80</v>
      </c>
      <c r="R13" s="159" t="s">
        <v>80</v>
      </c>
      <c r="S13" s="159" t="s">
        <v>80</v>
      </c>
      <c r="T13" s="159" t="s">
        <v>80</v>
      </c>
      <c r="U13" s="159" t="s">
        <v>80</v>
      </c>
      <c r="V13" s="159" t="s">
        <v>80</v>
      </c>
      <c r="W13" s="159" t="s">
        <v>80</v>
      </c>
      <c r="X13" s="159" t="s">
        <v>80</v>
      </c>
      <c r="Y13" s="159" t="s">
        <v>80</v>
      </c>
      <c r="Z13" s="159" t="s">
        <v>80</v>
      </c>
      <c r="AA13" s="159" t="s">
        <v>80</v>
      </c>
      <c r="AB13" s="159" t="s">
        <v>80</v>
      </c>
      <c r="AC13" s="159" t="s">
        <v>80</v>
      </c>
      <c r="AD13" s="161"/>
      <c r="AE13" s="253"/>
      <c r="AF13" s="159"/>
      <c r="AG13" s="159"/>
      <c r="AH13" s="159"/>
      <c r="AI13" s="159" t="s">
        <v>80</v>
      </c>
      <c r="AJ13" s="159" t="s">
        <v>80</v>
      </c>
      <c r="AK13" s="159" t="s">
        <v>80</v>
      </c>
      <c r="AL13" s="159" t="s">
        <v>80</v>
      </c>
      <c r="AM13" s="159"/>
      <c r="AN13" s="159"/>
      <c r="AO13" s="159"/>
      <c r="AP13" s="159"/>
      <c r="AQ13" s="159"/>
      <c r="AR13" s="159"/>
      <c r="AS13" s="159" t="s">
        <v>80</v>
      </c>
      <c r="AT13" s="159" t="s">
        <v>80</v>
      </c>
      <c r="AU13" s="159" t="s">
        <v>80</v>
      </c>
      <c r="AV13" s="159" t="s">
        <v>80</v>
      </c>
      <c r="AW13" s="159" t="s">
        <v>80</v>
      </c>
      <c r="AX13" s="159" t="s">
        <v>80</v>
      </c>
      <c r="AY13" s="159" t="s">
        <v>80</v>
      </c>
      <c r="AZ13" s="159" t="s">
        <v>80</v>
      </c>
      <c r="BA13" s="159" t="s">
        <v>80</v>
      </c>
      <c r="BB13" s="159" t="s">
        <v>80</v>
      </c>
      <c r="BC13" s="159" t="s">
        <v>80</v>
      </c>
      <c r="BD13" s="159" t="s">
        <v>80</v>
      </c>
      <c r="BE13" s="159" t="s">
        <v>80</v>
      </c>
      <c r="BF13" s="159" t="s">
        <v>80</v>
      </c>
      <c r="BG13" s="159" t="s">
        <v>80</v>
      </c>
      <c r="BH13" s="159" t="s">
        <v>80</v>
      </c>
      <c r="BI13" s="159" t="s">
        <v>80</v>
      </c>
      <c r="BJ13" s="159"/>
      <c r="BK13" s="159" t="s">
        <v>80</v>
      </c>
      <c r="BL13" s="159" t="s">
        <v>80</v>
      </c>
      <c r="BM13" s="159" t="s">
        <v>80</v>
      </c>
      <c r="BN13" s="159" t="s">
        <v>80</v>
      </c>
      <c r="BO13" s="159" t="s">
        <v>80</v>
      </c>
      <c r="BP13" s="159" t="s">
        <v>80</v>
      </c>
      <c r="BQ13" s="159" t="s">
        <v>80</v>
      </c>
      <c r="BR13" s="159" t="s">
        <v>80</v>
      </c>
      <c r="BS13" s="159" t="s">
        <v>80</v>
      </c>
      <c r="BT13" s="159" t="s">
        <v>80</v>
      </c>
      <c r="BU13" s="159" t="s">
        <v>80</v>
      </c>
      <c r="BV13" s="159" t="s">
        <v>80</v>
      </c>
      <c r="BW13" s="159" t="s">
        <v>80</v>
      </c>
      <c r="BX13" s="159" t="s">
        <v>80</v>
      </c>
      <c r="BY13" s="159" t="s">
        <v>80</v>
      </c>
      <c r="BZ13" s="159" t="s">
        <v>80</v>
      </c>
      <c r="CA13" s="159" t="s">
        <v>80</v>
      </c>
      <c r="CB13" s="159" t="s">
        <v>80</v>
      </c>
      <c r="CC13" s="159" t="s">
        <v>80</v>
      </c>
      <c r="CD13" s="159" t="s">
        <v>80</v>
      </c>
      <c r="CE13" s="159" t="s">
        <v>80</v>
      </c>
      <c r="CF13" s="159" t="s">
        <v>80</v>
      </c>
      <c r="CG13" s="159" t="s">
        <v>80</v>
      </c>
      <c r="CH13" s="159" t="s">
        <v>80</v>
      </c>
      <c r="CI13" s="159" t="s">
        <v>80</v>
      </c>
      <c r="CJ13" s="159" t="s">
        <v>80</v>
      </c>
      <c r="CK13" s="159" t="s">
        <v>80</v>
      </c>
      <c r="CL13" s="159" t="s">
        <v>80</v>
      </c>
      <c r="CM13" s="159" t="s">
        <v>80</v>
      </c>
    </row>
    <row r="14" spans="2:91" s="10" customFormat="1" x14ac:dyDescent="0.3">
      <c r="B14" s="243"/>
      <c r="C14" s="159" t="s">
        <v>80</v>
      </c>
      <c r="D14" s="159" t="s">
        <v>80</v>
      </c>
      <c r="E14" s="159" t="s">
        <v>80</v>
      </c>
      <c r="F14" s="159"/>
      <c r="G14" s="159"/>
      <c r="H14" s="159"/>
      <c r="I14" s="159"/>
      <c r="J14" s="159"/>
      <c r="K14" s="159"/>
      <c r="L14" s="159"/>
      <c r="M14" s="159" t="s">
        <v>80</v>
      </c>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61"/>
      <c r="AE14" s="253"/>
      <c r="AF14" s="159"/>
      <c r="AG14" s="159"/>
      <c r="AH14" s="159"/>
      <c r="AI14" s="159" t="s">
        <v>80</v>
      </c>
      <c r="AJ14" s="159" t="s">
        <v>80</v>
      </c>
      <c r="AK14" s="159" t="s">
        <v>80</v>
      </c>
      <c r="AL14" s="159" t="s">
        <v>80</v>
      </c>
      <c r="AM14" s="159"/>
      <c r="AN14" s="159"/>
      <c r="AO14" s="159"/>
      <c r="AP14" s="159"/>
      <c r="AQ14" s="159"/>
      <c r="AR14" s="159"/>
      <c r="AS14" s="159" t="s">
        <v>80</v>
      </c>
      <c r="AT14" s="159" t="s">
        <v>80</v>
      </c>
      <c r="AU14" s="159" t="s">
        <v>80</v>
      </c>
      <c r="AV14" s="159" t="s">
        <v>80</v>
      </c>
      <c r="AW14" s="159" t="s">
        <v>80</v>
      </c>
      <c r="AX14" s="159" t="s">
        <v>80</v>
      </c>
      <c r="AY14" s="159" t="s">
        <v>80</v>
      </c>
      <c r="AZ14" s="159" t="s">
        <v>80</v>
      </c>
      <c r="BA14" s="159" t="s">
        <v>80</v>
      </c>
      <c r="BB14" s="159" t="s">
        <v>80</v>
      </c>
      <c r="BC14" s="159" t="s">
        <v>80</v>
      </c>
      <c r="BD14" s="159" t="s">
        <v>80</v>
      </c>
      <c r="BE14" s="159" t="s">
        <v>80</v>
      </c>
      <c r="BF14" s="159" t="s">
        <v>80</v>
      </c>
      <c r="BG14" s="159" t="s">
        <v>80</v>
      </c>
      <c r="BH14" s="159" t="s">
        <v>80</v>
      </c>
      <c r="BI14" s="159" t="s">
        <v>80</v>
      </c>
      <c r="BJ14" s="159"/>
      <c r="BK14" s="159" t="s">
        <v>80</v>
      </c>
      <c r="BL14" s="159" t="s">
        <v>80</v>
      </c>
      <c r="BM14" s="159" t="s">
        <v>80</v>
      </c>
      <c r="BN14" s="159" t="s">
        <v>80</v>
      </c>
      <c r="BO14" s="159" t="s">
        <v>80</v>
      </c>
      <c r="BP14" s="159" t="s">
        <v>80</v>
      </c>
      <c r="BQ14" s="159" t="s">
        <v>80</v>
      </c>
      <c r="BR14" s="159" t="s">
        <v>80</v>
      </c>
      <c r="BS14" s="159" t="s">
        <v>80</v>
      </c>
      <c r="BT14" s="159" t="s">
        <v>80</v>
      </c>
      <c r="BU14" s="159" t="s">
        <v>80</v>
      </c>
      <c r="BV14" s="159" t="s">
        <v>80</v>
      </c>
      <c r="BW14" s="159" t="s">
        <v>80</v>
      </c>
      <c r="BX14" s="159" t="s">
        <v>80</v>
      </c>
      <c r="BY14" s="159" t="s">
        <v>80</v>
      </c>
      <c r="BZ14" s="159" t="s">
        <v>80</v>
      </c>
      <c r="CA14" s="159" t="s">
        <v>80</v>
      </c>
      <c r="CB14" s="159" t="s">
        <v>80</v>
      </c>
      <c r="CC14" s="159" t="s">
        <v>80</v>
      </c>
      <c r="CD14" s="159" t="s">
        <v>80</v>
      </c>
      <c r="CE14" s="159" t="s">
        <v>80</v>
      </c>
      <c r="CF14" s="159" t="s">
        <v>80</v>
      </c>
      <c r="CG14" s="159" t="s">
        <v>80</v>
      </c>
      <c r="CH14" s="159" t="s">
        <v>80</v>
      </c>
      <c r="CI14" s="159" t="s">
        <v>80</v>
      </c>
      <c r="CJ14" s="159" t="s">
        <v>80</v>
      </c>
      <c r="CK14" s="159" t="s">
        <v>80</v>
      </c>
      <c r="CL14" s="159" t="s">
        <v>80</v>
      </c>
      <c r="CM14" s="159" t="s">
        <v>80</v>
      </c>
    </row>
    <row r="15" spans="2:91" s="10" customFormat="1" x14ac:dyDescent="0.3">
      <c r="B15" s="243"/>
      <c r="C15" s="159" t="s">
        <v>80</v>
      </c>
      <c r="D15" s="159" t="s">
        <v>80</v>
      </c>
      <c r="E15" s="159" t="s">
        <v>80</v>
      </c>
      <c r="F15" s="159"/>
      <c r="G15" s="159"/>
      <c r="H15" s="159"/>
      <c r="I15" s="159"/>
      <c r="J15" s="159"/>
      <c r="K15" s="159"/>
      <c r="L15" s="159"/>
      <c r="M15" s="159" t="s">
        <v>80</v>
      </c>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61"/>
      <c r="AE15" s="253"/>
      <c r="AF15" s="159"/>
      <c r="AG15" s="159"/>
      <c r="AH15" s="159"/>
      <c r="AI15" s="159" t="s">
        <v>80</v>
      </c>
      <c r="AJ15" s="159" t="s">
        <v>80</v>
      </c>
      <c r="AK15" s="159" t="s">
        <v>80</v>
      </c>
      <c r="AL15" s="159" t="s">
        <v>80</v>
      </c>
      <c r="AM15" s="159"/>
      <c r="AN15" s="159"/>
      <c r="AO15" s="159"/>
      <c r="AP15" s="159"/>
      <c r="AQ15" s="159"/>
      <c r="AR15" s="159"/>
      <c r="AS15" s="159" t="s">
        <v>80</v>
      </c>
      <c r="AT15" s="159" t="s">
        <v>80</v>
      </c>
      <c r="AU15" s="159" t="s">
        <v>80</v>
      </c>
      <c r="AV15" s="159" t="s">
        <v>80</v>
      </c>
      <c r="AW15" s="159" t="s">
        <v>80</v>
      </c>
      <c r="AX15" s="159" t="s">
        <v>80</v>
      </c>
      <c r="AY15" s="159" t="s">
        <v>80</v>
      </c>
      <c r="AZ15" s="159" t="s">
        <v>80</v>
      </c>
      <c r="BA15" s="159" t="s">
        <v>80</v>
      </c>
      <c r="BB15" s="159" t="s">
        <v>80</v>
      </c>
      <c r="BC15" s="159" t="s">
        <v>80</v>
      </c>
      <c r="BD15" s="159" t="s">
        <v>80</v>
      </c>
      <c r="BE15" s="159" t="s">
        <v>80</v>
      </c>
      <c r="BF15" s="159" t="s">
        <v>80</v>
      </c>
      <c r="BG15" s="159" t="s">
        <v>80</v>
      </c>
      <c r="BH15" s="159" t="s">
        <v>80</v>
      </c>
      <c r="BI15" s="159" t="s">
        <v>80</v>
      </c>
      <c r="BJ15" s="159"/>
      <c r="BK15" s="159" t="s">
        <v>80</v>
      </c>
      <c r="BL15" s="159" t="s">
        <v>80</v>
      </c>
      <c r="BM15" s="159" t="s">
        <v>80</v>
      </c>
      <c r="BN15" s="159" t="s">
        <v>80</v>
      </c>
      <c r="BO15" s="159" t="s">
        <v>80</v>
      </c>
      <c r="BP15" s="159" t="s">
        <v>80</v>
      </c>
      <c r="BQ15" s="159" t="s">
        <v>80</v>
      </c>
      <c r="BR15" s="159" t="s">
        <v>80</v>
      </c>
      <c r="BS15" s="159" t="s">
        <v>80</v>
      </c>
      <c r="BT15" s="159" t="s">
        <v>80</v>
      </c>
      <c r="BU15" s="159" t="s">
        <v>80</v>
      </c>
      <c r="BV15" s="159" t="s">
        <v>80</v>
      </c>
      <c r="BW15" s="159" t="s">
        <v>80</v>
      </c>
      <c r="BX15" s="159" t="s">
        <v>80</v>
      </c>
      <c r="BY15" s="159" t="s">
        <v>80</v>
      </c>
      <c r="BZ15" s="159" t="s">
        <v>80</v>
      </c>
      <c r="CA15" s="159" t="s">
        <v>80</v>
      </c>
      <c r="CB15" s="159" t="s">
        <v>80</v>
      </c>
      <c r="CC15" s="159" t="s">
        <v>80</v>
      </c>
      <c r="CD15" s="159" t="s">
        <v>80</v>
      </c>
      <c r="CE15" s="159" t="s">
        <v>80</v>
      </c>
      <c r="CF15" s="159" t="s">
        <v>80</v>
      </c>
      <c r="CG15" s="159" t="s">
        <v>80</v>
      </c>
      <c r="CH15" s="159" t="s">
        <v>80</v>
      </c>
      <c r="CI15" s="159" t="s">
        <v>80</v>
      </c>
      <c r="CJ15" s="159" t="s">
        <v>80</v>
      </c>
      <c r="CK15" s="159" t="s">
        <v>80</v>
      </c>
      <c r="CL15" s="159" t="s">
        <v>80</v>
      </c>
      <c r="CM15" s="159" t="s">
        <v>80</v>
      </c>
    </row>
    <row r="16" spans="2:91" s="10" customFormat="1" x14ac:dyDescent="0.3">
      <c r="B16" s="243"/>
      <c r="C16" s="159" t="s">
        <v>80</v>
      </c>
      <c r="D16" s="159" t="s">
        <v>80</v>
      </c>
      <c r="E16" s="159" t="s">
        <v>80</v>
      </c>
      <c r="F16" s="159"/>
      <c r="G16" s="159"/>
      <c r="H16" s="159"/>
      <c r="I16" s="159"/>
      <c r="J16" s="159"/>
      <c r="K16" s="159"/>
      <c r="L16" s="159"/>
      <c r="M16" s="159" t="s">
        <v>80</v>
      </c>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61"/>
      <c r="AE16" s="253"/>
      <c r="AF16" s="159"/>
      <c r="AG16" s="159"/>
      <c r="AH16" s="159"/>
      <c r="AI16" s="159" t="s">
        <v>80</v>
      </c>
      <c r="AJ16" s="159" t="s">
        <v>80</v>
      </c>
      <c r="AK16" s="159" t="s">
        <v>80</v>
      </c>
      <c r="AL16" s="159" t="s">
        <v>80</v>
      </c>
      <c r="AM16" s="159"/>
      <c r="AN16" s="159"/>
      <c r="AO16" s="159"/>
      <c r="AP16" s="159"/>
      <c r="AQ16" s="159"/>
      <c r="AR16" s="159"/>
      <c r="AS16" s="159" t="s">
        <v>80</v>
      </c>
      <c r="AT16" s="159" t="s">
        <v>80</v>
      </c>
      <c r="AU16" s="159" t="s">
        <v>80</v>
      </c>
      <c r="AV16" s="159" t="s">
        <v>80</v>
      </c>
      <c r="AW16" s="159" t="s">
        <v>80</v>
      </c>
      <c r="AX16" s="159" t="s">
        <v>80</v>
      </c>
      <c r="AY16" s="159" t="s">
        <v>80</v>
      </c>
      <c r="AZ16" s="159" t="s">
        <v>80</v>
      </c>
      <c r="BA16" s="159" t="s">
        <v>80</v>
      </c>
      <c r="BB16" s="159" t="s">
        <v>80</v>
      </c>
      <c r="BC16" s="159" t="s">
        <v>80</v>
      </c>
      <c r="BD16" s="159" t="s">
        <v>80</v>
      </c>
      <c r="BE16" s="159" t="s">
        <v>80</v>
      </c>
      <c r="BF16" s="159" t="s">
        <v>80</v>
      </c>
      <c r="BG16" s="159" t="s">
        <v>80</v>
      </c>
      <c r="BH16" s="159" t="s">
        <v>80</v>
      </c>
      <c r="BI16" s="159" t="s">
        <v>80</v>
      </c>
      <c r="BJ16" s="159"/>
      <c r="BK16" s="159" t="s">
        <v>80</v>
      </c>
      <c r="BL16" s="159" t="s">
        <v>80</v>
      </c>
      <c r="BM16" s="159" t="s">
        <v>80</v>
      </c>
      <c r="BN16" s="159" t="s">
        <v>80</v>
      </c>
      <c r="BO16" s="159" t="s">
        <v>80</v>
      </c>
      <c r="BP16" s="159" t="s">
        <v>80</v>
      </c>
      <c r="BQ16" s="159" t="s">
        <v>80</v>
      </c>
      <c r="BR16" s="159" t="s">
        <v>80</v>
      </c>
      <c r="BS16" s="159" t="s">
        <v>80</v>
      </c>
      <c r="BT16" s="159" t="s">
        <v>80</v>
      </c>
      <c r="BU16" s="159" t="s">
        <v>80</v>
      </c>
      <c r="BV16" s="159" t="s">
        <v>80</v>
      </c>
      <c r="BW16" s="159" t="s">
        <v>80</v>
      </c>
      <c r="BX16" s="159" t="s">
        <v>80</v>
      </c>
      <c r="BY16" s="159" t="s">
        <v>80</v>
      </c>
      <c r="BZ16" s="159" t="s">
        <v>80</v>
      </c>
      <c r="CA16" s="159" t="s">
        <v>80</v>
      </c>
      <c r="CB16" s="159" t="s">
        <v>80</v>
      </c>
      <c r="CC16" s="159" t="s">
        <v>80</v>
      </c>
      <c r="CD16" s="159" t="s">
        <v>80</v>
      </c>
      <c r="CE16" s="159" t="s">
        <v>80</v>
      </c>
      <c r="CF16" s="159" t="s">
        <v>80</v>
      </c>
      <c r="CG16" s="159" t="s">
        <v>80</v>
      </c>
      <c r="CH16" s="159" t="s">
        <v>80</v>
      </c>
      <c r="CI16" s="159" t="s">
        <v>80</v>
      </c>
      <c r="CJ16" s="159" t="s">
        <v>80</v>
      </c>
      <c r="CK16" s="159" t="s">
        <v>80</v>
      </c>
      <c r="CL16" s="159" t="s">
        <v>80</v>
      </c>
      <c r="CM16" s="159" t="s">
        <v>80</v>
      </c>
    </row>
    <row r="17" spans="2:91" s="10" customFormat="1" x14ac:dyDescent="0.3">
      <c r="B17" s="243"/>
      <c r="C17" s="159" t="s">
        <v>80</v>
      </c>
      <c r="D17" s="159" t="s">
        <v>80</v>
      </c>
      <c r="E17" s="159" t="s">
        <v>80</v>
      </c>
      <c r="F17" s="159"/>
      <c r="G17" s="159"/>
      <c r="H17" s="159"/>
      <c r="I17" s="159"/>
      <c r="J17" s="159"/>
      <c r="K17" s="159"/>
      <c r="L17" s="159"/>
      <c r="M17" s="159" t="s">
        <v>80</v>
      </c>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61"/>
      <c r="AE17" s="253"/>
      <c r="AF17" s="159"/>
      <c r="AG17" s="159"/>
      <c r="AH17" s="159"/>
      <c r="AI17" s="159" t="s">
        <v>80</v>
      </c>
      <c r="AJ17" s="159" t="s">
        <v>80</v>
      </c>
      <c r="AK17" s="159" t="s">
        <v>80</v>
      </c>
      <c r="AL17" s="159" t="s">
        <v>80</v>
      </c>
      <c r="AM17" s="159"/>
      <c r="AN17" s="159"/>
      <c r="AO17" s="159"/>
      <c r="AP17" s="159"/>
      <c r="AQ17" s="159"/>
      <c r="AR17" s="159"/>
      <c r="AS17" s="159" t="s">
        <v>80</v>
      </c>
      <c r="AT17" s="159" t="s">
        <v>80</v>
      </c>
      <c r="AU17" s="159" t="s">
        <v>80</v>
      </c>
      <c r="AV17" s="159" t="s">
        <v>80</v>
      </c>
      <c r="AW17" s="159" t="s">
        <v>80</v>
      </c>
      <c r="AX17" s="159" t="s">
        <v>80</v>
      </c>
      <c r="AY17" s="159" t="s">
        <v>80</v>
      </c>
      <c r="AZ17" s="159" t="s">
        <v>80</v>
      </c>
      <c r="BA17" s="159" t="s">
        <v>80</v>
      </c>
      <c r="BB17" s="159" t="s">
        <v>80</v>
      </c>
      <c r="BC17" s="159" t="s">
        <v>80</v>
      </c>
      <c r="BD17" s="159" t="s">
        <v>80</v>
      </c>
      <c r="BE17" s="159" t="s">
        <v>80</v>
      </c>
      <c r="BF17" s="159" t="s">
        <v>80</v>
      </c>
      <c r="BG17" s="159" t="s">
        <v>80</v>
      </c>
      <c r="BH17" s="159" t="s">
        <v>80</v>
      </c>
      <c r="BI17" s="159" t="s">
        <v>80</v>
      </c>
      <c r="BJ17" s="159"/>
      <c r="BK17" s="159" t="s">
        <v>80</v>
      </c>
      <c r="BL17" s="159" t="s">
        <v>80</v>
      </c>
      <c r="BM17" s="159" t="s">
        <v>80</v>
      </c>
      <c r="BN17" s="159" t="s">
        <v>80</v>
      </c>
      <c r="BO17" s="159" t="s">
        <v>80</v>
      </c>
      <c r="BP17" s="159" t="s">
        <v>80</v>
      </c>
      <c r="BQ17" s="159" t="s">
        <v>80</v>
      </c>
      <c r="BR17" s="159" t="s">
        <v>80</v>
      </c>
      <c r="BS17" s="159" t="s">
        <v>80</v>
      </c>
      <c r="BT17" s="159" t="s">
        <v>80</v>
      </c>
      <c r="BU17" s="159" t="s">
        <v>80</v>
      </c>
      <c r="BV17" s="159" t="s">
        <v>80</v>
      </c>
      <c r="BW17" s="159" t="s">
        <v>80</v>
      </c>
      <c r="BX17" s="159" t="s">
        <v>80</v>
      </c>
      <c r="BY17" s="159" t="s">
        <v>80</v>
      </c>
      <c r="BZ17" s="159" t="s">
        <v>80</v>
      </c>
      <c r="CA17" s="159" t="s">
        <v>80</v>
      </c>
      <c r="CB17" s="159" t="s">
        <v>80</v>
      </c>
      <c r="CC17" s="159" t="s">
        <v>80</v>
      </c>
      <c r="CD17" s="159" t="s">
        <v>80</v>
      </c>
      <c r="CE17" s="159" t="s">
        <v>80</v>
      </c>
      <c r="CF17" s="159" t="s">
        <v>80</v>
      </c>
      <c r="CG17" s="159" t="s">
        <v>80</v>
      </c>
      <c r="CH17" s="159" t="s">
        <v>80</v>
      </c>
      <c r="CI17" s="159" t="s">
        <v>80</v>
      </c>
      <c r="CJ17" s="159" t="s">
        <v>80</v>
      </c>
      <c r="CK17" s="159" t="s">
        <v>80</v>
      </c>
      <c r="CL17" s="159" t="s">
        <v>80</v>
      </c>
      <c r="CM17" s="159" t="s">
        <v>80</v>
      </c>
    </row>
    <row r="18" spans="2:91" s="10" customFormat="1" x14ac:dyDescent="0.3">
      <c r="B18" s="243"/>
      <c r="C18" s="159" t="s">
        <v>80</v>
      </c>
      <c r="D18" s="159" t="s">
        <v>80</v>
      </c>
      <c r="E18" s="159" t="s">
        <v>80</v>
      </c>
      <c r="F18" s="159"/>
      <c r="G18" s="159"/>
      <c r="H18" s="159"/>
      <c r="I18" s="159"/>
      <c r="J18" s="159"/>
      <c r="K18" s="159"/>
      <c r="L18" s="159"/>
      <c r="M18" s="159" t="s">
        <v>80</v>
      </c>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61"/>
      <c r="AE18" s="253"/>
      <c r="AF18" s="159"/>
      <c r="AG18" s="159"/>
      <c r="AH18" s="159"/>
      <c r="AI18" s="159" t="s">
        <v>80</v>
      </c>
      <c r="AJ18" s="159" t="s">
        <v>80</v>
      </c>
      <c r="AK18" s="159" t="s">
        <v>80</v>
      </c>
      <c r="AL18" s="159" t="s">
        <v>80</v>
      </c>
      <c r="AM18" s="159"/>
      <c r="AN18" s="159"/>
      <c r="AO18" s="159"/>
      <c r="AP18" s="159"/>
      <c r="AQ18" s="159"/>
      <c r="AR18" s="159"/>
      <c r="AS18" s="159" t="s">
        <v>80</v>
      </c>
      <c r="AT18" s="159" t="s">
        <v>80</v>
      </c>
      <c r="AU18" s="159" t="s">
        <v>80</v>
      </c>
      <c r="AV18" s="159" t="s">
        <v>80</v>
      </c>
      <c r="AW18" s="159" t="s">
        <v>80</v>
      </c>
      <c r="AX18" s="159" t="s">
        <v>80</v>
      </c>
      <c r="AY18" s="159" t="s">
        <v>80</v>
      </c>
      <c r="AZ18" s="159" t="s">
        <v>80</v>
      </c>
      <c r="BA18" s="159" t="s">
        <v>80</v>
      </c>
      <c r="BB18" s="159" t="s">
        <v>80</v>
      </c>
      <c r="BC18" s="159" t="s">
        <v>80</v>
      </c>
      <c r="BD18" s="159" t="s">
        <v>80</v>
      </c>
      <c r="BE18" s="159" t="s">
        <v>80</v>
      </c>
      <c r="BF18" s="159" t="s">
        <v>80</v>
      </c>
      <c r="BG18" s="159" t="s">
        <v>80</v>
      </c>
      <c r="BH18" s="159" t="s">
        <v>80</v>
      </c>
      <c r="BI18" s="159" t="s">
        <v>80</v>
      </c>
      <c r="BJ18" s="159"/>
      <c r="BK18" s="159" t="s">
        <v>80</v>
      </c>
      <c r="BL18" s="159" t="s">
        <v>80</v>
      </c>
      <c r="BM18" s="159" t="s">
        <v>80</v>
      </c>
      <c r="BN18" s="159" t="s">
        <v>80</v>
      </c>
      <c r="BO18" s="159" t="s">
        <v>80</v>
      </c>
      <c r="BP18" s="159" t="s">
        <v>80</v>
      </c>
      <c r="BQ18" s="159" t="s">
        <v>80</v>
      </c>
      <c r="BR18" s="159" t="s">
        <v>80</v>
      </c>
      <c r="BS18" s="159" t="s">
        <v>80</v>
      </c>
      <c r="BT18" s="159" t="s">
        <v>80</v>
      </c>
      <c r="BU18" s="159" t="s">
        <v>80</v>
      </c>
      <c r="BV18" s="159" t="s">
        <v>80</v>
      </c>
      <c r="BW18" s="159" t="s">
        <v>80</v>
      </c>
      <c r="BX18" s="159" t="s">
        <v>80</v>
      </c>
      <c r="BY18" s="159" t="s">
        <v>80</v>
      </c>
      <c r="BZ18" s="159" t="s">
        <v>80</v>
      </c>
      <c r="CA18" s="159" t="s">
        <v>80</v>
      </c>
      <c r="CB18" s="159" t="s">
        <v>80</v>
      </c>
      <c r="CC18" s="159" t="s">
        <v>80</v>
      </c>
      <c r="CD18" s="159" t="s">
        <v>80</v>
      </c>
      <c r="CE18" s="159" t="s">
        <v>80</v>
      </c>
      <c r="CF18" s="159" t="s">
        <v>80</v>
      </c>
      <c r="CG18" s="159" t="s">
        <v>80</v>
      </c>
      <c r="CH18" s="159" t="s">
        <v>80</v>
      </c>
      <c r="CI18" s="159" t="s">
        <v>80</v>
      </c>
      <c r="CJ18" s="159" t="s">
        <v>80</v>
      </c>
      <c r="CK18" s="159" t="s">
        <v>80</v>
      </c>
      <c r="CL18" s="159" t="s">
        <v>80</v>
      </c>
      <c r="CM18" s="159" t="s">
        <v>80</v>
      </c>
    </row>
    <row r="19" spans="2:91" s="10" customFormat="1" x14ac:dyDescent="0.3">
      <c r="B19" s="243"/>
      <c r="C19" s="159" t="s">
        <v>80</v>
      </c>
      <c r="D19" s="159" t="s">
        <v>80</v>
      </c>
      <c r="E19" s="159" t="s">
        <v>80</v>
      </c>
      <c r="F19" s="159"/>
      <c r="G19" s="159"/>
      <c r="H19" s="159"/>
      <c r="I19" s="159"/>
      <c r="J19" s="159"/>
      <c r="K19" s="159"/>
      <c r="L19" s="159"/>
      <c r="M19" s="159" t="s">
        <v>80</v>
      </c>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61"/>
      <c r="AE19" s="253"/>
      <c r="AF19" s="159"/>
      <c r="AG19" s="159"/>
      <c r="AH19" s="159"/>
      <c r="AI19" s="159" t="s">
        <v>80</v>
      </c>
      <c r="AJ19" s="159" t="s">
        <v>80</v>
      </c>
      <c r="AK19" s="159" t="s">
        <v>80</v>
      </c>
      <c r="AL19" s="159" t="s">
        <v>80</v>
      </c>
      <c r="AM19" s="159"/>
      <c r="AN19" s="159"/>
      <c r="AO19" s="159"/>
      <c r="AP19" s="159"/>
      <c r="AQ19" s="159"/>
      <c r="AR19" s="159"/>
      <c r="AS19" s="159" t="s">
        <v>80</v>
      </c>
      <c r="AT19" s="159" t="s">
        <v>80</v>
      </c>
      <c r="AU19" s="159" t="s">
        <v>80</v>
      </c>
      <c r="AV19" s="159" t="s">
        <v>80</v>
      </c>
      <c r="AW19" s="159" t="s">
        <v>80</v>
      </c>
      <c r="AX19" s="159" t="s">
        <v>80</v>
      </c>
      <c r="AY19" s="159" t="s">
        <v>80</v>
      </c>
      <c r="AZ19" s="159" t="s">
        <v>80</v>
      </c>
      <c r="BA19" s="159" t="s">
        <v>80</v>
      </c>
      <c r="BB19" s="159" t="s">
        <v>80</v>
      </c>
      <c r="BC19" s="159" t="s">
        <v>80</v>
      </c>
      <c r="BD19" s="159" t="s">
        <v>80</v>
      </c>
      <c r="BE19" s="159" t="s">
        <v>80</v>
      </c>
      <c r="BF19" s="159" t="s">
        <v>80</v>
      </c>
      <c r="BG19" s="159" t="s">
        <v>80</v>
      </c>
      <c r="BH19" s="159" t="s">
        <v>80</v>
      </c>
      <c r="BI19" s="159" t="s">
        <v>80</v>
      </c>
      <c r="BJ19" s="159"/>
      <c r="BK19" s="159" t="s">
        <v>80</v>
      </c>
      <c r="BL19" s="159" t="s">
        <v>80</v>
      </c>
      <c r="BM19" s="159" t="s">
        <v>80</v>
      </c>
      <c r="BN19" s="159" t="s">
        <v>80</v>
      </c>
      <c r="BO19" s="159" t="s">
        <v>80</v>
      </c>
      <c r="BP19" s="159" t="s">
        <v>80</v>
      </c>
      <c r="BQ19" s="159" t="s">
        <v>80</v>
      </c>
      <c r="BR19" s="159" t="s">
        <v>80</v>
      </c>
      <c r="BS19" s="159" t="s">
        <v>80</v>
      </c>
      <c r="BT19" s="159" t="s">
        <v>80</v>
      </c>
      <c r="BU19" s="159" t="s">
        <v>80</v>
      </c>
      <c r="BV19" s="159" t="s">
        <v>80</v>
      </c>
      <c r="BW19" s="159" t="s">
        <v>80</v>
      </c>
      <c r="BX19" s="159" t="s">
        <v>80</v>
      </c>
      <c r="BY19" s="159" t="s">
        <v>80</v>
      </c>
      <c r="BZ19" s="159" t="s">
        <v>80</v>
      </c>
      <c r="CA19" s="159" t="s">
        <v>80</v>
      </c>
      <c r="CB19" s="159" t="s">
        <v>80</v>
      </c>
      <c r="CC19" s="159" t="s">
        <v>80</v>
      </c>
      <c r="CD19" s="159" t="s">
        <v>80</v>
      </c>
      <c r="CE19" s="159" t="s">
        <v>80</v>
      </c>
      <c r="CF19" s="159" t="s">
        <v>80</v>
      </c>
      <c r="CG19" s="159" t="s">
        <v>80</v>
      </c>
      <c r="CH19" s="159" t="s">
        <v>80</v>
      </c>
      <c r="CI19" s="159" t="s">
        <v>80</v>
      </c>
      <c r="CJ19" s="159" t="s">
        <v>80</v>
      </c>
      <c r="CK19" s="159" t="s">
        <v>80</v>
      </c>
      <c r="CL19" s="159" t="s">
        <v>80</v>
      </c>
      <c r="CM19" s="159" t="s">
        <v>80</v>
      </c>
    </row>
    <row r="20" spans="2:91" s="10" customFormat="1" x14ac:dyDescent="0.3">
      <c r="B20" s="243"/>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61"/>
      <c r="AE20" s="253"/>
      <c r="AF20" s="159"/>
      <c r="AG20" s="159"/>
      <c r="AH20" s="159"/>
      <c r="AI20" s="159" t="s">
        <v>80</v>
      </c>
      <c r="AJ20" s="159" t="s">
        <v>80</v>
      </c>
      <c r="AK20" s="159" t="s">
        <v>80</v>
      </c>
      <c r="AL20" s="159" t="s">
        <v>80</v>
      </c>
      <c r="AM20" s="159"/>
      <c r="AN20" s="159"/>
      <c r="AO20" s="159"/>
      <c r="AP20" s="159"/>
      <c r="AQ20" s="159"/>
      <c r="AR20" s="159"/>
      <c r="AS20" s="159" t="s">
        <v>80</v>
      </c>
      <c r="AT20" s="159" t="s">
        <v>80</v>
      </c>
      <c r="AU20" s="159" t="s">
        <v>80</v>
      </c>
      <c r="AV20" s="159" t="s">
        <v>80</v>
      </c>
      <c r="AW20" s="159" t="s">
        <v>80</v>
      </c>
      <c r="AX20" s="159" t="s">
        <v>80</v>
      </c>
      <c r="AY20" s="159" t="s">
        <v>80</v>
      </c>
      <c r="AZ20" s="159" t="s">
        <v>80</v>
      </c>
      <c r="BA20" s="159" t="s">
        <v>80</v>
      </c>
      <c r="BB20" s="159" t="s">
        <v>80</v>
      </c>
      <c r="BC20" s="159" t="s">
        <v>80</v>
      </c>
      <c r="BD20" s="159" t="s">
        <v>80</v>
      </c>
      <c r="BE20" s="159" t="s">
        <v>80</v>
      </c>
      <c r="BF20" s="159" t="s">
        <v>80</v>
      </c>
      <c r="BG20" s="159" t="s">
        <v>80</v>
      </c>
      <c r="BH20" s="159" t="s">
        <v>80</v>
      </c>
      <c r="BI20" s="159" t="s">
        <v>80</v>
      </c>
      <c r="BJ20" s="159"/>
      <c r="BK20" s="159" t="s">
        <v>80</v>
      </c>
      <c r="BL20" s="159" t="s">
        <v>80</v>
      </c>
      <c r="BM20" s="159" t="s">
        <v>80</v>
      </c>
      <c r="BN20" s="159" t="s">
        <v>80</v>
      </c>
      <c r="BO20" s="159" t="s">
        <v>80</v>
      </c>
      <c r="BP20" s="159" t="s">
        <v>80</v>
      </c>
      <c r="BQ20" s="159" t="s">
        <v>80</v>
      </c>
      <c r="BR20" s="159" t="s">
        <v>80</v>
      </c>
      <c r="BS20" s="159" t="s">
        <v>80</v>
      </c>
      <c r="BT20" s="159" t="s">
        <v>80</v>
      </c>
      <c r="BU20" s="159" t="s">
        <v>80</v>
      </c>
      <c r="BV20" s="159" t="s">
        <v>80</v>
      </c>
      <c r="BW20" s="159" t="s">
        <v>80</v>
      </c>
      <c r="BX20" s="159" t="s">
        <v>80</v>
      </c>
      <c r="BY20" s="159" t="s">
        <v>80</v>
      </c>
      <c r="BZ20" s="159" t="s">
        <v>80</v>
      </c>
      <c r="CA20" s="159" t="s">
        <v>80</v>
      </c>
      <c r="CB20" s="159" t="s">
        <v>80</v>
      </c>
      <c r="CC20" s="159" t="s">
        <v>80</v>
      </c>
      <c r="CD20" s="159" t="s">
        <v>80</v>
      </c>
      <c r="CE20" s="159" t="s">
        <v>80</v>
      </c>
      <c r="CF20" s="159" t="s">
        <v>80</v>
      </c>
      <c r="CG20" s="159" t="s">
        <v>80</v>
      </c>
      <c r="CH20" s="159" t="s">
        <v>80</v>
      </c>
      <c r="CI20" s="159" t="s">
        <v>80</v>
      </c>
      <c r="CJ20" s="159" t="s">
        <v>80</v>
      </c>
      <c r="CK20" s="159" t="s">
        <v>80</v>
      </c>
      <c r="CL20" s="159" t="s">
        <v>80</v>
      </c>
      <c r="CM20" s="159" t="s">
        <v>80</v>
      </c>
    </row>
    <row r="21" spans="2:91" s="10" customFormat="1" x14ac:dyDescent="0.3">
      <c r="B21" s="243"/>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61"/>
      <c r="AE21" s="253"/>
      <c r="AF21" s="159"/>
      <c r="AG21" s="159"/>
      <c r="AH21" s="159"/>
      <c r="AI21" s="159" t="s">
        <v>80</v>
      </c>
      <c r="AJ21" s="159" t="s">
        <v>80</v>
      </c>
      <c r="AK21" s="159" t="s">
        <v>80</v>
      </c>
      <c r="AL21" s="159" t="s">
        <v>80</v>
      </c>
      <c r="AM21" s="159"/>
      <c r="AN21" s="159"/>
      <c r="AO21" s="159"/>
      <c r="AP21" s="159"/>
      <c r="AQ21" s="159"/>
      <c r="AR21" s="159"/>
      <c r="AS21" s="159" t="s">
        <v>80</v>
      </c>
      <c r="AT21" s="159" t="s">
        <v>80</v>
      </c>
      <c r="AU21" s="159" t="s">
        <v>80</v>
      </c>
      <c r="AV21" s="159" t="s">
        <v>80</v>
      </c>
      <c r="AW21" s="159" t="s">
        <v>80</v>
      </c>
      <c r="AX21" s="159" t="s">
        <v>80</v>
      </c>
      <c r="AY21" s="159" t="s">
        <v>80</v>
      </c>
      <c r="AZ21" s="159" t="s">
        <v>80</v>
      </c>
      <c r="BA21" s="159" t="s">
        <v>80</v>
      </c>
      <c r="BB21" s="159" t="s">
        <v>80</v>
      </c>
      <c r="BC21" s="159" t="s">
        <v>80</v>
      </c>
      <c r="BD21" s="159" t="s">
        <v>80</v>
      </c>
      <c r="BE21" s="159" t="s">
        <v>80</v>
      </c>
      <c r="BF21" s="159" t="s">
        <v>80</v>
      </c>
      <c r="BG21" s="159" t="s">
        <v>80</v>
      </c>
      <c r="BH21" s="159" t="s">
        <v>80</v>
      </c>
      <c r="BI21" s="159" t="s">
        <v>80</v>
      </c>
      <c r="BJ21" s="159"/>
      <c r="BK21" s="159" t="s">
        <v>80</v>
      </c>
      <c r="BL21" s="159" t="s">
        <v>80</v>
      </c>
      <c r="BM21" s="159" t="s">
        <v>80</v>
      </c>
      <c r="BN21" s="159" t="s">
        <v>80</v>
      </c>
      <c r="BO21" s="159" t="s">
        <v>80</v>
      </c>
      <c r="BP21" s="159" t="s">
        <v>80</v>
      </c>
      <c r="BQ21" s="159" t="s">
        <v>80</v>
      </c>
      <c r="BR21" s="159" t="s">
        <v>80</v>
      </c>
      <c r="BS21" s="159" t="s">
        <v>80</v>
      </c>
      <c r="BT21" s="159" t="s">
        <v>80</v>
      </c>
      <c r="BU21" s="159" t="s">
        <v>80</v>
      </c>
      <c r="BV21" s="159" t="s">
        <v>80</v>
      </c>
      <c r="BW21" s="159" t="s">
        <v>80</v>
      </c>
      <c r="BX21" s="159" t="s">
        <v>80</v>
      </c>
      <c r="BY21" s="159" t="s">
        <v>80</v>
      </c>
      <c r="BZ21" s="159" t="s">
        <v>80</v>
      </c>
      <c r="CA21" s="159" t="s">
        <v>80</v>
      </c>
      <c r="CB21" s="159" t="s">
        <v>80</v>
      </c>
      <c r="CC21" s="159" t="s">
        <v>80</v>
      </c>
      <c r="CD21" s="159" t="s">
        <v>80</v>
      </c>
      <c r="CE21" s="159" t="s">
        <v>80</v>
      </c>
      <c r="CF21" s="159" t="s">
        <v>80</v>
      </c>
      <c r="CG21" s="159" t="s">
        <v>80</v>
      </c>
      <c r="CH21" s="159" t="s">
        <v>80</v>
      </c>
      <c r="CI21" s="159" t="s">
        <v>80</v>
      </c>
      <c r="CJ21" s="159" t="s">
        <v>80</v>
      </c>
      <c r="CK21" s="159" t="s">
        <v>80</v>
      </c>
      <c r="CL21" s="159" t="s">
        <v>80</v>
      </c>
      <c r="CM21" s="159" t="s">
        <v>80</v>
      </c>
    </row>
    <row r="22" spans="2:91" s="10" customFormat="1" x14ac:dyDescent="0.3">
      <c r="B22" s="243"/>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61"/>
      <c r="AE22" s="253"/>
      <c r="AF22" s="159"/>
      <c r="AG22" s="159"/>
      <c r="AH22" s="159"/>
      <c r="AI22" s="159" t="s">
        <v>80</v>
      </c>
      <c r="AJ22" s="159" t="s">
        <v>80</v>
      </c>
      <c r="AK22" s="159" t="s">
        <v>80</v>
      </c>
      <c r="AL22" s="159" t="s">
        <v>80</v>
      </c>
      <c r="AM22" s="159"/>
      <c r="AN22" s="159"/>
      <c r="AO22" s="159"/>
      <c r="AP22" s="159"/>
      <c r="AQ22" s="159"/>
      <c r="AR22" s="159"/>
      <c r="AS22" s="159" t="s">
        <v>80</v>
      </c>
      <c r="AT22" s="159" t="s">
        <v>80</v>
      </c>
      <c r="AU22" s="159" t="s">
        <v>80</v>
      </c>
      <c r="AV22" s="159" t="s">
        <v>80</v>
      </c>
      <c r="AW22" s="159" t="s">
        <v>80</v>
      </c>
      <c r="AX22" s="159" t="s">
        <v>80</v>
      </c>
      <c r="AY22" s="159" t="s">
        <v>80</v>
      </c>
      <c r="AZ22" s="159" t="s">
        <v>80</v>
      </c>
      <c r="BA22" s="159" t="s">
        <v>80</v>
      </c>
      <c r="BB22" s="159" t="s">
        <v>80</v>
      </c>
      <c r="BC22" s="159" t="s">
        <v>80</v>
      </c>
      <c r="BD22" s="159" t="s">
        <v>80</v>
      </c>
      <c r="BE22" s="159" t="s">
        <v>80</v>
      </c>
      <c r="BF22" s="159" t="s">
        <v>80</v>
      </c>
      <c r="BG22" s="159" t="s">
        <v>80</v>
      </c>
      <c r="BH22" s="159" t="s">
        <v>80</v>
      </c>
      <c r="BI22" s="159" t="s">
        <v>80</v>
      </c>
      <c r="BJ22" s="159"/>
      <c r="BK22" s="159" t="s">
        <v>80</v>
      </c>
      <c r="BL22" s="159" t="s">
        <v>80</v>
      </c>
      <c r="BM22" s="159" t="s">
        <v>80</v>
      </c>
      <c r="BN22" s="159" t="s">
        <v>80</v>
      </c>
      <c r="BO22" s="159" t="s">
        <v>80</v>
      </c>
      <c r="BP22" s="159" t="s">
        <v>80</v>
      </c>
      <c r="BQ22" s="159" t="s">
        <v>80</v>
      </c>
      <c r="BR22" s="159" t="s">
        <v>80</v>
      </c>
      <c r="BS22" s="159" t="s">
        <v>80</v>
      </c>
      <c r="BT22" s="159" t="s">
        <v>80</v>
      </c>
      <c r="BU22" s="159" t="s">
        <v>80</v>
      </c>
      <c r="BV22" s="159" t="s">
        <v>80</v>
      </c>
      <c r="BW22" s="159" t="s">
        <v>80</v>
      </c>
      <c r="BX22" s="159" t="s">
        <v>80</v>
      </c>
      <c r="BY22" s="159" t="s">
        <v>80</v>
      </c>
      <c r="BZ22" s="159" t="s">
        <v>80</v>
      </c>
      <c r="CA22" s="159" t="s">
        <v>80</v>
      </c>
      <c r="CB22" s="159" t="s">
        <v>80</v>
      </c>
      <c r="CC22" s="159" t="s">
        <v>80</v>
      </c>
      <c r="CD22" s="159" t="s">
        <v>80</v>
      </c>
      <c r="CE22" s="159" t="s">
        <v>80</v>
      </c>
      <c r="CF22" s="159" t="s">
        <v>80</v>
      </c>
      <c r="CG22" s="159" t="s">
        <v>80</v>
      </c>
      <c r="CH22" s="159" t="s">
        <v>80</v>
      </c>
      <c r="CI22" s="159" t="s">
        <v>80</v>
      </c>
      <c r="CJ22" s="159" t="s">
        <v>80</v>
      </c>
      <c r="CK22" s="159" t="s">
        <v>80</v>
      </c>
      <c r="CL22" s="159" t="s">
        <v>80</v>
      </c>
      <c r="CM22" s="159" t="s">
        <v>80</v>
      </c>
    </row>
    <row r="23" spans="2:91" ht="15" customHeight="1" x14ac:dyDescent="0.3"/>
  </sheetData>
  <sheetProtection algorithmName="SHA-512" hashValue="BIMfQzMhHZqdQ3i4N6HXgzTOryIDj8c7kxH4wfY3jwuLO5/9ljDGMEU3uRwkXpd6Rz3yaFeKpo/i565/8dkldw==" saltValue="Wr10rW862dCWf0Lor/UPh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3" priority="8">
      <formula>LEN(TRIM(B10))&gt;0</formula>
    </cfRule>
  </conditionalFormatting>
  <conditionalFormatting sqref="C4:C5">
    <cfRule type="cellIs" dxfId="52" priority="9" operator="equal">
      <formula>0</formula>
    </cfRule>
  </conditionalFormatting>
  <conditionalFormatting sqref="C10:CM22">
    <cfRule type="expression" dxfId="51" priority="7">
      <formula>NOT($B10="")</formula>
    </cfRule>
  </conditionalFormatting>
  <conditionalFormatting sqref="AF10:AF22">
    <cfRule type="expression" dxfId="49" priority="3">
      <formula>NOT($AE10="Yes")</formula>
    </cfRule>
  </conditionalFormatting>
  <conditionalFormatting sqref="AH10:AH22">
    <cfRule type="expression" dxfId="48" priority="5">
      <formula>NOT($AG10="Yes")</formula>
    </cfRule>
  </conditionalFormatting>
  <conditionalFormatting sqref="BK10:BK22">
    <cfRule type="expression" dxfId="47"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'Facility(2)'!$C$66="No"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1"/>
  </sheetPr>
  <dimension ref="B1:BN27"/>
  <sheetViews>
    <sheetView workbookViewId="0">
      <selection activeCell="E9" sqref="E9"/>
    </sheetView>
  </sheetViews>
  <sheetFormatPr defaultRowHeight="14.4" x14ac:dyDescent="0.3"/>
  <cols>
    <col min="1" max="1" width="3" style="51" customWidth="1"/>
    <col min="2" max="2" width="18.5546875" style="51" customWidth="1"/>
    <col min="3" max="14" width="15.77734375" style="51" customWidth="1"/>
    <col min="15" max="15" width="16.5546875" style="51" customWidth="1"/>
    <col min="16" max="29" width="15.77734375" style="51" customWidth="1"/>
    <col min="30" max="33" width="20.77734375" style="51" customWidth="1"/>
    <col min="34" max="34" width="25.77734375" style="51" customWidth="1"/>
    <col min="35" max="35" width="20.77734375" style="51" customWidth="1"/>
    <col min="36" max="36" width="15.21875" style="51" customWidth="1"/>
    <col min="37" max="37" width="40.77734375" style="51" customWidth="1"/>
    <col min="38" max="49" width="15.77734375" style="51" customWidth="1"/>
    <col min="50" max="50" width="16.77734375" style="51" customWidth="1"/>
    <col min="51" max="64" width="15.77734375" style="51" customWidth="1"/>
    <col min="65" max="65" width="23.5546875" style="51" customWidth="1"/>
    <col min="66" max="66" width="17" style="51" customWidth="1"/>
    <col min="67" max="16384" width="8.88671875" style="51"/>
  </cols>
  <sheetData>
    <row r="1" spans="2:66" ht="18" customHeight="1" x14ac:dyDescent="0.3">
      <c r="B1" s="145" t="s">
        <v>661</v>
      </c>
      <c r="C1" s="145"/>
      <c r="D1" s="145"/>
      <c r="F1" s="53"/>
    </row>
    <row r="2" spans="2:66" ht="18" customHeight="1" x14ac:dyDescent="0.3">
      <c r="B2" s="145"/>
      <c r="C2" s="145"/>
      <c r="D2" s="145"/>
      <c r="F2" s="53"/>
    </row>
    <row r="4" spans="2:66" ht="15.6" x14ac:dyDescent="0.3">
      <c r="B4" s="55" t="s">
        <v>368</v>
      </c>
    </row>
    <row r="5" spans="2:66" x14ac:dyDescent="0.3">
      <c r="B5" s="124" t="s">
        <v>369</v>
      </c>
      <c r="C5" s="125" t="str">
        <f>'Facility(2)'!C4</f>
        <v>DCP Midstream Partners, LP</v>
      </c>
    </row>
    <row r="6" spans="2:66" x14ac:dyDescent="0.3">
      <c r="B6" s="124" t="s">
        <v>14</v>
      </c>
      <c r="C6" s="125" t="str">
        <f>'Facility(2)'!C21</f>
        <v>DCP - South Chester Antrim CO2 Removal Facility</v>
      </c>
    </row>
    <row r="7" spans="2:66" x14ac:dyDescent="0.3">
      <c r="B7" s="126"/>
      <c r="C7" s="126"/>
    </row>
    <row r="8" spans="2:66" ht="15.6" x14ac:dyDescent="0.3">
      <c r="B8" s="55" t="s">
        <v>465</v>
      </c>
      <c r="C8" s="126"/>
    </row>
    <row r="9" spans="2:66" ht="28.8" x14ac:dyDescent="0.3">
      <c r="B9" s="175" t="s">
        <v>662</v>
      </c>
      <c r="C9" s="176">
        <v>0</v>
      </c>
    </row>
    <row r="10" spans="2:66" x14ac:dyDescent="0.3">
      <c r="B10" s="146"/>
      <c r="C10" s="232"/>
      <c r="D10" s="311"/>
    </row>
    <row r="11" spans="2:66" ht="15.6" x14ac:dyDescent="0.3">
      <c r="B11" s="55" t="s">
        <v>663</v>
      </c>
      <c r="C11" s="312"/>
      <c r="D11" s="147" t="s">
        <v>469</v>
      </c>
      <c r="AH11" s="157"/>
    </row>
    <row r="12" spans="2:66" x14ac:dyDescent="0.3">
      <c r="B12" s="154" t="s">
        <v>664</v>
      </c>
      <c r="C12" s="313" t="s">
        <v>470</v>
      </c>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314" t="s">
        <v>471</v>
      </c>
      <c r="AE12" s="314"/>
      <c r="AF12" s="315"/>
      <c r="AG12" s="316" t="s">
        <v>472</v>
      </c>
      <c r="AH12" s="316"/>
      <c r="AI12" s="316"/>
      <c r="AJ12" s="316"/>
      <c r="AK12" s="317"/>
      <c r="AL12" s="235" t="s">
        <v>473</v>
      </c>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63" t="s">
        <v>474</v>
      </c>
      <c r="BN12" s="263"/>
    </row>
    <row r="13" spans="2:66" ht="61.2" customHeight="1" x14ac:dyDescent="0.3">
      <c r="B13" s="154"/>
      <c r="C13" s="196" t="s">
        <v>484</v>
      </c>
      <c r="D13" s="196" t="s">
        <v>485</v>
      </c>
      <c r="E13" s="196" t="s">
        <v>486</v>
      </c>
      <c r="F13" s="196" t="s">
        <v>487</v>
      </c>
      <c r="G13" s="196" t="s">
        <v>488</v>
      </c>
      <c r="H13" s="196" t="s">
        <v>489</v>
      </c>
      <c r="I13" s="196" t="s">
        <v>490</v>
      </c>
      <c r="J13" s="196" t="s">
        <v>491</v>
      </c>
      <c r="K13" s="196" t="s">
        <v>492</v>
      </c>
      <c r="L13" s="196" t="s">
        <v>493</v>
      </c>
      <c r="M13" s="196" t="s">
        <v>494</v>
      </c>
      <c r="N13" s="196" t="s">
        <v>495</v>
      </c>
      <c r="O13" s="196" t="s">
        <v>588</v>
      </c>
      <c r="P13" s="196" t="s">
        <v>497</v>
      </c>
      <c r="Q13" s="196" t="s">
        <v>498</v>
      </c>
      <c r="R13" s="196" t="s">
        <v>499</v>
      </c>
      <c r="S13" s="196" t="s">
        <v>500</v>
      </c>
      <c r="T13" s="196" t="s">
        <v>501</v>
      </c>
      <c r="U13" s="196" t="s">
        <v>617</v>
      </c>
      <c r="V13" s="196" t="s">
        <v>503</v>
      </c>
      <c r="W13" s="196" t="s">
        <v>504</v>
      </c>
      <c r="X13" s="196" t="s">
        <v>505</v>
      </c>
      <c r="Y13" s="196" t="s">
        <v>506</v>
      </c>
      <c r="Z13" s="196" t="s">
        <v>618</v>
      </c>
      <c r="AA13" s="196" t="s">
        <v>508</v>
      </c>
      <c r="AB13" s="197" t="s">
        <v>509</v>
      </c>
      <c r="AC13" s="197" t="s">
        <v>510</v>
      </c>
      <c r="AD13" s="198" t="s">
        <v>511</v>
      </c>
      <c r="AE13" s="198" t="s">
        <v>512</v>
      </c>
      <c r="AF13" s="198" t="s">
        <v>513</v>
      </c>
      <c r="AG13" s="197" t="s">
        <v>665</v>
      </c>
      <c r="AH13" s="197" t="s">
        <v>666</v>
      </c>
      <c r="AI13" s="198" t="s">
        <v>631</v>
      </c>
      <c r="AJ13" s="198" t="s">
        <v>667</v>
      </c>
      <c r="AK13" s="198" t="s">
        <v>668</v>
      </c>
      <c r="AL13" s="196" t="s">
        <v>484</v>
      </c>
      <c r="AM13" s="196" t="s">
        <v>485</v>
      </c>
      <c r="AN13" s="196" t="s">
        <v>486</v>
      </c>
      <c r="AO13" s="196" t="s">
        <v>487</v>
      </c>
      <c r="AP13" s="196" t="s">
        <v>488</v>
      </c>
      <c r="AQ13" s="196" t="s">
        <v>489</v>
      </c>
      <c r="AR13" s="196" t="s">
        <v>490</v>
      </c>
      <c r="AS13" s="196" t="s">
        <v>491</v>
      </c>
      <c r="AT13" s="196" t="s">
        <v>492</v>
      </c>
      <c r="AU13" s="196" t="s">
        <v>493</v>
      </c>
      <c r="AV13" s="196" t="s">
        <v>494</v>
      </c>
      <c r="AW13" s="196" t="s">
        <v>495</v>
      </c>
      <c r="AX13" s="196" t="s">
        <v>588</v>
      </c>
      <c r="AY13" s="196" t="s">
        <v>497</v>
      </c>
      <c r="AZ13" s="196" t="s">
        <v>498</v>
      </c>
      <c r="BA13" s="196" t="s">
        <v>499</v>
      </c>
      <c r="BB13" s="196" t="s">
        <v>500</v>
      </c>
      <c r="BC13" s="196" t="s">
        <v>501</v>
      </c>
      <c r="BD13" s="196" t="s">
        <v>617</v>
      </c>
      <c r="BE13" s="196" t="s">
        <v>503</v>
      </c>
      <c r="BF13" s="196" t="s">
        <v>504</v>
      </c>
      <c r="BG13" s="196" t="s">
        <v>505</v>
      </c>
      <c r="BH13" s="196" t="s">
        <v>506</v>
      </c>
      <c r="BI13" s="196" t="s">
        <v>618</v>
      </c>
      <c r="BJ13" s="196" t="s">
        <v>508</v>
      </c>
      <c r="BK13" s="197" t="s">
        <v>509</v>
      </c>
      <c r="BL13" s="197" t="s">
        <v>510</v>
      </c>
      <c r="BM13" s="197" t="s">
        <v>632</v>
      </c>
      <c r="BN13" s="197" t="s">
        <v>525</v>
      </c>
    </row>
    <row r="14" spans="2:66" s="10" customFormat="1" x14ac:dyDescent="0.3">
      <c r="B14" s="243"/>
      <c r="C14" s="159"/>
      <c r="D14" s="159" t="s">
        <v>80</v>
      </c>
      <c r="E14" s="159" t="s">
        <v>80</v>
      </c>
      <c r="F14" s="159" t="s">
        <v>80</v>
      </c>
      <c r="G14" s="159"/>
      <c r="H14" s="159"/>
      <c r="I14" s="159"/>
      <c r="J14" s="159"/>
      <c r="K14" s="159"/>
      <c r="L14" s="159"/>
      <c r="M14" s="159"/>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59"/>
      <c r="AE14" s="159" t="s">
        <v>80</v>
      </c>
      <c r="AF14" s="159"/>
      <c r="AG14" s="159"/>
      <c r="AH14" s="159"/>
      <c r="AI14" s="159"/>
      <c r="AJ14" s="159"/>
      <c r="AK14" s="159"/>
      <c r="AL14" s="159"/>
      <c r="AM14" s="159" t="s">
        <v>80</v>
      </c>
      <c r="AN14" s="159" t="s">
        <v>80</v>
      </c>
      <c r="AO14" s="159" t="s">
        <v>80</v>
      </c>
      <c r="AP14" s="159"/>
      <c r="AQ14" s="159"/>
      <c r="AR14" s="159"/>
      <c r="AS14" s="159"/>
      <c r="AT14" s="159"/>
      <c r="AU14" s="159"/>
      <c r="AV14" s="159" t="s">
        <v>80</v>
      </c>
      <c r="AW14" s="159" t="s">
        <v>80</v>
      </c>
      <c r="AX14" s="159" t="s">
        <v>80</v>
      </c>
      <c r="AY14" s="159" t="s">
        <v>80</v>
      </c>
      <c r="AZ14" s="159" t="s">
        <v>80</v>
      </c>
      <c r="BA14" s="159" t="s">
        <v>80</v>
      </c>
      <c r="BB14" s="159" t="s">
        <v>80</v>
      </c>
      <c r="BC14" s="159" t="s">
        <v>80</v>
      </c>
      <c r="BD14" s="159" t="s">
        <v>80</v>
      </c>
      <c r="BE14" s="159" t="s">
        <v>80</v>
      </c>
      <c r="BF14" s="159" t="s">
        <v>80</v>
      </c>
      <c r="BG14" s="159" t="s">
        <v>80</v>
      </c>
      <c r="BH14" s="159" t="s">
        <v>80</v>
      </c>
      <c r="BI14" s="159" t="s">
        <v>80</v>
      </c>
      <c r="BJ14" s="159" t="s">
        <v>80</v>
      </c>
      <c r="BK14" s="159" t="s">
        <v>80</v>
      </c>
      <c r="BL14" s="159" t="s">
        <v>80</v>
      </c>
      <c r="BM14" s="159"/>
      <c r="BN14" s="159" t="s">
        <v>80</v>
      </c>
    </row>
    <row r="15" spans="2:66" s="10" customFormat="1" x14ac:dyDescent="0.3">
      <c r="B15" s="243"/>
      <c r="C15" s="159" t="s">
        <v>80</v>
      </c>
      <c r="D15" s="159" t="s">
        <v>80</v>
      </c>
      <c r="E15" s="159" t="s">
        <v>80</v>
      </c>
      <c r="F15" s="159" t="s">
        <v>80</v>
      </c>
      <c r="G15" s="159"/>
      <c r="H15" s="159"/>
      <c r="I15" s="159"/>
      <c r="J15" s="159"/>
      <c r="K15" s="159"/>
      <c r="L15" s="159"/>
      <c r="M15" s="159"/>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c r="AE15" s="159" t="s">
        <v>80</v>
      </c>
      <c r="AF15" s="159"/>
      <c r="AG15" s="159"/>
      <c r="AH15" s="159"/>
      <c r="AI15" s="159"/>
      <c r="AJ15" s="159"/>
      <c r="AK15" s="159"/>
      <c r="AL15" s="159" t="s">
        <v>80</v>
      </c>
      <c r="AM15" s="159" t="s">
        <v>80</v>
      </c>
      <c r="AN15" s="159" t="s">
        <v>80</v>
      </c>
      <c r="AO15" s="159" t="s">
        <v>80</v>
      </c>
      <c r="AP15" s="159"/>
      <c r="AQ15" s="159"/>
      <c r="AR15" s="159"/>
      <c r="AS15" s="159"/>
      <c r="AT15" s="159"/>
      <c r="AU15" s="159"/>
      <c r="AV15" s="159" t="s">
        <v>80</v>
      </c>
      <c r="AW15" s="159" t="s">
        <v>80</v>
      </c>
      <c r="AX15" s="159" t="s">
        <v>80</v>
      </c>
      <c r="AY15" s="159" t="s">
        <v>80</v>
      </c>
      <c r="AZ15" s="159" t="s">
        <v>80</v>
      </c>
      <c r="BA15" s="159" t="s">
        <v>80</v>
      </c>
      <c r="BB15" s="159" t="s">
        <v>80</v>
      </c>
      <c r="BC15" s="159" t="s">
        <v>80</v>
      </c>
      <c r="BD15" s="159" t="s">
        <v>80</v>
      </c>
      <c r="BE15" s="159" t="s">
        <v>80</v>
      </c>
      <c r="BF15" s="159" t="s">
        <v>80</v>
      </c>
      <c r="BG15" s="159" t="s">
        <v>80</v>
      </c>
      <c r="BH15" s="159" t="s">
        <v>80</v>
      </c>
      <c r="BI15" s="159" t="s">
        <v>80</v>
      </c>
      <c r="BJ15" s="159" t="s">
        <v>80</v>
      </c>
      <c r="BK15" s="159" t="s">
        <v>80</v>
      </c>
      <c r="BL15" s="159" t="s">
        <v>80</v>
      </c>
      <c r="BM15" s="159"/>
      <c r="BN15" s="159" t="s">
        <v>80</v>
      </c>
    </row>
    <row r="16" spans="2:66" s="10" customFormat="1" x14ac:dyDescent="0.3">
      <c r="B16" s="243"/>
      <c r="C16" s="159" t="s">
        <v>80</v>
      </c>
      <c r="D16" s="159" t="s">
        <v>80</v>
      </c>
      <c r="E16" s="159" t="s">
        <v>80</v>
      </c>
      <c r="F16" s="159" t="s">
        <v>80</v>
      </c>
      <c r="G16" s="159"/>
      <c r="H16" s="159"/>
      <c r="I16" s="159"/>
      <c r="J16" s="159"/>
      <c r="K16" s="159"/>
      <c r="L16" s="159"/>
      <c r="M16" s="159"/>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c r="AE16" s="159" t="s">
        <v>80</v>
      </c>
      <c r="AF16" s="159"/>
      <c r="AG16" s="159"/>
      <c r="AH16" s="159"/>
      <c r="AI16" s="159"/>
      <c r="AJ16" s="159"/>
      <c r="AK16" s="159"/>
      <c r="AL16" s="159" t="s">
        <v>80</v>
      </c>
      <c r="AM16" s="159" t="s">
        <v>80</v>
      </c>
      <c r="AN16" s="159" t="s">
        <v>80</v>
      </c>
      <c r="AO16" s="159" t="s">
        <v>80</v>
      </c>
      <c r="AP16" s="159"/>
      <c r="AQ16" s="159"/>
      <c r="AR16" s="159"/>
      <c r="AS16" s="159"/>
      <c r="AT16" s="159"/>
      <c r="AU16" s="159"/>
      <c r="AV16" s="159" t="s">
        <v>80</v>
      </c>
      <c r="AW16" s="159" t="s">
        <v>80</v>
      </c>
      <c r="AX16" s="159" t="s">
        <v>80</v>
      </c>
      <c r="AY16" s="159" t="s">
        <v>80</v>
      </c>
      <c r="AZ16" s="159" t="s">
        <v>80</v>
      </c>
      <c r="BA16" s="159" t="s">
        <v>80</v>
      </c>
      <c r="BB16" s="159" t="s">
        <v>80</v>
      </c>
      <c r="BC16" s="159" t="s">
        <v>80</v>
      </c>
      <c r="BD16" s="159" t="s">
        <v>80</v>
      </c>
      <c r="BE16" s="159" t="s">
        <v>80</v>
      </c>
      <c r="BF16" s="159" t="s">
        <v>80</v>
      </c>
      <c r="BG16" s="159" t="s">
        <v>80</v>
      </c>
      <c r="BH16" s="159" t="s">
        <v>80</v>
      </c>
      <c r="BI16" s="159" t="s">
        <v>80</v>
      </c>
      <c r="BJ16" s="159" t="s">
        <v>80</v>
      </c>
      <c r="BK16" s="159" t="s">
        <v>80</v>
      </c>
      <c r="BL16" s="159" t="s">
        <v>80</v>
      </c>
      <c r="BM16" s="159"/>
      <c r="BN16" s="159" t="s">
        <v>80</v>
      </c>
    </row>
    <row r="17" spans="2:66" s="10" customFormat="1" x14ac:dyDescent="0.3">
      <c r="B17" s="243"/>
      <c r="C17" s="159" t="s">
        <v>80</v>
      </c>
      <c r="D17" s="159" t="s">
        <v>80</v>
      </c>
      <c r="E17" s="159" t="s">
        <v>80</v>
      </c>
      <c r="F17" s="159" t="s">
        <v>80</v>
      </c>
      <c r="G17" s="159"/>
      <c r="H17" s="159"/>
      <c r="I17" s="159"/>
      <c r="J17" s="159"/>
      <c r="K17" s="159"/>
      <c r="L17" s="159"/>
      <c r="M17" s="159"/>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t="s">
        <v>80</v>
      </c>
      <c r="AF17" s="159"/>
      <c r="AG17" s="159"/>
      <c r="AH17" s="159"/>
      <c r="AI17" s="159"/>
      <c r="AJ17" s="159"/>
      <c r="AK17" s="159"/>
      <c r="AL17" s="159" t="s">
        <v>80</v>
      </c>
      <c r="AM17" s="159" t="s">
        <v>80</v>
      </c>
      <c r="AN17" s="159" t="s">
        <v>80</v>
      </c>
      <c r="AO17" s="159" t="s">
        <v>80</v>
      </c>
      <c r="AP17" s="159"/>
      <c r="AQ17" s="159"/>
      <c r="AR17" s="159"/>
      <c r="AS17" s="159"/>
      <c r="AT17" s="159"/>
      <c r="AU17" s="159"/>
      <c r="AV17" s="159" t="s">
        <v>80</v>
      </c>
      <c r="AW17" s="159" t="s">
        <v>80</v>
      </c>
      <c r="AX17" s="159" t="s">
        <v>80</v>
      </c>
      <c r="AY17" s="159" t="s">
        <v>80</v>
      </c>
      <c r="AZ17" s="159" t="s">
        <v>80</v>
      </c>
      <c r="BA17" s="159" t="s">
        <v>80</v>
      </c>
      <c r="BB17" s="159" t="s">
        <v>80</v>
      </c>
      <c r="BC17" s="159" t="s">
        <v>80</v>
      </c>
      <c r="BD17" s="159" t="s">
        <v>80</v>
      </c>
      <c r="BE17" s="159" t="s">
        <v>80</v>
      </c>
      <c r="BF17" s="159" t="s">
        <v>80</v>
      </c>
      <c r="BG17" s="159" t="s">
        <v>80</v>
      </c>
      <c r="BH17" s="159" t="s">
        <v>80</v>
      </c>
      <c r="BI17" s="159" t="s">
        <v>80</v>
      </c>
      <c r="BJ17" s="159" t="s">
        <v>80</v>
      </c>
      <c r="BK17" s="159" t="s">
        <v>80</v>
      </c>
      <c r="BL17" s="159" t="s">
        <v>80</v>
      </c>
      <c r="BM17" s="159"/>
      <c r="BN17" s="159" t="s">
        <v>80</v>
      </c>
    </row>
    <row r="18" spans="2:66" s="10" customFormat="1" x14ac:dyDescent="0.3">
      <c r="B18" s="243"/>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row>
    <row r="19" spans="2:66" s="10" customFormat="1" x14ac:dyDescent="0.3">
      <c r="B19" s="243"/>
      <c r="C19" s="159" t="s">
        <v>80</v>
      </c>
      <c r="D19" s="159" t="s">
        <v>80</v>
      </c>
      <c r="E19" s="159" t="s">
        <v>80</v>
      </c>
      <c r="F19" s="159" t="s">
        <v>80</v>
      </c>
      <c r="G19" s="159"/>
      <c r="H19" s="159"/>
      <c r="I19" s="159"/>
      <c r="J19" s="159"/>
      <c r="K19" s="159"/>
      <c r="L19" s="159"/>
      <c r="M19" s="159"/>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t="s">
        <v>80</v>
      </c>
      <c r="AF19" s="159"/>
      <c r="AG19" s="159"/>
      <c r="AH19" s="159"/>
      <c r="AI19" s="159"/>
      <c r="AJ19" s="159"/>
      <c r="AK19" s="159"/>
      <c r="AL19" s="159" t="s">
        <v>80</v>
      </c>
      <c r="AM19" s="159" t="s">
        <v>80</v>
      </c>
      <c r="AN19" s="159" t="s">
        <v>80</v>
      </c>
      <c r="AO19" s="159" t="s">
        <v>80</v>
      </c>
      <c r="AP19" s="159"/>
      <c r="AQ19" s="159"/>
      <c r="AR19" s="159"/>
      <c r="AS19" s="159"/>
      <c r="AT19" s="159"/>
      <c r="AU19" s="159"/>
      <c r="AV19" s="159" t="s">
        <v>80</v>
      </c>
      <c r="AW19" s="159" t="s">
        <v>80</v>
      </c>
      <c r="AX19" s="159" t="s">
        <v>80</v>
      </c>
      <c r="AY19" s="159" t="s">
        <v>80</v>
      </c>
      <c r="AZ19" s="159" t="s">
        <v>80</v>
      </c>
      <c r="BA19" s="159" t="s">
        <v>80</v>
      </c>
      <c r="BB19" s="159" t="s">
        <v>80</v>
      </c>
      <c r="BC19" s="159" t="s">
        <v>80</v>
      </c>
      <c r="BD19" s="159" t="s">
        <v>80</v>
      </c>
      <c r="BE19" s="159" t="s">
        <v>80</v>
      </c>
      <c r="BF19" s="159" t="s">
        <v>80</v>
      </c>
      <c r="BG19" s="159" t="s">
        <v>80</v>
      </c>
      <c r="BH19" s="159" t="s">
        <v>80</v>
      </c>
      <c r="BI19" s="159" t="s">
        <v>80</v>
      </c>
      <c r="BJ19" s="159" t="s">
        <v>80</v>
      </c>
      <c r="BK19" s="159" t="s">
        <v>80</v>
      </c>
      <c r="BL19" s="159" t="s">
        <v>80</v>
      </c>
      <c r="BM19" s="159"/>
      <c r="BN19" s="159" t="s">
        <v>80</v>
      </c>
    </row>
    <row r="20" spans="2:66" s="10" customFormat="1" x14ac:dyDescent="0.3">
      <c r="B20" s="243"/>
      <c r="C20" s="159" t="s">
        <v>80</v>
      </c>
      <c r="D20" s="159" t="s">
        <v>80</v>
      </c>
      <c r="E20" s="159" t="s">
        <v>80</v>
      </c>
      <c r="F20" s="159" t="s">
        <v>80</v>
      </c>
      <c r="G20" s="159"/>
      <c r="H20" s="159"/>
      <c r="I20" s="159"/>
      <c r="J20" s="159"/>
      <c r="K20" s="159"/>
      <c r="L20" s="159"/>
      <c r="M20" s="159"/>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t="s">
        <v>80</v>
      </c>
      <c r="AF20" s="159"/>
      <c r="AG20" s="159"/>
      <c r="AH20" s="159"/>
      <c r="AI20" s="159"/>
      <c r="AJ20" s="159"/>
      <c r="AK20" s="159"/>
      <c r="AL20" s="159" t="s">
        <v>80</v>
      </c>
      <c r="AM20" s="159" t="s">
        <v>80</v>
      </c>
      <c r="AN20" s="159" t="s">
        <v>80</v>
      </c>
      <c r="AO20" s="159" t="s">
        <v>80</v>
      </c>
      <c r="AP20" s="159"/>
      <c r="AQ20" s="159"/>
      <c r="AR20" s="159"/>
      <c r="AS20" s="159"/>
      <c r="AT20" s="159"/>
      <c r="AU20" s="159"/>
      <c r="AV20" s="159" t="s">
        <v>80</v>
      </c>
      <c r="AW20" s="159" t="s">
        <v>80</v>
      </c>
      <c r="AX20" s="159" t="s">
        <v>80</v>
      </c>
      <c r="AY20" s="159" t="s">
        <v>80</v>
      </c>
      <c r="AZ20" s="159" t="s">
        <v>80</v>
      </c>
      <c r="BA20" s="159" t="s">
        <v>80</v>
      </c>
      <c r="BB20" s="159" t="s">
        <v>80</v>
      </c>
      <c r="BC20" s="159" t="s">
        <v>80</v>
      </c>
      <c r="BD20" s="159" t="s">
        <v>80</v>
      </c>
      <c r="BE20" s="159" t="s">
        <v>80</v>
      </c>
      <c r="BF20" s="159" t="s">
        <v>80</v>
      </c>
      <c r="BG20" s="159" t="s">
        <v>80</v>
      </c>
      <c r="BH20" s="159" t="s">
        <v>80</v>
      </c>
      <c r="BI20" s="159" t="s">
        <v>80</v>
      </c>
      <c r="BJ20" s="159" t="s">
        <v>80</v>
      </c>
      <c r="BK20" s="159" t="s">
        <v>80</v>
      </c>
      <c r="BL20" s="159" t="s">
        <v>80</v>
      </c>
      <c r="BM20" s="159"/>
      <c r="BN20" s="159" t="s">
        <v>80</v>
      </c>
    </row>
    <row r="21" spans="2:66" s="10" customFormat="1" x14ac:dyDescent="0.3">
      <c r="B21" s="243"/>
      <c r="C21" s="159" t="s">
        <v>80</v>
      </c>
      <c r="D21" s="159" t="s">
        <v>80</v>
      </c>
      <c r="E21" s="159" t="s">
        <v>80</v>
      </c>
      <c r="F21" s="159" t="s">
        <v>80</v>
      </c>
      <c r="G21" s="159"/>
      <c r="H21" s="159"/>
      <c r="I21" s="159"/>
      <c r="J21" s="159"/>
      <c r="K21" s="159"/>
      <c r="L21" s="159"/>
      <c r="M21" s="159"/>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t="s">
        <v>80</v>
      </c>
      <c r="AF21" s="159"/>
      <c r="AG21" s="159"/>
      <c r="AH21" s="159"/>
      <c r="AI21" s="159"/>
      <c r="AJ21" s="159"/>
      <c r="AK21" s="159"/>
      <c r="AL21" s="159" t="s">
        <v>80</v>
      </c>
      <c r="AM21" s="159" t="s">
        <v>80</v>
      </c>
      <c r="AN21" s="159" t="s">
        <v>80</v>
      </c>
      <c r="AO21" s="159" t="s">
        <v>80</v>
      </c>
      <c r="AP21" s="159"/>
      <c r="AQ21" s="159"/>
      <c r="AR21" s="159"/>
      <c r="AS21" s="159"/>
      <c r="AT21" s="159"/>
      <c r="AU21" s="159"/>
      <c r="AV21" s="159" t="s">
        <v>80</v>
      </c>
      <c r="AW21" s="159" t="s">
        <v>80</v>
      </c>
      <c r="AX21" s="159" t="s">
        <v>80</v>
      </c>
      <c r="AY21" s="159" t="s">
        <v>80</v>
      </c>
      <c r="AZ21" s="159" t="s">
        <v>80</v>
      </c>
      <c r="BA21" s="159" t="s">
        <v>80</v>
      </c>
      <c r="BB21" s="159" t="s">
        <v>80</v>
      </c>
      <c r="BC21" s="159" t="s">
        <v>80</v>
      </c>
      <c r="BD21" s="159" t="s">
        <v>80</v>
      </c>
      <c r="BE21" s="159" t="s">
        <v>80</v>
      </c>
      <c r="BF21" s="159" t="s">
        <v>80</v>
      </c>
      <c r="BG21" s="159" t="s">
        <v>80</v>
      </c>
      <c r="BH21" s="159" t="s">
        <v>80</v>
      </c>
      <c r="BI21" s="159" t="s">
        <v>80</v>
      </c>
      <c r="BJ21" s="159" t="s">
        <v>80</v>
      </c>
      <c r="BK21" s="159" t="s">
        <v>80</v>
      </c>
      <c r="BL21" s="159" t="s">
        <v>80</v>
      </c>
      <c r="BM21" s="159"/>
      <c r="BN21" s="159" t="s">
        <v>80</v>
      </c>
    </row>
    <row r="22" spans="2:66" s="10" customFormat="1" x14ac:dyDescent="0.3">
      <c r="B22" s="243"/>
      <c r="C22" s="159" t="s">
        <v>80</v>
      </c>
      <c r="D22" s="159" t="s">
        <v>80</v>
      </c>
      <c r="E22" s="159" t="s">
        <v>80</v>
      </c>
      <c r="F22" s="159" t="s">
        <v>80</v>
      </c>
      <c r="G22" s="159"/>
      <c r="H22" s="159"/>
      <c r="I22" s="159"/>
      <c r="J22" s="159"/>
      <c r="K22" s="159"/>
      <c r="L22" s="159"/>
      <c r="M22" s="159"/>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t="s">
        <v>80</v>
      </c>
      <c r="AF22" s="159"/>
      <c r="AG22" s="159"/>
      <c r="AH22" s="159"/>
      <c r="AI22" s="159"/>
      <c r="AJ22" s="159"/>
      <c r="AK22" s="159"/>
      <c r="AL22" s="159" t="s">
        <v>80</v>
      </c>
      <c r="AM22" s="159" t="s">
        <v>80</v>
      </c>
      <c r="AN22" s="159" t="s">
        <v>80</v>
      </c>
      <c r="AO22" s="159" t="s">
        <v>80</v>
      </c>
      <c r="AP22" s="159"/>
      <c r="AQ22" s="159"/>
      <c r="AR22" s="159"/>
      <c r="AS22" s="159"/>
      <c r="AT22" s="159"/>
      <c r="AU22" s="159"/>
      <c r="AV22" s="159" t="s">
        <v>80</v>
      </c>
      <c r="AW22" s="159" t="s">
        <v>80</v>
      </c>
      <c r="AX22" s="159" t="s">
        <v>80</v>
      </c>
      <c r="AY22" s="159" t="s">
        <v>80</v>
      </c>
      <c r="AZ22" s="159" t="s">
        <v>80</v>
      </c>
      <c r="BA22" s="159" t="s">
        <v>80</v>
      </c>
      <c r="BB22" s="159" t="s">
        <v>80</v>
      </c>
      <c r="BC22" s="159" t="s">
        <v>80</v>
      </c>
      <c r="BD22" s="159" t="s">
        <v>80</v>
      </c>
      <c r="BE22" s="159" t="s">
        <v>80</v>
      </c>
      <c r="BF22" s="159" t="s">
        <v>80</v>
      </c>
      <c r="BG22" s="159" t="s">
        <v>80</v>
      </c>
      <c r="BH22" s="159" t="s">
        <v>80</v>
      </c>
      <c r="BI22" s="159" t="s">
        <v>80</v>
      </c>
      <c r="BJ22" s="159" t="s">
        <v>80</v>
      </c>
      <c r="BK22" s="159" t="s">
        <v>80</v>
      </c>
      <c r="BL22" s="159" t="s">
        <v>80</v>
      </c>
      <c r="BM22" s="159"/>
      <c r="BN22" s="159" t="s">
        <v>80</v>
      </c>
    </row>
    <row r="23" spans="2:66" s="10" customFormat="1" x14ac:dyDescent="0.3">
      <c r="B23" s="243"/>
      <c r="C23" s="159" t="s">
        <v>80</v>
      </c>
      <c r="D23" s="159" t="s">
        <v>80</v>
      </c>
      <c r="E23" s="159" t="s">
        <v>80</v>
      </c>
      <c r="F23" s="159" t="s">
        <v>80</v>
      </c>
      <c r="G23" s="159"/>
      <c r="H23" s="159"/>
      <c r="I23" s="159"/>
      <c r="J23" s="159"/>
      <c r="K23" s="159"/>
      <c r="L23" s="159"/>
      <c r="M23" s="159"/>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c r="AG23" s="159"/>
      <c r="AH23" s="159"/>
      <c r="AI23" s="159"/>
      <c r="AJ23" s="159"/>
      <c r="AK23" s="159"/>
      <c r="AL23" s="159" t="s">
        <v>80</v>
      </c>
      <c r="AM23" s="159" t="s">
        <v>80</v>
      </c>
      <c r="AN23" s="159" t="s">
        <v>80</v>
      </c>
      <c r="AO23" s="159" t="s">
        <v>80</v>
      </c>
      <c r="AP23" s="159"/>
      <c r="AQ23" s="159"/>
      <c r="AR23" s="159"/>
      <c r="AS23" s="159"/>
      <c r="AT23" s="159"/>
      <c r="AU23" s="159"/>
      <c r="AV23" s="159" t="s">
        <v>80</v>
      </c>
      <c r="AW23" s="159" t="s">
        <v>80</v>
      </c>
      <c r="AX23" s="159" t="s">
        <v>80</v>
      </c>
      <c r="AY23" s="159" t="s">
        <v>80</v>
      </c>
      <c r="AZ23" s="159" t="s">
        <v>80</v>
      </c>
      <c r="BA23" s="159" t="s">
        <v>80</v>
      </c>
      <c r="BB23" s="159" t="s">
        <v>80</v>
      </c>
      <c r="BC23" s="159" t="s">
        <v>80</v>
      </c>
      <c r="BD23" s="159" t="s">
        <v>80</v>
      </c>
      <c r="BE23" s="159" t="s">
        <v>80</v>
      </c>
      <c r="BF23" s="159" t="s">
        <v>80</v>
      </c>
      <c r="BG23" s="159" t="s">
        <v>80</v>
      </c>
      <c r="BH23" s="159" t="s">
        <v>80</v>
      </c>
      <c r="BI23" s="159" t="s">
        <v>80</v>
      </c>
      <c r="BJ23" s="159" t="s">
        <v>80</v>
      </c>
      <c r="BK23" s="159" t="s">
        <v>80</v>
      </c>
      <c r="BL23" s="159" t="s">
        <v>80</v>
      </c>
      <c r="BM23" s="159"/>
      <c r="BN23" s="159" t="s">
        <v>80</v>
      </c>
    </row>
    <row r="24" spans="2:66" s="10" customFormat="1" x14ac:dyDescent="0.3">
      <c r="B24" s="243"/>
      <c r="C24" s="159" t="s">
        <v>80</v>
      </c>
      <c r="D24" s="159" t="s">
        <v>80</v>
      </c>
      <c r="E24" s="159" t="s">
        <v>80</v>
      </c>
      <c r="F24" s="159" t="s">
        <v>80</v>
      </c>
      <c r="G24" s="159"/>
      <c r="H24" s="159"/>
      <c r="I24" s="159"/>
      <c r="J24" s="159"/>
      <c r="K24" s="159"/>
      <c r="L24" s="159"/>
      <c r="M24" s="159"/>
      <c r="N24" s="159" t="s">
        <v>80</v>
      </c>
      <c r="O24" s="159" t="s">
        <v>80</v>
      </c>
      <c r="P24" s="159" t="s">
        <v>80</v>
      </c>
      <c r="Q24" s="159" t="s">
        <v>80</v>
      </c>
      <c r="R24" s="159" t="s">
        <v>80</v>
      </c>
      <c r="S24" s="159" t="s">
        <v>80</v>
      </c>
      <c r="T24" s="159" t="s">
        <v>80</v>
      </c>
      <c r="U24" s="159" t="s">
        <v>80</v>
      </c>
      <c r="V24" s="159" t="s">
        <v>80</v>
      </c>
      <c r="W24" s="159" t="s">
        <v>80</v>
      </c>
      <c r="X24" s="159" t="s">
        <v>80</v>
      </c>
      <c r="Y24" s="159" t="s">
        <v>80</v>
      </c>
      <c r="Z24" s="159" t="s">
        <v>80</v>
      </c>
      <c r="AA24" s="159" t="s">
        <v>80</v>
      </c>
      <c r="AB24" s="159" t="s">
        <v>80</v>
      </c>
      <c r="AC24" s="159" t="s">
        <v>80</v>
      </c>
      <c r="AD24" s="159" t="s">
        <v>80</v>
      </c>
      <c r="AE24" s="159" t="s">
        <v>80</v>
      </c>
      <c r="AF24" s="159"/>
      <c r="AG24" s="159"/>
      <c r="AH24" s="159"/>
      <c r="AI24" s="159"/>
      <c r="AJ24" s="159"/>
      <c r="AK24" s="159"/>
      <c r="AL24" s="159" t="s">
        <v>80</v>
      </c>
      <c r="AM24" s="159" t="s">
        <v>80</v>
      </c>
      <c r="AN24" s="159" t="s">
        <v>80</v>
      </c>
      <c r="AO24" s="159" t="s">
        <v>80</v>
      </c>
      <c r="AP24" s="159"/>
      <c r="AQ24" s="159"/>
      <c r="AR24" s="159"/>
      <c r="AS24" s="159"/>
      <c r="AT24" s="159"/>
      <c r="AU24" s="159"/>
      <c r="AV24" s="159" t="s">
        <v>80</v>
      </c>
      <c r="AW24" s="159" t="s">
        <v>80</v>
      </c>
      <c r="AX24" s="159" t="s">
        <v>80</v>
      </c>
      <c r="AY24" s="159" t="s">
        <v>80</v>
      </c>
      <c r="AZ24" s="159" t="s">
        <v>80</v>
      </c>
      <c r="BA24" s="159" t="s">
        <v>80</v>
      </c>
      <c r="BB24" s="159" t="s">
        <v>80</v>
      </c>
      <c r="BC24" s="159" t="s">
        <v>80</v>
      </c>
      <c r="BD24" s="159" t="s">
        <v>80</v>
      </c>
      <c r="BE24" s="159" t="s">
        <v>80</v>
      </c>
      <c r="BF24" s="159" t="s">
        <v>80</v>
      </c>
      <c r="BG24" s="159" t="s">
        <v>80</v>
      </c>
      <c r="BH24" s="159" t="s">
        <v>80</v>
      </c>
      <c r="BI24" s="159" t="s">
        <v>80</v>
      </c>
      <c r="BJ24" s="159" t="s">
        <v>80</v>
      </c>
      <c r="BK24" s="159" t="s">
        <v>80</v>
      </c>
      <c r="BL24" s="159" t="s">
        <v>80</v>
      </c>
      <c r="BM24" s="159"/>
      <c r="BN24" s="159" t="s">
        <v>80</v>
      </c>
    </row>
    <row r="25" spans="2:66" s="10" customFormat="1" x14ac:dyDescent="0.3">
      <c r="B25" s="243"/>
      <c r="C25" s="159" t="s">
        <v>80</v>
      </c>
      <c r="D25" s="159" t="s">
        <v>80</v>
      </c>
      <c r="E25" s="159" t="s">
        <v>80</v>
      </c>
      <c r="F25" s="159" t="s">
        <v>80</v>
      </c>
      <c r="G25" s="159"/>
      <c r="H25" s="159"/>
      <c r="I25" s="159"/>
      <c r="J25" s="159"/>
      <c r="K25" s="159"/>
      <c r="L25" s="159"/>
      <c r="M25" s="159"/>
      <c r="N25" s="159" t="s">
        <v>80</v>
      </c>
      <c r="O25" s="159" t="s">
        <v>80</v>
      </c>
      <c r="P25" s="159" t="s">
        <v>80</v>
      </c>
      <c r="Q25" s="159" t="s">
        <v>80</v>
      </c>
      <c r="R25" s="159" t="s">
        <v>80</v>
      </c>
      <c r="S25" s="159" t="s">
        <v>80</v>
      </c>
      <c r="T25" s="159" t="s">
        <v>80</v>
      </c>
      <c r="U25" s="159" t="s">
        <v>80</v>
      </c>
      <c r="V25" s="159" t="s">
        <v>80</v>
      </c>
      <c r="W25" s="159" t="s">
        <v>80</v>
      </c>
      <c r="X25" s="159" t="s">
        <v>80</v>
      </c>
      <c r="Y25" s="159" t="s">
        <v>80</v>
      </c>
      <c r="Z25" s="159" t="s">
        <v>80</v>
      </c>
      <c r="AA25" s="159" t="s">
        <v>80</v>
      </c>
      <c r="AB25" s="159" t="s">
        <v>80</v>
      </c>
      <c r="AC25" s="159" t="s">
        <v>80</v>
      </c>
      <c r="AD25" s="159" t="s">
        <v>80</v>
      </c>
      <c r="AE25" s="159" t="s">
        <v>80</v>
      </c>
      <c r="AF25" s="159"/>
      <c r="AG25" s="159"/>
      <c r="AH25" s="159"/>
      <c r="AI25" s="159"/>
      <c r="AJ25" s="159"/>
      <c r="AK25" s="159"/>
      <c r="AL25" s="159" t="s">
        <v>80</v>
      </c>
      <c r="AM25" s="159" t="s">
        <v>80</v>
      </c>
      <c r="AN25" s="159" t="s">
        <v>80</v>
      </c>
      <c r="AO25" s="159" t="s">
        <v>80</v>
      </c>
      <c r="AP25" s="159"/>
      <c r="AQ25" s="159"/>
      <c r="AR25" s="159"/>
      <c r="AS25" s="159"/>
      <c r="AT25" s="159"/>
      <c r="AU25" s="159"/>
      <c r="AV25" s="159" t="s">
        <v>80</v>
      </c>
      <c r="AW25" s="159" t="s">
        <v>80</v>
      </c>
      <c r="AX25" s="159" t="s">
        <v>80</v>
      </c>
      <c r="AY25" s="159" t="s">
        <v>80</v>
      </c>
      <c r="AZ25" s="159" t="s">
        <v>80</v>
      </c>
      <c r="BA25" s="159" t="s">
        <v>80</v>
      </c>
      <c r="BB25" s="159" t="s">
        <v>80</v>
      </c>
      <c r="BC25" s="159" t="s">
        <v>80</v>
      </c>
      <c r="BD25" s="159" t="s">
        <v>80</v>
      </c>
      <c r="BE25" s="159" t="s">
        <v>80</v>
      </c>
      <c r="BF25" s="159" t="s">
        <v>80</v>
      </c>
      <c r="BG25" s="159" t="s">
        <v>80</v>
      </c>
      <c r="BH25" s="159" t="s">
        <v>80</v>
      </c>
      <c r="BI25" s="159" t="s">
        <v>80</v>
      </c>
      <c r="BJ25" s="159" t="s">
        <v>80</v>
      </c>
      <c r="BK25" s="159" t="s">
        <v>80</v>
      </c>
      <c r="BL25" s="159" t="s">
        <v>80</v>
      </c>
      <c r="BM25" s="159"/>
      <c r="BN25" s="159" t="s">
        <v>80</v>
      </c>
    </row>
    <row r="26" spans="2:66" s="10" customFormat="1" x14ac:dyDescent="0.3">
      <c r="B26" s="243"/>
      <c r="C26" s="159" t="s">
        <v>80</v>
      </c>
      <c r="D26" s="159" t="s">
        <v>80</v>
      </c>
      <c r="E26" s="159" t="s">
        <v>80</v>
      </c>
      <c r="F26" s="159" t="s">
        <v>80</v>
      </c>
      <c r="G26" s="159"/>
      <c r="H26" s="159"/>
      <c r="I26" s="159"/>
      <c r="J26" s="159"/>
      <c r="K26" s="159"/>
      <c r="L26" s="159"/>
      <c r="M26" s="159"/>
      <c r="N26" s="159" t="s">
        <v>80</v>
      </c>
      <c r="O26" s="159" t="s">
        <v>80</v>
      </c>
      <c r="P26" s="159" t="s">
        <v>80</v>
      </c>
      <c r="Q26" s="159" t="s">
        <v>80</v>
      </c>
      <c r="R26" s="159" t="s">
        <v>80</v>
      </c>
      <c r="S26" s="159" t="s">
        <v>80</v>
      </c>
      <c r="T26" s="159" t="s">
        <v>80</v>
      </c>
      <c r="U26" s="159" t="s">
        <v>80</v>
      </c>
      <c r="V26" s="159" t="s">
        <v>80</v>
      </c>
      <c r="W26" s="159" t="s">
        <v>80</v>
      </c>
      <c r="X26" s="159" t="s">
        <v>80</v>
      </c>
      <c r="Y26" s="159" t="s">
        <v>80</v>
      </c>
      <c r="Z26" s="159" t="s">
        <v>80</v>
      </c>
      <c r="AA26" s="159" t="s">
        <v>80</v>
      </c>
      <c r="AB26" s="159" t="s">
        <v>80</v>
      </c>
      <c r="AC26" s="159" t="s">
        <v>80</v>
      </c>
      <c r="AD26" s="159" t="s">
        <v>80</v>
      </c>
      <c r="AE26" s="159" t="s">
        <v>80</v>
      </c>
      <c r="AF26" s="159"/>
      <c r="AG26" s="159"/>
      <c r="AH26" s="159"/>
      <c r="AI26" s="159"/>
      <c r="AJ26" s="159"/>
      <c r="AK26" s="159"/>
      <c r="AL26" s="159" t="s">
        <v>80</v>
      </c>
      <c r="AM26" s="159" t="s">
        <v>80</v>
      </c>
      <c r="AN26" s="159" t="s">
        <v>80</v>
      </c>
      <c r="AO26" s="159" t="s">
        <v>80</v>
      </c>
      <c r="AP26" s="159"/>
      <c r="AQ26" s="159"/>
      <c r="AR26" s="159"/>
      <c r="AS26" s="159"/>
      <c r="AT26" s="159"/>
      <c r="AU26" s="159"/>
      <c r="AV26" s="159" t="s">
        <v>80</v>
      </c>
      <c r="AW26" s="159" t="s">
        <v>80</v>
      </c>
      <c r="AX26" s="159" t="s">
        <v>80</v>
      </c>
      <c r="AY26" s="159" t="s">
        <v>80</v>
      </c>
      <c r="AZ26" s="159" t="s">
        <v>80</v>
      </c>
      <c r="BA26" s="159" t="s">
        <v>80</v>
      </c>
      <c r="BB26" s="159" t="s">
        <v>80</v>
      </c>
      <c r="BC26" s="159" t="s">
        <v>80</v>
      </c>
      <c r="BD26" s="159" t="s">
        <v>80</v>
      </c>
      <c r="BE26" s="159" t="s">
        <v>80</v>
      </c>
      <c r="BF26" s="159" t="s">
        <v>80</v>
      </c>
      <c r="BG26" s="159" t="s">
        <v>80</v>
      </c>
      <c r="BH26" s="159" t="s">
        <v>80</v>
      </c>
      <c r="BI26" s="159" t="s">
        <v>80</v>
      </c>
      <c r="BJ26" s="159" t="s">
        <v>80</v>
      </c>
      <c r="BK26" s="159" t="s">
        <v>80</v>
      </c>
      <c r="BL26" s="159" t="s">
        <v>80</v>
      </c>
      <c r="BM26" s="159"/>
      <c r="BN26" s="159" t="s">
        <v>80</v>
      </c>
    </row>
    <row r="27" spans="2:66" ht="15" customHeight="1" x14ac:dyDescent="0.3"/>
  </sheetData>
  <sheetProtection algorithmName="SHA-512" hashValue="q8KYebE+7k+WYTgtUp9WEnUShZDLWrEUyAp+FbTmtyGa3qFrrvHPd0+pAtaKXKsz6JcyQvN/QkFSHO0hY3BJ4g==" saltValue="8g0i5Mb/mpzCYFndeniHq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6" priority="10">
      <formula>LEN(TRIM(B14))&gt;0</formula>
    </cfRule>
  </conditionalFormatting>
  <conditionalFormatting sqref="C5:C6">
    <cfRule type="cellIs" dxfId="45" priority="11" operator="equal">
      <formula>0</formula>
    </cfRule>
  </conditionalFormatting>
  <conditionalFormatting sqref="C14:BN26">
    <cfRule type="expression" dxfId="44" priority="9">
      <formula>NOT($B14="")</formula>
    </cfRule>
  </conditionalFormatting>
  <conditionalFormatting sqref="D11:G11 B14:BN26">
    <cfRule type="expression" dxfId="43" priority="1">
      <formula>AND(NOT($C$9=""),$C$9=0)</formula>
    </cfRule>
  </conditionalFormatting>
  <conditionalFormatting sqref="AE14:AE26">
    <cfRule type="expression" dxfId="42" priority="8">
      <formula>NOT(OR($AD14="Calculated/Modeled"))</formula>
    </cfRule>
  </conditionalFormatting>
  <conditionalFormatting sqref="AF14:AF26">
    <cfRule type="expression" dxfId="41" priority="7">
      <formula>NOT($AD14="Measured")</formula>
    </cfRule>
  </conditionalFormatting>
  <conditionalFormatting sqref="AH14:AH26">
    <cfRule type="expression" dxfId="40" priority="6">
      <formula>NOT($AG14="Yes")</formula>
    </cfRule>
  </conditionalFormatting>
  <conditionalFormatting sqref="AJ14:AJ26">
    <cfRule type="expression" dxfId="39" priority="4">
      <formula>NOT($AI14="Yes")</formula>
    </cfRule>
  </conditionalFormatting>
  <conditionalFormatting sqref="AK14:AK26">
    <cfRule type="expression" dxfId="38" priority="3">
      <formula>NOT($AJ14="Other")</formula>
    </cfRule>
  </conditionalFormatting>
  <conditionalFormatting sqref="BN14:BN26">
    <cfRule type="expression" dxfId="37"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pageSetUpPr fitToPage="1"/>
  </sheetPr>
  <dimension ref="B1:BO25"/>
  <sheetViews>
    <sheetView workbookViewId="0">
      <selection activeCell="D12" sqref="D12"/>
    </sheetView>
  </sheetViews>
  <sheetFormatPr defaultRowHeight="14.4" x14ac:dyDescent="0.3"/>
  <cols>
    <col min="1" max="1" width="3" style="51" customWidth="1"/>
    <col min="2" max="2" width="18.5546875" style="51" customWidth="1"/>
    <col min="3" max="3" width="17.21875" style="51" customWidth="1"/>
    <col min="4" max="14" width="15.77734375" style="51" customWidth="1"/>
    <col min="15" max="15" width="16.5546875" style="51" customWidth="1"/>
    <col min="16" max="29" width="15.77734375" style="51" customWidth="1"/>
    <col min="30" max="33" width="20.77734375" style="51" customWidth="1"/>
    <col min="34" max="34" width="25.77734375" style="51" customWidth="1"/>
    <col min="35" max="35" width="20.77734375" style="51" customWidth="1"/>
    <col min="36" max="36" width="40.77734375" style="51" customWidth="1"/>
    <col min="37" max="63" width="15.77734375" style="51" customWidth="1"/>
    <col min="64" max="66" width="23.5546875" style="51" customWidth="1"/>
    <col min="67" max="67" width="17" style="51" customWidth="1"/>
    <col min="68" max="16384" width="8.88671875" style="51"/>
  </cols>
  <sheetData>
    <row r="1" spans="2:67" ht="18" customHeight="1" x14ac:dyDescent="0.3">
      <c r="B1" s="145" t="s">
        <v>669</v>
      </c>
      <c r="C1" s="145"/>
      <c r="E1" s="53"/>
    </row>
    <row r="2" spans="2:67" ht="18" customHeight="1" x14ac:dyDescent="0.3">
      <c r="B2" s="145"/>
      <c r="C2" s="145"/>
      <c r="E2" s="53"/>
    </row>
    <row r="4" spans="2:67" ht="15.6" x14ac:dyDescent="0.3">
      <c r="B4" s="55" t="s">
        <v>368</v>
      </c>
      <c r="E4" s="113" t="s">
        <v>670</v>
      </c>
      <c r="F4" s="182"/>
      <c r="G4" s="182"/>
    </row>
    <row r="5" spans="2:67" x14ac:dyDescent="0.3">
      <c r="B5" s="124" t="s">
        <v>369</v>
      </c>
      <c r="C5" s="125" t="str">
        <f>'Facility(2)'!C4</f>
        <v>DCP Midstream Partners, LP</v>
      </c>
    </row>
    <row r="6" spans="2:67" x14ac:dyDescent="0.3">
      <c r="B6" s="124" t="s">
        <v>14</v>
      </c>
      <c r="C6" s="125" t="str">
        <f>'Facility(2)'!C21</f>
        <v>DCP - South Chester Antrim CO2 Removal Facility</v>
      </c>
    </row>
    <row r="7" spans="2:67" x14ac:dyDescent="0.3">
      <c r="B7" s="126"/>
      <c r="C7" s="126"/>
    </row>
    <row r="8" spans="2:67" ht="15.6" x14ac:dyDescent="0.3">
      <c r="B8" s="55" t="s">
        <v>671</v>
      </c>
      <c r="AH8" s="157"/>
    </row>
    <row r="9" spans="2:67" x14ac:dyDescent="0.3">
      <c r="B9" s="154" t="s">
        <v>672</v>
      </c>
      <c r="C9" s="271" t="s">
        <v>470</v>
      </c>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314" t="s">
        <v>471</v>
      </c>
      <c r="AE9" s="314"/>
      <c r="AF9" s="315"/>
      <c r="AG9" s="316" t="s">
        <v>472</v>
      </c>
      <c r="AH9" s="316"/>
      <c r="AI9" s="316"/>
      <c r="AJ9" s="316"/>
      <c r="AK9" s="235" t="s">
        <v>473</v>
      </c>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63" t="s">
        <v>474</v>
      </c>
      <c r="BM9" s="263"/>
      <c r="BN9" s="263"/>
      <c r="BO9" s="263"/>
    </row>
    <row r="10" spans="2:67" ht="61.2" customHeight="1" x14ac:dyDescent="0.3">
      <c r="B10" s="154"/>
      <c r="C10" s="196" t="s">
        <v>484</v>
      </c>
      <c r="D10" s="196" t="s">
        <v>485</v>
      </c>
      <c r="E10" s="196" t="s">
        <v>486</v>
      </c>
      <c r="F10" s="196" t="s">
        <v>487</v>
      </c>
      <c r="G10" s="196" t="s">
        <v>488</v>
      </c>
      <c r="H10" s="196" t="s">
        <v>489</v>
      </c>
      <c r="I10" s="196" t="s">
        <v>490</v>
      </c>
      <c r="J10" s="196" t="s">
        <v>491</v>
      </c>
      <c r="K10" s="196" t="s">
        <v>492</v>
      </c>
      <c r="L10" s="196" t="s">
        <v>493</v>
      </c>
      <c r="M10" s="196" t="s">
        <v>494</v>
      </c>
      <c r="N10" s="196" t="s">
        <v>495</v>
      </c>
      <c r="O10" s="196" t="s">
        <v>588</v>
      </c>
      <c r="P10" s="196" t="s">
        <v>497</v>
      </c>
      <c r="Q10" s="196" t="s">
        <v>498</v>
      </c>
      <c r="R10" s="196" t="s">
        <v>499</v>
      </c>
      <c r="S10" s="196" t="s">
        <v>500</v>
      </c>
      <c r="T10" s="196" t="s">
        <v>501</v>
      </c>
      <c r="U10" s="196" t="s">
        <v>617</v>
      </c>
      <c r="V10" s="196" t="s">
        <v>503</v>
      </c>
      <c r="W10" s="196" t="s">
        <v>504</v>
      </c>
      <c r="X10" s="196" t="s">
        <v>505</v>
      </c>
      <c r="Y10" s="196" t="s">
        <v>506</v>
      </c>
      <c r="Z10" s="196" t="s">
        <v>618</v>
      </c>
      <c r="AA10" s="196" t="s">
        <v>508</v>
      </c>
      <c r="AB10" s="197" t="s">
        <v>509</v>
      </c>
      <c r="AC10" s="197" t="s">
        <v>510</v>
      </c>
      <c r="AD10" s="198" t="s">
        <v>511</v>
      </c>
      <c r="AE10" s="198" t="s">
        <v>512</v>
      </c>
      <c r="AF10" s="198" t="s">
        <v>513</v>
      </c>
      <c r="AG10" s="197" t="s">
        <v>673</v>
      </c>
      <c r="AH10" s="197" t="s">
        <v>674</v>
      </c>
      <c r="AI10" s="198" t="s">
        <v>631</v>
      </c>
      <c r="AJ10" s="198" t="s">
        <v>630</v>
      </c>
      <c r="AK10" s="196" t="s">
        <v>484</v>
      </c>
      <c r="AL10" s="196" t="s">
        <v>485</v>
      </c>
      <c r="AM10" s="196" t="s">
        <v>486</v>
      </c>
      <c r="AN10" s="196" t="s">
        <v>487</v>
      </c>
      <c r="AO10" s="196" t="s">
        <v>488</v>
      </c>
      <c r="AP10" s="196" t="s">
        <v>489</v>
      </c>
      <c r="AQ10" s="196" t="s">
        <v>490</v>
      </c>
      <c r="AR10" s="196" t="s">
        <v>491</v>
      </c>
      <c r="AS10" s="196" t="s">
        <v>492</v>
      </c>
      <c r="AT10" s="196" t="s">
        <v>493</v>
      </c>
      <c r="AU10" s="196" t="s">
        <v>494</v>
      </c>
      <c r="AV10" s="196" t="s">
        <v>495</v>
      </c>
      <c r="AW10" s="196" t="s">
        <v>516</v>
      </c>
      <c r="AX10" s="196" t="s">
        <v>497</v>
      </c>
      <c r="AY10" s="196" t="s">
        <v>498</v>
      </c>
      <c r="AZ10" s="196" t="s">
        <v>499</v>
      </c>
      <c r="BA10" s="196" t="s">
        <v>500</v>
      </c>
      <c r="BB10" s="196" t="s">
        <v>501</v>
      </c>
      <c r="BC10" s="196" t="s">
        <v>617</v>
      </c>
      <c r="BD10" s="196" t="s">
        <v>503</v>
      </c>
      <c r="BE10" s="196" t="s">
        <v>504</v>
      </c>
      <c r="BF10" s="196" t="s">
        <v>505</v>
      </c>
      <c r="BG10" s="196" t="s">
        <v>506</v>
      </c>
      <c r="BH10" s="196" t="s">
        <v>618</v>
      </c>
      <c r="BI10" s="196" t="s">
        <v>508</v>
      </c>
      <c r="BJ10" s="197" t="s">
        <v>509</v>
      </c>
      <c r="BK10" s="197" t="s">
        <v>510</v>
      </c>
      <c r="BL10" s="197" t="s">
        <v>675</v>
      </c>
      <c r="BM10" s="197" t="s">
        <v>676</v>
      </c>
      <c r="BN10" s="197" t="s">
        <v>677</v>
      </c>
      <c r="BO10" s="197" t="s">
        <v>525</v>
      </c>
    </row>
    <row r="11" spans="2:67" s="10" customFormat="1" ht="28.8" x14ac:dyDescent="0.3">
      <c r="B11" s="243" t="s">
        <v>995</v>
      </c>
      <c r="C11" s="159" t="s">
        <v>887</v>
      </c>
      <c r="D11" s="159" t="s">
        <v>887</v>
      </c>
      <c r="E11" s="159" t="s">
        <v>887</v>
      </c>
      <c r="F11" s="159" t="s">
        <v>887</v>
      </c>
      <c r="G11" s="159" t="s">
        <v>887</v>
      </c>
      <c r="H11" s="159" t="s">
        <v>887</v>
      </c>
      <c r="I11" s="159" t="s">
        <v>887</v>
      </c>
      <c r="J11" s="159" t="s">
        <v>887</v>
      </c>
      <c r="K11" s="159" t="s">
        <v>887</v>
      </c>
      <c r="L11" s="159" t="s">
        <v>887</v>
      </c>
      <c r="M11" s="159" t="s">
        <v>887</v>
      </c>
      <c r="N11" s="159" t="s">
        <v>887</v>
      </c>
      <c r="O11" s="159" t="s">
        <v>887</v>
      </c>
      <c r="P11" s="159" t="s">
        <v>887</v>
      </c>
      <c r="Q11" s="159" t="s">
        <v>887</v>
      </c>
      <c r="R11" s="159" t="s">
        <v>887</v>
      </c>
      <c r="S11" s="159" t="s">
        <v>887</v>
      </c>
      <c r="T11" s="159" t="s">
        <v>887</v>
      </c>
      <c r="U11" s="159" t="s">
        <v>887</v>
      </c>
      <c r="V11" s="159" t="s">
        <v>887</v>
      </c>
      <c r="W11" s="159" t="s">
        <v>887</v>
      </c>
      <c r="X11" s="159" t="s">
        <v>887</v>
      </c>
      <c r="Y11" s="159" t="s">
        <v>887</v>
      </c>
      <c r="Z11" s="159" t="s">
        <v>887</v>
      </c>
      <c r="AA11" s="159" t="s">
        <v>887</v>
      </c>
      <c r="AB11" s="159" t="s">
        <v>887</v>
      </c>
      <c r="AC11" s="159" t="s">
        <v>887</v>
      </c>
      <c r="AD11" s="159" t="s">
        <v>940</v>
      </c>
      <c r="AE11" s="159" t="s">
        <v>1001</v>
      </c>
      <c r="AF11" s="159"/>
      <c r="AG11" s="159" t="s">
        <v>937</v>
      </c>
      <c r="AH11" s="159"/>
      <c r="AI11" s="159" t="s">
        <v>937</v>
      </c>
      <c r="AJ11" s="159"/>
      <c r="AK11" s="159" t="s">
        <v>887</v>
      </c>
      <c r="AL11" s="159" t="s">
        <v>887</v>
      </c>
      <c r="AM11" s="159" t="s">
        <v>887</v>
      </c>
      <c r="AN11" s="159" t="s">
        <v>887</v>
      </c>
      <c r="AO11" s="159" t="s">
        <v>887</v>
      </c>
      <c r="AP11" s="159" t="s">
        <v>887</v>
      </c>
      <c r="AQ11" s="159" t="s">
        <v>887</v>
      </c>
      <c r="AR11" s="159" t="s">
        <v>887</v>
      </c>
      <c r="AS11" s="159" t="s">
        <v>887</v>
      </c>
      <c r="AT11" s="159" t="s">
        <v>887</v>
      </c>
      <c r="AU11" s="159" t="s">
        <v>887</v>
      </c>
      <c r="AV11" s="159" t="s">
        <v>887</v>
      </c>
      <c r="AW11" s="159" t="s">
        <v>887</v>
      </c>
      <c r="AX11" s="159" t="s">
        <v>887</v>
      </c>
      <c r="AY11" s="159" t="s">
        <v>887</v>
      </c>
      <c r="AZ11" s="159" t="s">
        <v>887</v>
      </c>
      <c r="BA11" s="159" t="s">
        <v>887</v>
      </c>
      <c r="BB11" s="159" t="s">
        <v>887</v>
      </c>
      <c r="BC11" s="159" t="s">
        <v>887</v>
      </c>
      <c r="BD11" s="159" t="s">
        <v>887</v>
      </c>
      <c r="BE11" s="159" t="s">
        <v>887</v>
      </c>
      <c r="BF11" s="159" t="s">
        <v>887</v>
      </c>
      <c r="BG11" s="159" t="s">
        <v>887</v>
      </c>
      <c r="BH11" s="159" t="s">
        <v>887</v>
      </c>
      <c r="BI11" s="159" t="s">
        <v>887</v>
      </c>
      <c r="BJ11" s="159" t="s">
        <v>887</v>
      </c>
      <c r="BK11" s="159" t="s">
        <v>887</v>
      </c>
      <c r="BL11" s="159" t="s">
        <v>937</v>
      </c>
      <c r="BM11" s="159" t="s">
        <v>937</v>
      </c>
      <c r="BN11" s="159" t="s">
        <v>894</v>
      </c>
      <c r="BO11" s="159" t="s">
        <v>1002</v>
      </c>
    </row>
    <row r="12" spans="2:67" s="10" customFormat="1" ht="28.8" x14ac:dyDescent="0.3">
      <c r="B12" s="243" t="s">
        <v>996</v>
      </c>
      <c r="C12" s="159" t="s">
        <v>887</v>
      </c>
      <c r="D12" s="159" t="s">
        <v>887</v>
      </c>
      <c r="E12" s="159" t="s">
        <v>887</v>
      </c>
      <c r="F12" s="159" t="s">
        <v>887</v>
      </c>
      <c r="G12" s="159" t="s">
        <v>887</v>
      </c>
      <c r="H12" s="159" t="s">
        <v>887</v>
      </c>
      <c r="I12" s="159" t="s">
        <v>887</v>
      </c>
      <c r="J12" s="159" t="s">
        <v>887</v>
      </c>
      <c r="K12" s="159" t="s">
        <v>887</v>
      </c>
      <c r="L12" s="159" t="s">
        <v>887</v>
      </c>
      <c r="M12" s="159" t="s">
        <v>887</v>
      </c>
      <c r="N12" s="159" t="s">
        <v>887</v>
      </c>
      <c r="O12" s="159" t="s">
        <v>887</v>
      </c>
      <c r="P12" s="159" t="s">
        <v>887</v>
      </c>
      <c r="Q12" s="159" t="s">
        <v>887</v>
      </c>
      <c r="R12" s="159" t="s">
        <v>887</v>
      </c>
      <c r="S12" s="159" t="s">
        <v>887</v>
      </c>
      <c r="T12" s="159" t="s">
        <v>887</v>
      </c>
      <c r="U12" s="159" t="s">
        <v>887</v>
      </c>
      <c r="V12" s="159" t="s">
        <v>887</v>
      </c>
      <c r="W12" s="159" t="s">
        <v>887</v>
      </c>
      <c r="X12" s="159" t="s">
        <v>887</v>
      </c>
      <c r="Y12" s="159" t="s">
        <v>887</v>
      </c>
      <c r="Z12" s="159" t="s">
        <v>887</v>
      </c>
      <c r="AA12" s="159" t="s">
        <v>887</v>
      </c>
      <c r="AB12" s="159" t="s">
        <v>887</v>
      </c>
      <c r="AC12" s="159" t="s">
        <v>887</v>
      </c>
      <c r="AD12" s="159" t="s">
        <v>940</v>
      </c>
      <c r="AE12" s="159" t="s">
        <v>1001</v>
      </c>
      <c r="AF12" s="159"/>
      <c r="AG12" s="159" t="s">
        <v>937</v>
      </c>
      <c r="AH12" s="159"/>
      <c r="AI12" s="159" t="s">
        <v>937</v>
      </c>
      <c r="AJ12" s="159"/>
      <c r="AK12" s="159" t="s">
        <v>887</v>
      </c>
      <c r="AL12" s="159" t="s">
        <v>887</v>
      </c>
      <c r="AM12" s="159" t="s">
        <v>887</v>
      </c>
      <c r="AN12" s="159" t="s">
        <v>887</v>
      </c>
      <c r="AO12" s="159" t="s">
        <v>887</v>
      </c>
      <c r="AP12" s="159" t="s">
        <v>887</v>
      </c>
      <c r="AQ12" s="159" t="s">
        <v>887</v>
      </c>
      <c r="AR12" s="159" t="s">
        <v>887</v>
      </c>
      <c r="AS12" s="159" t="s">
        <v>887</v>
      </c>
      <c r="AT12" s="159" t="s">
        <v>887</v>
      </c>
      <c r="AU12" s="159" t="s">
        <v>887</v>
      </c>
      <c r="AV12" s="159" t="s">
        <v>887</v>
      </c>
      <c r="AW12" s="159" t="s">
        <v>887</v>
      </c>
      <c r="AX12" s="159" t="s">
        <v>887</v>
      </c>
      <c r="AY12" s="159" t="s">
        <v>887</v>
      </c>
      <c r="AZ12" s="159" t="s">
        <v>887</v>
      </c>
      <c r="BA12" s="159" t="s">
        <v>887</v>
      </c>
      <c r="BB12" s="159" t="s">
        <v>887</v>
      </c>
      <c r="BC12" s="159" t="s">
        <v>887</v>
      </c>
      <c r="BD12" s="159" t="s">
        <v>887</v>
      </c>
      <c r="BE12" s="159" t="s">
        <v>887</v>
      </c>
      <c r="BF12" s="159" t="s">
        <v>887</v>
      </c>
      <c r="BG12" s="159" t="s">
        <v>887</v>
      </c>
      <c r="BH12" s="159" t="s">
        <v>887</v>
      </c>
      <c r="BI12" s="159" t="s">
        <v>887</v>
      </c>
      <c r="BJ12" s="159" t="s">
        <v>887</v>
      </c>
      <c r="BK12" s="159" t="s">
        <v>887</v>
      </c>
      <c r="BL12" s="159" t="s">
        <v>937</v>
      </c>
      <c r="BM12" s="159" t="s">
        <v>937</v>
      </c>
      <c r="BN12" s="159" t="s">
        <v>894</v>
      </c>
      <c r="BO12" s="159" t="s">
        <v>1002</v>
      </c>
    </row>
    <row r="13" spans="2:67" s="10" customFormat="1" ht="28.8" x14ac:dyDescent="0.3">
      <c r="B13" s="243" t="s">
        <v>997</v>
      </c>
      <c r="C13" s="159" t="s">
        <v>887</v>
      </c>
      <c r="D13" s="159" t="s">
        <v>887</v>
      </c>
      <c r="E13" s="159" t="s">
        <v>887</v>
      </c>
      <c r="F13" s="159" t="s">
        <v>887</v>
      </c>
      <c r="G13" s="159" t="s">
        <v>887</v>
      </c>
      <c r="H13" s="159" t="s">
        <v>887</v>
      </c>
      <c r="I13" s="159" t="s">
        <v>887</v>
      </c>
      <c r="J13" s="159" t="s">
        <v>887</v>
      </c>
      <c r="K13" s="159" t="s">
        <v>887</v>
      </c>
      <c r="L13" s="159" t="s">
        <v>887</v>
      </c>
      <c r="M13" s="159" t="s">
        <v>887</v>
      </c>
      <c r="N13" s="159" t="s">
        <v>887</v>
      </c>
      <c r="O13" s="159" t="s">
        <v>887</v>
      </c>
      <c r="P13" s="159" t="s">
        <v>887</v>
      </c>
      <c r="Q13" s="159" t="s">
        <v>887</v>
      </c>
      <c r="R13" s="159" t="s">
        <v>887</v>
      </c>
      <c r="S13" s="159" t="s">
        <v>887</v>
      </c>
      <c r="T13" s="159" t="s">
        <v>887</v>
      </c>
      <c r="U13" s="159" t="s">
        <v>887</v>
      </c>
      <c r="V13" s="159" t="s">
        <v>887</v>
      </c>
      <c r="W13" s="159" t="s">
        <v>887</v>
      </c>
      <c r="X13" s="159" t="s">
        <v>887</v>
      </c>
      <c r="Y13" s="159" t="s">
        <v>887</v>
      </c>
      <c r="Z13" s="159" t="s">
        <v>887</v>
      </c>
      <c r="AA13" s="159" t="s">
        <v>887</v>
      </c>
      <c r="AB13" s="159" t="s">
        <v>887</v>
      </c>
      <c r="AC13" s="159" t="s">
        <v>887</v>
      </c>
      <c r="AD13" s="159" t="s">
        <v>940</v>
      </c>
      <c r="AE13" s="159" t="s">
        <v>1001</v>
      </c>
      <c r="AF13" s="159"/>
      <c r="AG13" s="159" t="s">
        <v>937</v>
      </c>
      <c r="AH13" s="159"/>
      <c r="AI13" s="159" t="s">
        <v>937</v>
      </c>
      <c r="AJ13" s="159"/>
      <c r="AK13" s="159" t="s">
        <v>887</v>
      </c>
      <c r="AL13" s="159" t="s">
        <v>887</v>
      </c>
      <c r="AM13" s="159" t="s">
        <v>887</v>
      </c>
      <c r="AN13" s="159" t="s">
        <v>887</v>
      </c>
      <c r="AO13" s="159" t="s">
        <v>887</v>
      </c>
      <c r="AP13" s="159" t="s">
        <v>887</v>
      </c>
      <c r="AQ13" s="159" t="s">
        <v>887</v>
      </c>
      <c r="AR13" s="159" t="s">
        <v>887</v>
      </c>
      <c r="AS13" s="159" t="s">
        <v>887</v>
      </c>
      <c r="AT13" s="159" t="s">
        <v>887</v>
      </c>
      <c r="AU13" s="159" t="s">
        <v>887</v>
      </c>
      <c r="AV13" s="159" t="s">
        <v>887</v>
      </c>
      <c r="AW13" s="159" t="s">
        <v>887</v>
      </c>
      <c r="AX13" s="159" t="s">
        <v>887</v>
      </c>
      <c r="AY13" s="159" t="s">
        <v>887</v>
      </c>
      <c r="AZ13" s="159" t="s">
        <v>887</v>
      </c>
      <c r="BA13" s="159" t="s">
        <v>887</v>
      </c>
      <c r="BB13" s="159" t="s">
        <v>887</v>
      </c>
      <c r="BC13" s="159" t="s">
        <v>887</v>
      </c>
      <c r="BD13" s="159" t="s">
        <v>887</v>
      </c>
      <c r="BE13" s="159" t="s">
        <v>887</v>
      </c>
      <c r="BF13" s="159" t="s">
        <v>887</v>
      </c>
      <c r="BG13" s="159" t="s">
        <v>887</v>
      </c>
      <c r="BH13" s="159" t="s">
        <v>887</v>
      </c>
      <c r="BI13" s="159" t="s">
        <v>887</v>
      </c>
      <c r="BJ13" s="159" t="s">
        <v>887</v>
      </c>
      <c r="BK13" s="159" t="s">
        <v>887</v>
      </c>
      <c r="BL13" s="159" t="s">
        <v>937</v>
      </c>
      <c r="BM13" s="159" t="s">
        <v>937</v>
      </c>
      <c r="BN13" s="159" t="s">
        <v>894</v>
      </c>
      <c r="BO13" s="159" t="s">
        <v>1002</v>
      </c>
    </row>
    <row r="14" spans="2:67" s="10" customFormat="1" ht="28.8" x14ac:dyDescent="0.3">
      <c r="B14" s="243" t="s">
        <v>998</v>
      </c>
      <c r="C14" s="159" t="s">
        <v>887</v>
      </c>
      <c r="D14" s="159" t="s">
        <v>887</v>
      </c>
      <c r="E14" s="159" t="s">
        <v>887</v>
      </c>
      <c r="F14" s="159" t="s">
        <v>887</v>
      </c>
      <c r="G14" s="159" t="s">
        <v>887</v>
      </c>
      <c r="H14" s="159" t="s">
        <v>887</v>
      </c>
      <c r="I14" s="159" t="s">
        <v>887</v>
      </c>
      <c r="J14" s="159" t="s">
        <v>887</v>
      </c>
      <c r="K14" s="159" t="s">
        <v>887</v>
      </c>
      <c r="L14" s="159" t="s">
        <v>887</v>
      </c>
      <c r="M14" s="159" t="s">
        <v>887</v>
      </c>
      <c r="N14" s="159" t="s">
        <v>887</v>
      </c>
      <c r="O14" s="159" t="s">
        <v>887</v>
      </c>
      <c r="P14" s="159" t="s">
        <v>887</v>
      </c>
      <c r="Q14" s="159" t="s">
        <v>887</v>
      </c>
      <c r="R14" s="159" t="s">
        <v>887</v>
      </c>
      <c r="S14" s="159" t="s">
        <v>887</v>
      </c>
      <c r="T14" s="159" t="s">
        <v>887</v>
      </c>
      <c r="U14" s="159" t="s">
        <v>887</v>
      </c>
      <c r="V14" s="159" t="s">
        <v>887</v>
      </c>
      <c r="W14" s="159" t="s">
        <v>887</v>
      </c>
      <c r="X14" s="159" t="s">
        <v>887</v>
      </c>
      <c r="Y14" s="159" t="s">
        <v>887</v>
      </c>
      <c r="Z14" s="159" t="s">
        <v>887</v>
      </c>
      <c r="AA14" s="159" t="s">
        <v>887</v>
      </c>
      <c r="AB14" s="159" t="s">
        <v>887</v>
      </c>
      <c r="AC14" s="159" t="s">
        <v>887</v>
      </c>
      <c r="AD14" s="159" t="s">
        <v>940</v>
      </c>
      <c r="AE14" s="159" t="s">
        <v>1001</v>
      </c>
      <c r="AF14" s="159"/>
      <c r="AG14" s="159" t="s">
        <v>937</v>
      </c>
      <c r="AH14" s="159"/>
      <c r="AI14" s="159" t="s">
        <v>937</v>
      </c>
      <c r="AJ14" s="159"/>
      <c r="AK14" s="159" t="s">
        <v>887</v>
      </c>
      <c r="AL14" s="159" t="s">
        <v>887</v>
      </c>
      <c r="AM14" s="159" t="s">
        <v>887</v>
      </c>
      <c r="AN14" s="159" t="s">
        <v>887</v>
      </c>
      <c r="AO14" s="159" t="s">
        <v>887</v>
      </c>
      <c r="AP14" s="159" t="s">
        <v>887</v>
      </c>
      <c r="AQ14" s="159" t="s">
        <v>887</v>
      </c>
      <c r="AR14" s="159" t="s">
        <v>887</v>
      </c>
      <c r="AS14" s="159" t="s">
        <v>887</v>
      </c>
      <c r="AT14" s="159" t="s">
        <v>887</v>
      </c>
      <c r="AU14" s="159" t="s">
        <v>887</v>
      </c>
      <c r="AV14" s="159" t="s">
        <v>887</v>
      </c>
      <c r="AW14" s="159" t="s">
        <v>887</v>
      </c>
      <c r="AX14" s="159" t="s">
        <v>887</v>
      </c>
      <c r="AY14" s="159" t="s">
        <v>887</v>
      </c>
      <c r="AZ14" s="159" t="s">
        <v>887</v>
      </c>
      <c r="BA14" s="159" t="s">
        <v>887</v>
      </c>
      <c r="BB14" s="159" t="s">
        <v>887</v>
      </c>
      <c r="BC14" s="159" t="s">
        <v>887</v>
      </c>
      <c r="BD14" s="159" t="s">
        <v>887</v>
      </c>
      <c r="BE14" s="159" t="s">
        <v>887</v>
      </c>
      <c r="BF14" s="159" t="s">
        <v>887</v>
      </c>
      <c r="BG14" s="159" t="s">
        <v>887</v>
      </c>
      <c r="BH14" s="159" t="s">
        <v>887</v>
      </c>
      <c r="BI14" s="159" t="s">
        <v>887</v>
      </c>
      <c r="BJ14" s="159" t="s">
        <v>887</v>
      </c>
      <c r="BK14" s="159" t="s">
        <v>887</v>
      </c>
      <c r="BL14" s="159" t="s">
        <v>937</v>
      </c>
      <c r="BM14" s="159" t="s">
        <v>937</v>
      </c>
      <c r="BN14" s="159" t="s">
        <v>894</v>
      </c>
      <c r="BO14" s="159" t="s">
        <v>1002</v>
      </c>
    </row>
    <row r="15" spans="2:67" s="10" customFormat="1" ht="28.8" x14ac:dyDescent="0.3">
      <c r="B15" s="243" t="s">
        <v>999</v>
      </c>
      <c r="C15" s="159" t="s">
        <v>887</v>
      </c>
      <c r="D15" s="159" t="s">
        <v>887</v>
      </c>
      <c r="E15" s="159" t="s">
        <v>887</v>
      </c>
      <c r="F15" s="159" t="s">
        <v>887</v>
      </c>
      <c r="G15" s="159" t="s">
        <v>887</v>
      </c>
      <c r="H15" s="159" t="s">
        <v>887</v>
      </c>
      <c r="I15" s="159" t="s">
        <v>887</v>
      </c>
      <c r="J15" s="159" t="s">
        <v>887</v>
      </c>
      <c r="K15" s="159" t="s">
        <v>887</v>
      </c>
      <c r="L15" s="159" t="s">
        <v>887</v>
      </c>
      <c r="M15" s="159" t="s">
        <v>887</v>
      </c>
      <c r="N15" s="159" t="s">
        <v>887</v>
      </c>
      <c r="O15" s="159" t="s">
        <v>887</v>
      </c>
      <c r="P15" s="159" t="s">
        <v>887</v>
      </c>
      <c r="Q15" s="159" t="s">
        <v>887</v>
      </c>
      <c r="R15" s="159" t="s">
        <v>887</v>
      </c>
      <c r="S15" s="159" t="s">
        <v>887</v>
      </c>
      <c r="T15" s="159" t="s">
        <v>887</v>
      </c>
      <c r="U15" s="159" t="s">
        <v>887</v>
      </c>
      <c r="V15" s="159" t="s">
        <v>887</v>
      </c>
      <c r="W15" s="159" t="s">
        <v>887</v>
      </c>
      <c r="X15" s="159" t="s">
        <v>887</v>
      </c>
      <c r="Y15" s="159" t="s">
        <v>887</v>
      </c>
      <c r="Z15" s="159" t="s">
        <v>887</v>
      </c>
      <c r="AA15" s="159" t="s">
        <v>887</v>
      </c>
      <c r="AB15" s="159" t="s">
        <v>887</v>
      </c>
      <c r="AC15" s="159" t="s">
        <v>887</v>
      </c>
      <c r="AD15" s="159" t="s">
        <v>940</v>
      </c>
      <c r="AE15" s="159" t="s">
        <v>1001</v>
      </c>
      <c r="AF15" s="159"/>
      <c r="AG15" s="159" t="s">
        <v>937</v>
      </c>
      <c r="AH15" s="159"/>
      <c r="AI15" s="159" t="s">
        <v>937</v>
      </c>
      <c r="AJ15" s="159"/>
      <c r="AK15" s="159" t="s">
        <v>887</v>
      </c>
      <c r="AL15" s="159" t="s">
        <v>887</v>
      </c>
      <c r="AM15" s="159" t="s">
        <v>887</v>
      </c>
      <c r="AN15" s="159" t="s">
        <v>887</v>
      </c>
      <c r="AO15" s="159" t="s">
        <v>887</v>
      </c>
      <c r="AP15" s="159" t="s">
        <v>887</v>
      </c>
      <c r="AQ15" s="159" t="s">
        <v>887</v>
      </c>
      <c r="AR15" s="159" t="s">
        <v>887</v>
      </c>
      <c r="AS15" s="159" t="s">
        <v>887</v>
      </c>
      <c r="AT15" s="159" t="s">
        <v>887</v>
      </c>
      <c r="AU15" s="159" t="s">
        <v>887</v>
      </c>
      <c r="AV15" s="159" t="s">
        <v>887</v>
      </c>
      <c r="AW15" s="159" t="s">
        <v>887</v>
      </c>
      <c r="AX15" s="159" t="s">
        <v>887</v>
      </c>
      <c r="AY15" s="159" t="s">
        <v>887</v>
      </c>
      <c r="AZ15" s="159" t="s">
        <v>887</v>
      </c>
      <c r="BA15" s="159" t="s">
        <v>887</v>
      </c>
      <c r="BB15" s="159" t="s">
        <v>887</v>
      </c>
      <c r="BC15" s="159" t="s">
        <v>887</v>
      </c>
      <c r="BD15" s="159" t="s">
        <v>887</v>
      </c>
      <c r="BE15" s="159" t="s">
        <v>887</v>
      </c>
      <c r="BF15" s="159" t="s">
        <v>887</v>
      </c>
      <c r="BG15" s="159" t="s">
        <v>887</v>
      </c>
      <c r="BH15" s="159" t="s">
        <v>887</v>
      </c>
      <c r="BI15" s="159" t="s">
        <v>887</v>
      </c>
      <c r="BJ15" s="159" t="s">
        <v>887</v>
      </c>
      <c r="BK15" s="159" t="s">
        <v>887</v>
      </c>
      <c r="BL15" s="159" t="s">
        <v>937</v>
      </c>
      <c r="BM15" s="159" t="s">
        <v>937</v>
      </c>
      <c r="BN15" s="159" t="s">
        <v>894</v>
      </c>
      <c r="BO15" s="159" t="s">
        <v>1002</v>
      </c>
    </row>
    <row r="16" spans="2:67" s="10" customFormat="1" ht="28.8" x14ac:dyDescent="0.3">
      <c r="B16" s="243" t="s">
        <v>1000</v>
      </c>
      <c r="C16" s="159" t="s">
        <v>887</v>
      </c>
      <c r="D16" s="159" t="s">
        <v>887</v>
      </c>
      <c r="E16" s="159" t="s">
        <v>887</v>
      </c>
      <c r="F16" s="159" t="s">
        <v>887</v>
      </c>
      <c r="G16" s="159" t="s">
        <v>887</v>
      </c>
      <c r="H16" s="159" t="s">
        <v>887</v>
      </c>
      <c r="I16" s="159" t="s">
        <v>887</v>
      </c>
      <c r="J16" s="159" t="s">
        <v>887</v>
      </c>
      <c r="K16" s="159" t="s">
        <v>887</v>
      </c>
      <c r="L16" s="159" t="s">
        <v>887</v>
      </c>
      <c r="M16" s="159" t="s">
        <v>887</v>
      </c>
      <c r="N16" s="159" t="s">
        <v>887</v>
      </c>
      <c r="O16" s="159" t="s">
        <v>887</v>
      </c>
      <c r="P16" s="159" t="s">
        <v>887</v>
      </c>
      <c r="Q16" s="159" t="s">
        <v>887</v>
      </c>
      <c r="R16" s="159" t="s">
        <v>887</v>
      </c>
      <c r="S16" s="159" t="s">
        <v>887</v>
      </c>
      <c r="T16" s="159" t="s">
        <v>887</v>
      </c>
      <c r="U16" s="159" t="s">
        <v>887</v>
      </c>
      <c r="V16" s="159" t="s">
        <v>887</v>
      </c>
      <c r="W16" s="159" t="s">
        <v>887</v>
      </c>
      <c r="X16" s="159" t="s">
        <v>887</v>
      </c>
      <c r="Y16" s="159" t="s">
        <v>887</v>
      </c>
      <c r="Z16" s="159" t="s">
        <v>887</v>
      </c>
      <c r="AA16" s="159" t="s">
        <v>887</v>
      </c>
      <c r="AB16" s="159" t="s">
        <v>887</v>
      </c>
      <c r="AC16" s="159" t="s">
        <v>887</v>
      </c>
      <c r="AD16" s="159" t="s">
        <v>940</v>
      </c>
      <c r="AE16" s="159" t="s">
        <v>1001</v>
      </c>
      <c r="AF16" s="159"/>
      <c r="AG16" s="159" t="s">
        <v>937</v>
      </c>
      <c r="AH16" s="159"/>
      <c r="AI16" s="159" t="s">
        <v>937</v>
      </c>
      <c r="AJ16" s="159"/>
      <c r="AK16" s="159" t="s">
        <v>887</v>
      </c>
      <c r="AL16" s="159" t="s">
        <v>887</v>
      </c>
      <c r="AM16" s="159" t="s">
        <v>887</v>
      </c>
      <c r="AN16" s="159" t="s">
        <v>887</v>
      </c>
      <c r="AO16" s="159" t="s">
        <v>887</v>
      </c>
      <c r="AP16" s="159" t="s">
        <v>887</v>
      </c>
      <c r="AQ16" s="159" t="s">
        <v>887</v>
      </c>
      <c r="AR16" s="159" t="s">
        <v>887</v>
      </c>
      <c r="AS16" s="159" t="s">
        <v>887</v>
      </c>
      <c r="AT16" s="159" t="s">
        <v>887</v>
      </c>
      <c r="AU16" s="159" t="s">
        <v>887</v>
      </c>
      <c r="AV16" s="159" t="s">
        <v>887</v>
      </c>
      <c r="AW16" s="159" t="s">
        <v>887</v>
      </c>
      <c r="AX16" s="159" t="s">
        <v>887</v>
      </c>
      <c r="AY16" s="159" t="s">
        <v>887</v>
      </c>
      <c r="AZ16" s="159" t="s">
        <v>887</v>
      </c>
      <c r="BA16" s="159" t="s">
        <v>887</v>
      </c>
      <c r="BB16" s="159" t="s">
        <v>887</v>
      </c>
      <c r="BC16" s="159" t="s">
        <v>887</v>
      </c>
      <c r="BD16" s="159" t="s">
        <v>887</v>
      </c>
      <c r="BE16" s="159" t="s">
        <v>887</v>
      </c>
      <c r="BF16" s="159" t="s">
        <v>887</v>
      </c>
      <c r="BG16" s="159" t="s">
        <v>887</v>
      </c>
      <c r="BH16" s="159" t="s">
        <v>887</v>
      </c>
      <c r="BI16" s="159" t="s">
        <v>887</v>
      </c>
      <c r="BJ16" s="159" t="s">
        <v>887</v>
      </c>
      <c r="BK16" s="159" t="s">
        <v>887</v>
      </c>
      <c r="BL16" s="159" t="s">
        <v>937</v>
      </c>
      <c r="BM16" s="159" t="s">
        <v>937</v>
      </c>
      <c r="BN16" s="159" t="s">
        <v>894</v>
      </c>
      <c r="BO16" s="159" t="s">
        <v>1002</v>
      </c>
    </row>
    <row r="17" spans="2:67" s="10" customFormat="1" x14ac:dyDescent="0.3">
      <c r="B17" s="243"/>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row>
    <row r="18" spans="2:67" s="10" customFormat="1" x14ac:dyDescent="0.3">
      <c r="B18" s="243"/>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row>
    <row r="19" spans="2:67" s="10" customFormat="1" x14ac:dyDescent="0.3">
      <c r="B19" s="243"/>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row>
    <row r="20" spans="2:67" s="10" customFormat="1" x14ac:dyDescent="0.3">
      <c r="B20" s="243"/>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row>
    <row r="21" spans="2:67" s="10" customFormat="1" x14ac:dyDescent="0.3">
      <c r="B21" s="243"/>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row>
    <row r="22" spans="2:67" s="10" customFormat="1" x14ac:dyDescent="0.3">
      <c r="B22" s="243"/>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row>
    <row r="23" spans="2:67" s="10" customFormat="1" x14ac:dyDescent="0.3">
      <c r="B23" s="243"/>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row>
    <row r="24" spans="2:67" ht="15" customHeight="1" x14ac:dyDescent="0.3"/>
    <row r="25" spans="2:67" ht="15.6" x14ac:dyDescent="0.35">
      <c r="B25" s="51" t="s">
        <v>988</v>
      </c>
    </row>
  </sheetData>
  <sheetProtection algorithmName="SHA-512" hashValue="nrjiQYV3Wp/kCIHz1/QCWkhmumclG9/iGOGs4COqkjX6RmR9IgBYUG62kOgpjORsz6Nlgvo/sT/naTlzAC8GUQ==" saltValue="JmfyoXqwSaxQdLLGAAg1F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phoneticPr fontId="49" type="noConversion"/>
  <conditionalFormatting sqref="B11:B23">
    <cfRule type="notContainsBlanks" dxfId="36" priority="8">
      <formula>LEN(TRIM(B11))&gt;0</formula>
    </cfRule>
  </conditionalFormatting>
  <conditionalFormatting sqref="C5:C6">
    <cfRule type="cellIs" dxfId="35" priority="9" operator="equal">
      <formula>0</formula>
    </cfRule>
  </conditionalFormatting>
  <conditionalFormatting sqref="C11:BO23">
    <cfRule type="expression" dxfId="34" priority="7">
      <formula>NOT($B11="")</formula>
    </cfRule>
  </conditionalFormatting>
  <conditionalFormatting sqref="AE11:AE23">
    <cfRule type="expression" dxfId="32" priority="6">
      <formula>NOT(OR($AD11="Calculated/Modeled"))</formula>
    </cfRule>
  </conditionalFormatting>
  <conditionalFormatting sqref="AF11:AF23">
    <cfRule type="expression" dxfId="31" priority="5">
      <formula>NOT($AD11="Measured")</formula>
    </cfRule>
  </conditionalFormatting>
  <conditionalFormatting sqref="AH11:AH23">
    <cfRule type="expression" dxfId="30" priority="4">
      <formula>NOT($AG11="Yes")</formula>
    </cfRule>
  </conditionalFormatting>
  <conditionalFormatting sqref="AJ11:AJ23">
    <cfRule type="expression" dxfId="29" priority="3">
      <formula>NOT($AI11="Yes")</formula>
    </cfRule>
  </conditionalFormatting>
  <conditionalFormatting sqref="BO11:BO23">
    <cfRule type="expression" dxfId="28"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BL11:BN23 AG11:AG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2" right="0.2" top="0.75" bottom="0.75" header="0.3" footer="0.3"/>
  <pageSetup scale="46" fitToWidth="4" orientation="landscape"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'Facility(2)'!$C$69="No"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1"/>
  </sheetPr>
  <dimension ref="A1:ED191"/>
  <sheetViews>
    <sheetView workbookViewId="0">
      <selection activeCell="C2" sqref="C2"/>
    </sheetView>
  </sheetViews>
  <sheetFormatPr defaultColWidth="9.21875" defaultRowHeight="14.4" x14ac:dyDescent="0.3"/>
  <cols>
    <col min="1" max="1" width="3" style="51" customWidth="1"/>
    <col min="2" max="2" width="49" style="208" customWidth="1"/>
    <col min="3" max="3" width="33" style="208" customWidth="1"/>
    <col min="4" max="4" width="34.21875" style="208" bestFit="1" customWidth="1"/>
    <col min="5" max="9" width="24.77734375" style="208" customWidth="1"/>
    <col min="10" max="134" width="9.21875" style="51"/>
    <col min="135" max="16384" width="9.21875" style="208"/>
  </cols>
  <sheetData>
    <row r="1" spans="2:9" s="51" customFormat="1" ht="18" customHeight="1" x14ac:dyDescent="0.3">
      <c r="B1" s="145" t="s">
        <v>678</v>
      </c>
      <c r="D1" s="53"/>
    </row>
    <row r="2" spans="2:9" s="51" customFormat="1" ht="18" customHeight="1" x14ac:dyDescent="0.3">
      <c r="B2" s="145"/>
      <c r="D2" s="53"/>
    </row>
    <row r="3" spans="2:9" s="51" customFormat="1" x14ac:dyDescent="0.3"/>
    <row r="4" spans="2:9" s="51" customFormat="1" ht="15.6" x14ac:dyDescent="0.3">
      <c r="B4" s="55" t="s">
        <v>368</v>
      </c>
    </row>
    <row r="5" spans="2:9" x14ac:dyDescent="0.3">
      <c r="B5" s="124" t="s">
        <v>369</v>
      </c>
      <c r="C5" s="125" t="str">
        <f>'Facility(2)'!C4</f>
        <v>DCP Midstream Partners, LP</v>
      </c>
      <c r="D5" s="51"/>
      <c r="E5" s="51"/>
      <c r="F5" s="51"/>
      <c r="G5" s="51"/>
      <c r="H5" s="51"/>
      <c r="I5" s="51"/>
    </row>
    <row r="6" spans="2:9" x14ac:dyDescent="0.3">
      <c r="B6" s="124" t="s">
        <v>14</v>
      </c>
      <c r="C6" s="125" t="str">
        <f>'Facility(2)'!C21</f>
        <v>DCP - South Chester Antrim CO2 Removal Facility</v>
      </c>
      <c r="D6" s="51"/>
      <c r="E6" s="51"/>
      <c r="F6" s="51"/>
      <c r="G6" s="51"/>
      <c r="H6" s="51"/>
      <c r="I6" s="51"/>
    </row>
    <row r="7" spans="2:9" s="51" customFormat="1" x14ac:dyDescent="0.3"/>
    <row r="8" spans="2:9" s="51" customFormat="1" ht="15.6" x14ac:dyDescent="0.3">
      <c r="B8" s="55" t="s">
        <v>679</v>
      </c>
    </row>
    <row r="9" spans="2:9" ht="28.8" x14ac:dyDescent="0.3">
      <c r="B9" s="318" t="s">
        <v>680</v>
      </c>
      <c r="C9" s="319" t="s">
        <v>937</v>
      </c>
      <c r="D9" s="320" t="s">
        <v>469</v>
      </c>
      <c r="E9" s="51"/>
      <c r="F9" s="51"/>
      <c r="G9" s="51"/>
      <c r="H9" s="51"/>
      <c r="I9" s="51"/>
    </row>
    <row r="10" spans="2:9" s="51" customFormat="1" x14ac:dyDescent="0.3">
      <c r="E10" s="179"/>
    </row>
    <row r="11" spans="2:9" s="51" customFormat="1" ht="15.6" x14ac:dyDescent="0.3">
      <c r="B11" s="55" t="s">
        <v>681</v>
      </c>
    </row>
    <row r="12" spans="2:9" s="51" customFormat="1" x14ac:dyDescent="0.3">
      <c r="B12" s="51" t="s">
        <v>682</v>
      </c>
    </row>
    <row r="13" spans="2:9" ht="28.8" x14ac:dyDescent="0.3">
      <c r="B13" s="156" t="s">
        <v>683</v>
      </c>
      <c r="C13" s="156" t="s">
        <v>684</v>
      </c>
      <c r="D13" s="156" t="s">
        <v>685</v>
      </c>
      <c r="E13" s="321"/>
      <c r="F13" s="51"/>
      <c r="G13" s="51"/>
      <c r="H13" s="51"/>
      <c r="I13" s="51"/>
    </row>
    <row r="14" spans="2:9" x14ac:dyDescent="0.3">
      <c r="B14" s="322" t="s">
        <v>686</v>
      </c>
      <c r="C14" s="323"/>
      <c r="D14" s="323"/>
      <c r="E14" s="51"/>
      <c r="F14" s="51"/>
      <c r="G14" s="51"/>
      <c r="H14" s="51"/>
      <c r="I14" s="51"/>
    </row>
    <row r="15" spans="2:9" x14ac:dyDescent="0.3">
      <c r="B15" s="322" t="s">
        <v>687</v>
      </c>
      <c r="C15" s="323"/>
      <c r="D15" s="323"/>
      <c r="E15" s="51"/>
      <c r="F15" s="51"/>
      <c r="G15" s="51"/>
      <c r="H15" s="51"/>
      <c r="I15" s="51"/>
    </row>
    <row r="16" spans="2:9" x14ac:dyDescent="0.3">
      <c r="B16" s="322" t="s">
        <v>688</v>
      </c>
      <c r="C16" s="323"/>
      <c r="D16" s="323"/>
      <c r="E16" s="51"/>
      <c r="F16" s="51"/>
      <c r="G16" s="51"/>
      <c r="H16" s="51"/>
      <c r="I16" s="51"/>
    </row>
    <row r="17" spans="2:9" ht="28.8" x14ac:dyDescent="0.3">
      <c r="B17" s="322" t="s">
        <v>689</v>
      </c>
      <c r="C17" s="323"/>
      <c r="D17" s="323"/>
      <c r="E17" s="51"/>
      <c r="F17" s="51"/>
      <c r="G17" s="51"/>
      <c r="H17" s="51"/>
      <c r="I17" s="51"/>
    </row>
    <row r="18" spans="2:9" ht="28.8" x14ac:dyDescent="0.3">
      <c r="B18" s="322" t="s">
        <v>690</v>
      </c>
      <c r="C18" s="323"/>
      <c r="D18" s="323"/>
      <c r="E18" s="51"/>
      <c r="F18" s="51"/>
      <c r="G18" s="51"/>
      <c r="H18" s="51"/>
      <c r="I18" s="51"/>
    </row>
    <row r="19" spans="2:9" ht="28.8" x14ac:dyDescent="0.3">
      <c r="B19" s="322" t="s">
        <v>691</v>
      </c>
      <c r="C19" s="323"/>
      <c r="D19" s="323"/>
      <c r="E19" s="51"/>
      <c r="F19" s="51"/>
      <c r="G19" s="51"/>
      <c r="H19" s="51"/>
      <c r="I19" s="51"/>
    </row>
    <row r="20" spans="2:9" ht="28.8" x14ac:dyDescent="0.3">
      <c r="B20" s="322" t="s">
        <v>692</v>
      </c>
      <c r="C20" s="323"/>
      <c r="D20" s="323"/>
      <c r="E20" s="51"/>
      <c r="F20" s="51"/>
      <c r="G20" s="51"/>
      <c r="H20" s="51"/>
      <c r="I20" s="51"/>
    </row>
    <row r="21" spans="2:9" ht="28.8" x14ac:dyDescent="0.3">
      <c r="B21" s="322" t="s">
        <v>693</v>
      </c>
      <c r="C21" s="323"/>
      <c r="D21" s="323"/>
      <c r="E21" s="51"/>
      <c r="F21" s="51"/>
      <c r="G21" s="51"/>
      <c r="H21" s="51"/>
      <c r="I21" s="51"/>
    </row>
    <row r="22" spans="2:9" ht="28.8" x14ac:dyDescent="0.3">
      <c r="B22" s="322" t="s">
        <v>694</v>
      </c>
      <c r="C22" s="323"/>
      <c r="D22" s="323"/>
      <c r="E22" s="51"/>
      <c r="F22" s="51"/>
      <c r="G22" s="51"/>
      <c r="H22" s="51"/>
      <c r="I22" s="51"/>
    </row>
    <row r="23" spans="2:9" s="51" customFormat="1" x14ac:dyDescent="0.3"/>
    <row r="24" spans="2:9" s="51" customFormat="1" x14ac:dyDescent="0.3">
      <c r="D24" s="324" t="s">
        <v>695</v>
      </c>
    </row>
    <row r="25" spans="2:9" x14ac:dyDescent="0.3">
      <c r="B25" s="325" t="s">
        <v>696</v>
      </c>
      <c r="C25" s="323"/>
      <c r="D25" s="323"/>
      <c r="E25" s="51"/>
      <c r="F25" s="51"/>
      <c r="G25" s="51"/>
      <c r="H25" s="51"/>
      <c r="I25" s="51"/>
    </row>
    <row r="26" spans="2:9" x14ac:dyDescent="0.3">
      <c r="B26" s="325" t="s">
        <v>697</v>
      </c>
      <c r="C26" s="323"/>
      <c r="D26" s="323"/>
      <c r="E26" s="51"/>
      <c r="F26" s="51"/>
      <c r="G26" s="51"/>
      <c r="H26" s="51"/>
      <c r="I26" s="51"/>
    </row>
    <row r="27" spans="2:9" s="51" customFormat="1" x14ac:dyDescent="0.3"/>
    <row r="28" spans="2:9" s="51" customFormat="1" x14ac:dyDescent="0.3"/>
    <row r="29" spans="2:9" s="51" customFormat="1" ht="15.6" x14ac:dyDescent="0.3">
      <c r="B29" s="55" t="s">
        <v>698</v>
      </c>
      <c r="D29" s="324" t="s">
        <v>699</v>
      </c>
    </row>
    <row r="30" spans="2:9" ht="28.8" x14ac:dyDescent="0.3">
      <c r="B30" s="322" t="s">
        <v>700</v>
      </c>
      <c r="C30" s="326"/>
      <c r="D30" s="85"/>
      <c r="E30" s="51"/>
      <c r="F30" s="51"/>
      <c r="G30" s="51"/>
      <c r="H30" s="51"/>
      <c r="I30" s="51"/>
    </row>
    <row r="31" spans="2:9" ht="28.8" x14ac:dyDescent="0.3">
      <c r="B31" s="322" t="s">
        <v>701</v>
      </c>
      <c r="C31" s="326"/>
      <c r="D31" s="85"/>
      <c r="E31" s="51"/>
      <c r="F31" s="51"/>
      <c r="G31" s="51"/>
      <c r="H31" s="51"/>
      <c r="I31" s="51"/>
    </row>
    <row r="32" spans="2:9" ht="43.2" x14ac:dyDescent="0.3">
      <c r="B32" s="322" t="s">
        <v>702</v>
      </c>
      <c r="C32" s="326"/>
      <c r="D32" s="88"/>
      <c r="E32" s="51"/>
      <c r="F32" s="51"/>
      <c r="G32" s="51"/>
      <c r="H32" s="51"/>
      <c r="I32" s="51"/>
    </row>
    <row r="33" spans="2:9" ht="28.8" x14ac:dyDescent="0.3">
      <c r="B33" s="322" t="s">
        <v>703</v>
      </c>
      <c r="C33" s="319"/>
      <c r="D33" s="10"/>
      <c r="E33" s="51"/>
      <c r="F33" s="51"/>
      <c r="G33" s="51"/>
      <c r="H33" s="51"/>
      <c r="I33" s="51"/>
    </row>
    <row r="34" spans="2:9" ht="28.8" x14ac:dyDescent="0.3">
      <c r="B34" s="322" t="s">
        <v>704</v>
      </c>
      <c r="C34" s="319"/>
      <c r="D34" s="327" t="s">
        <v>699</v>
      </c>
      <c r="E34" s="51"/>
      <c r="F34" s="51"/>
      <c r="G34" s="51"/>
      <c r="H34" s="51"/>
      <c r="I34" s="51"/>
    </row>
    <row r="35" spans="2:9" ht="28.8" x14ac:dyDescent="0.3">
      <c r="B35" s="322" t="s">
        <v>705</v>
      </c>
      <c r="C35" s="326"/>
      <c r="D35" s="323"/>
      <c r="E35" s="51"/>
      <c r="F35" s="51"/>
      <c r="G35" s="51"/>
      <c r="H35" s="51"/>
      <c r="I35" s="51"/>
    </row>
    <row r="36" spans="2:9" ht="43.2" x14ac:dyDescent="0.3">
      <c r="B36" s="322" t="s">
        <v>706</v>
      </c>
      <c r="C36" s="319"/>
      <c r="D36" s="10"/>
      <c r="E36" s="51"/>
      <c r="F36" s="51"/>
      <c r="G36" s="51"/>
      <c r="H36" s="51"/>
      <c r="I36" s="51"/>
    </row>
    <row r="37" spans="2:9" ht="28.8" x14ac:dyDescent="0.3">
      <c r="B37" s="328" t="s">
        <v>869</v>
      </c>
      <c r="C37" s="329"/>
      <c r="D37" s="10"/>
      <c r="E37" s="51"/>
      <c r="F37" s="51"/>
      <c r="G37" s="51"/>
      <c r="H37" s="51"/>
      <c r="I37" s="51"/>
    </row>
    <row r="38" spans="2:9" ht="28.8" x14ac:dyDescent="0.3">
      <c r="B38" s="330" t="s">
        <v>707</v>
      </c>
      <c r="C38" s="319"/>
      <c r="D38" s="10"/>
      <c r="E38" s="51"/>
      <c r="F38" s="51"/>
      <c r="G38" s="51"/>
      <c r="H38" s="51"/>
      <c r="I38" s="51"/>
    </row>
    <row r="39" spans="2:9" ht="28.8" x14ac:dyDescent="0.3">
      <c r="B39" s="330" t="s">
        <v>708</v>
      </c>
      <c r="C39" s="319"/>
      <c r="D39" s="10"/>
      <c r="E39" s="51"/>
      <c r="F39" s="51"/>
      <c r="G39" s="51"/>
      <c r="H39" s="51"/>
      <c r="I39" s="51"/>
    </row>
    <row r="40" spans="2:9" ht="28.8" x14ac:dyDescent="0.3">
      <c r="B40" s="330" t="s">
        <v>709</v>
      </c>
      <c r="C40" s="319"/>
      <c r="D40" s="331" t="s">
        <v>710</v>
      </c>
      <c r="E40" s="331"/>
      <c r="F40" s="331"/>
      <c r="G40" s="331"/>
      <c r="H40" s="331"/>
      <c r="I40" s="331"/>
    </row>
    <row r="41" spans="2:9" ht="43.2" x14ac:dyDescent="0.3">
      <c r="B41" s="330" t="s">
        <v>711</v>
      </c>
      <c r="C41" s="319"/>
      <c r="D41" s="332" t="s">
        <v>712</v>
      </c>
      <c r="E41" s="332" t="s">
        <v>713</v>
      </c>
      <c r="F41" s="332" t="s">
        <v>714</v>
      </c>
      <c r="G41" s="332" t="s">
        <v>715</v>
      </c>
      <c r="H41" s="332" t="s">
        <v>716</v>
      </c>
      <c r="I41" s="332" t="s">
        <v>717</v>
      </c>
    </row>
    <row r="42" spans="2:9" x14ac:dyDescent="0.3">
      <c r="B42" s="328" t="s">
        <v>718</v>
      </c>
      <c r="C42" s="319"/>
      <c r="D42" s="323"/>
      <c r="E42" s="323"/>
      <c r="F42" s="323"/>
      <c r="G42" s="323"/>
      <c r="H42" s="323"/>
      <c r="I42" s="323"/>
    </row>
    <row r="43" spans="2:9" x14ac:dyDescent="0.3">
      <c r="B43" s="328" t="s">
        <v>719</v>
      </c>
      <c r="C43" s="319"/>
      <c r="D43" s="323"/>
      <c r="E43" s="323"/>
      <c r="F43" s="323"/>
      <c r="G43" s="323"/>
      <c r="H43" s="323"/>
      <c r="I43" s="323"/>
    </row>
    <row r="44" spans="2:9" s="51" customFormat="1" x14ac:dyDescent="0.3"/>
    <row r="45" spans="2:9" s="51" customFormat="1" x14ac:dyDescent="0.3"/>
    <row r="46" spans="2:9" s="51" customFormat="1" ht="15.6" customHeight="1" x14ac:dyDescent="0.3">
      <c r="B46" s="333" t="s">
        <v>720</v>
      </c>
      <c r="C46" s="333"/>
      <c r="D46" s="333"/>
      <c r="E46" s="333"/>
      <c r="F46" s="333"/>
    </row>
    <row r="47" spans="2:9" s="51" customFormat="1" x14ac:dyDescent="0.3">
      <c r="B47" s="334" t="s">
        <v>721</v>
      </c>
      <c r="C47" s="335"/>
      <c r="D47" s="335"/>
      <c r="E47" s="335"/>
      <c r="F47" s="335"/>
    </row>
    <row r="48" spans="2:9" ht="72" x14ac:dyDescent="0.3">
      <c r="B48" s="156" t="s">
        <v>722</v>
      </c>
      <c r="C48" s="156" t="s">
        <v>723</v>
      </c>
      <c r="D48" s="156" t="s">
        <v>724</v>
      </c>
      <c r="E48" s="156" t="s">
        <v>725</v>
      </c>
      <c r="F48" s="156" t="s">
        <v>726</v>
      </c>
      <c r="G48" s="156" t="s">
        <v>727</v>
      </c>
      <c r="H48" s="51"/>
      <c r="I48" s="51"/>
    </row>
    <row r="49" spans="2:9" x14ac:dyDescent="0.3">
      <c r="B49" s="88"/>
      <c r="C49" s="88"/>
      <c r="D49" s="88"/>
      <c r="E49" s="88"/>
      <c r="F49" s="88"/>
      <c r="G49" s="88"/>
      <c r="H49" s="51"/>
      <c r="I49" s="51"/>
    </row>
    <row r="50" spans="2:9" x14ac:dyDescent="0.3">
      <c r="B50" s="88"/>
      <c r="C50" s="88"/>
      <c r="D50" s="88"/>
      <c r="E50" s="88"/>
      <c r="F50" s="88"/>
      <c r="G50" s="88"/>
      <c r="H50" s="51"/>
      <c r="I50" s="51"/>
    </row>
    <row r="51" spans="2:9" x14ac:dyDescent="0.3">
      <c r="B51" s="88"/>
      <c r="C51" s="88"/>
      <c r="D51" s="88"/>
      <c r="E51" s="88"/>
      <c r="F51" s="88"/>
      <c r="G51" s="88"/>
      <c r="H51" s="51"/>
      <c r="I51" s="51"/>
    </row>
    <row r="52" spans="2:9" x14ac:dyDescent="0.3">
      <c r="B52" s="88"/>
      <c r="C52" s="88"/>
      <c r="D52" s="88"/>
      <c r="E52" s="88"/>
      <c r="F52" s="88"/>
      <c r="G52" s="88"/>
      <c r="H52" s="51"/>
      <c r="I52" s="51"/>
    </row>
    <row r="53" spans="2:9" x14ac:dyDescent="0.3">
      <c r="B53" s="88"/>
      <c r="C53" s="88"/>
      <c r="D53" s="88"/>
      <c r="E53" s="88"/>
      <c r="F53" s="88"/>
      <c r="G53" s="88"/>
      <c r="H53" s="51"/>
      <c r="I53" s="51"/>
    </row>
    <row r="54" spans="2:9" x14ac:dyDescent="0.3">
      <c r="B54" s="88"/>
      <c r="C54" s="88"/>
      <c r="D54" s="88"/>
      <c r="E54" s="88"/>
      <c r="F54" s="88"/>
      <c r="G54" s="88"/>
      <c r="H54" s="51"/>
      <c r="I54" s="51"/>
    </row>
    <row r="55" spans="2:9" x14ac:dyDescent="0.3">
      <c r="B55" s="88"/>
      <c r="C55" s="88"/>
      <c r="D55" s="88"/>
      <c r="E55" s="88"/>
      <c r="F55" s="88"/>
      <c r="G55" s="88"/>
      <c r="H55" s="51"/>
      <c r="I55" s="51"/>
    </row>
    <row r="56" spans="2:9" x14ac:dyDescent="0.3">
      <c r="B56" s="88"/>
      <c r="C56" s="88"/>
      <c r="D56" s="88"/>
      <c r="E56" s="88"/>
      <c r="F56" s="88"/>
      <c r="G56" s="88"/>
      <c r="H56" s="51"/>
      <c r="I56" s="51"/>
    </row>
    <row r="57" spans="2:9" x14ac:dyDescent="0.3">
      <c r="B57" s="88"/>
      <c r="C57" s="88"/>
      <c r="D57" s="88"/>
      <c r="E57" s="88"/>
      <c r="F57" s="88"/>
      <c r="G57" s="88"/>
      <c r="H57" s="51"/>
      <c r="I57" s="51"/>
    </row>
    <row r="58" spans="2:9" x14ac:dyDescent="0.3">
      <c r="B58" s="88"/>
      <c r="C58" s="88"/>
      <c r="D58" s="88"/>
      <c r="E58" s="88"/>
      <c r="F58" s="88"/>
      <c r="G58" s="88"/>
      <c r="H58" s="51"/>
      <c r="I58" s="51"/>
    </row>
    <row r="59" spans="2:9" x14ac:dyDescent="0.3">
      <c r="B59" s="88"/>
      <c r="C59" s="88"/>
      <c r="D59" s="88"/>
      <c r="E59" s="88"/>
      <c r="F59" s="88"/>
      <c r="G59" s="88"/>
      <c r="H59" s="51"/>
      <c r="I59" s="51"/>
    </row>
    <row r="60" spans="2:9" x14ac:dyDescent="0.3">
      <c r="B60" s="88"/>
      <c r="C60" s="88"/>
      <c r="D60" s="88"/>
      <c r="E60" s="88"/>
      <c r="F60" s="88"/>
      <c r="G60" s="88"/>
      <c r="H60" s="51"/>
      <c r="I60" s="51"/>
    </row>
    <row r="61" spans="2:9" x14ac:dyDescent="0.3">
      <c r="B61" s="88"/>
      <c r="C61" s="88"/>
      <c r="D61" s="88"/>
      <c r="E61" s="88"/>
      <c r="F61" s="88"/>
      <c r="G61" s="88"/>
      <c r="H61" s="51"/>
      <c r="I61" s="51"/>
    </row>
    <row r="62" spans="2:9" x14ac:dyDescent="0.3">
      <c r="B62" s="88"/>
      <c r="C62" s="88"/>
      <c r="D62" s="88"/>
      <c r="E62" s="88"/>
      <c r="F62" s="88"/>
      <c r="G62" s="88"/>
      <c r="H62" s="51"/>
      <c r="I62" s="51"/>
    </row>
    <row r="63" spans="2:9" x14ac:dyDescent="0.3">
      <c r="B63" s="88"/>
      <c r="C63" s="88"/>
      <c r="D63" s="88"/>
      <c r="E63" s="88"/>
      <c r="F63" s="88"/>
      <c r="G63" s="88"/>
      <c r="H63" s="51"/>
      <c r="I63" s="51"/>
    </row>
    <row r="64" spans="2:9" x14ac:dyDescent="0.3">
      <c r="B64" s="88"/>
      <c r="C64" s="88"/>
      <c r="D64" s="88"/>
      <c r="E64" s="88"/>
      <c r="F64" s="88"/>
      <c r="G64" s="88"/>
      <c r="H64" s="51"/>
      <c r="I64" s="51"/>
    </row>
    <row r="65" spans="2:10" x14ac:dyDescent="0.3">
      <c r="B65" s="88"/>
      <c r="C65" s="88"/>
      <c r="D65" s="88"/>
      <c r="E65" s="88"/>
      <c r="F65" s="88"/>
      <c r="G65" s="88"/>
      <c r="H65" s="51"/>
      <c r="I65" s="51"/>
    </row>
    <row r="66" spans="2:10" x14ac:dyDescent="0.3">
      <c r="B66" s="88"/>
      <c r="C66" s="88"/>
      <c r="D66" s="88"/>
      <c r="E66" s="88"/>
      <c r="F66" s="88"/>
      <c r="G66" s="88"/>
      <c r="H66" s="51"/>
      <c r="I66" s="51"/>
    </row>
    <row r="67" spans="2:10" x14ac:dyDescent="0.3">
      <c r="B67" s="88"/>
      <c r="C67" s="88"/>
      <c r="D67" s="88"/>
      <c r="E67" s="88"/>
      <c r="F67" s="88"/>
      <c r="G67" s="88"/>
      <c r="H67" s="51"/>
      <c r="I67" s="51"/>
    </row>
    <row r="68" spans="2:10" x14ac:dyDescent="0.3">
      <c r="B68" s="88"/>
      <c r="C68" s="88"/>
      <c r="D68" s="88"/>
      <c r="E68" s="88"/>
      <c r="F68" s="88"/>
      <c r="G68" s="88"/>
      <c r="H68" s="51"/>
      <c r="I68" s="51"/>
    </row>
    <row r="69" spans="2:10" x14ac:dyDescent="0.3">
      <c r="B69" s="88"/>
      <c r="C69" s="88"/>
      <c r="D69" s="88"/>
      <c r="E69" s="88"/>
      <c r="F69" s="88"/>
      <c r="G69" s="88"/>
      <c r="H69" s="51"/>
      <c r="I69" s="51"/>
    </row>
    <row r="70" spans="2:10" x14ac:dyDescent="0.3">
      <c r="B70" s="88"/>
      <c r="C70" s="88"/>
      <c r="D70" s="88"/>
      <c r="E70" s="88"/>
      <c r="F70" s="88"/>
      <c r="G70" s="88"/>
      <c r="H70" s="51"/>
      <c r="I70" s="51"/>
    </row>
    <row r="71" spans="2:10" x14ac:dyDescent="0.3">
      <c r="B71" s="88"/>
      <c r="C71" s="88"/>
      <c r="D71" s="88"/>
      <c r="E71" s="88"/>
      <c r="F71" s="88"/>
      <c r="G71" s="88"/>
      <c r="H71" s="51"/>
      <c r="I71" s="51"/>
    </row>
    <row r="72" spans="2:10" x14ac:dyDescent="0.3">
      <c r="B72" s="88"/>
      <c r="C72" s="88"/>
      <c r="D72" s="88"/>
      <c r="E72" s="88"/>
      <c r="F72" s="88"/>
      <c r="G72" s="88"/>
      <c r="H72" s="51"/>
      <c r="I72" s="51"/>
    </row>
    <row r="73" spans="2:10" x14ac:dyDescent="0.3">
      <c r="B73" s="88"/>
      <c r="C73" s="88"/>
      <c r="D73" s="88"/>
      <c r="E73" s="88"/>
      <c r="F73" s="88"/>
      <c r="G73" s="88"/>
      <c r="H73" s="51"/>
      <c r="I73" s="51"/>
    </row>
    <row r="74" spans="2:10" x14ac:dyDescent="0.3">
      <c r="B74" s="88"/>
      <c r="C74" s="88"/>
      <c r="D74" s="88"/>
      <c r="E74" s="88"/>
      <c r="F74" s="88"/>
      <c r="G74" s="88"/>
      <c r="H74" s="51"/>
      <c r="I74" s="51"/>
    </row>
    <row r="75" spans="2:10" x14ac:dyDescent="0.3">
      <c r="B75" s="88"/>
      <c r="C75" s="88"/>
      <c r="D75" s="88"/>
      <c r="E75" s="88"/>
      <c r="F75" s="88"/>
      <c r="G75" s="88"/>
      <c r="H75" s="51"/>
      <c r="I75" s="51"/>
    </row>
    <row r="76" spans="2:10" x14ac:dyDescent="0.3">
      <c r="B76" s="88"/>
      <c r="C76" s="88"/>
      <c r="D76" s="88"/>
      <c r="E76" s="88"/>
      <c r="F76" s="88"/>
      <c r="G76" s="88"/>
      <c r="H76" s="51"/>
      <c r="I76" s="51"/>
    </row>
    <row r="77" spans="2:10" x14ac:dyDescent="0.3">
      <c r="B77" s="88"/>
      <c r="C77" s="88"/>
      <c r="D77" s="88"/>
      <c r="E77" s="88"/>
      <c r="F77" s="88"/>
      <c r="G77" s="88"/>
      <c r="H77" s="51"/>
      <c r="I77" s="51"/>
    </row>
    <row r="78" spans="2:10" s="51" customFormat="1" x14ac:dyDescent="0.3"/>
    <row r="79" spans="2:10" s="51" customFormat="1" x14ac:dyDescent="0.3"/>
    <row r="80" spans="2:10" s="51" customFormat="1" ht="15.6" x14ac:dyDescent="0.3">
      <c r="B80" s="55" t="s">
        <v>728</v>
      </c>
      <c r="C80" s="113" t="s">
        <v>625</v>
      </c>
      <c r="D80" s="182"/>
      <c r="F80" s="84"/>
      <c r="G80" s="84"/>
      <c r="H80" s="84"/>
      <c r="I80" s="84"/>
      <c r="J80" s="84"/>
    </row>
    <row r="81" spans="2:9" s="51" customFormat="1" x14ac:dyDescent="0.3">
      <c r="B81" s="51" t="s">
        <v>729</v>
      </c>
    </row>
    <row r="82" spans="2:9" ht="57.6" x14ac:dyDescent="0.3">
      <c r="B82" s="156" t="s">
        <v>730</v>
      </c>
      <c r="C82" s="156" t="s">
        <v>731</v>
      </c>
      <c r="D82" s="156" t="s">
        <v>724</v>
      </c>
      <c r="E82" s="156" t="s">
        <v>732</v>
      </c>
      <c r="F82" s="156" t="s">
        <v>733</v>
      </c>
      <c r="G82" s="156" t="s">
        <v>734</v>
      </c>
      <c r="H82" s="156" t="s">
        <v>735</v>
      </c>
      <c r="I82" s="51"/>
    </row>
    <row r="83" spans="2:9" x14ac:dyDescent="0.3">
      <c r="B83" s="88"/>
      <c r="C83" s="88"/>
      <c r="D83" s="88"/>
      <c r="E83" s="88"/>
      <c r="F83" s="88"/>
      <c r="G83" s="88"/>
      <c r="H83" s="336"/>
      <c r="I83" s="51"/>
    </row>
    <row r="84" spans="2:9" x14ac:dyDescent="0.3">
      <c r="B84" s="88"/>
      <c r="C84" s="88"/>
      <c r="D84" s="88"/>
      <c r="E84" s="88"/>
      <c r="F84" s="88"/>
      <c r="G84" s="88"/>
      <c r="H84" s="336"/>
      <c r="I84" s="51"/>
    </row>
    <row r="85" spans="2:9" x14ac:dyDescent="0.3">
      <c r="B85" s="88"/>
      <c r="C85" s="88"/>
      <c r="D85" s="88"/>
      <c r="E85" s="88"/>
      <c r="F85" s="88"/>
      <c r="G85" s="88"/>
      <c r="H85" s="336"/>
      <c r="I85" s="51"/>
    </row>
    <row r="86" spans="2:9" x14ac:dyDescent="0.3">
      <c r="B86" s="88"/>
      <c r="C86" s="88"/>
      <c r="D86" s="88"/>
      <c r="E86" s="88"/>
      <c r="F86" s="88"/>
      <c r="G86" s="88"/>
      <c r="H86" s="336"/>
      <c r="I86" s="51"/>
    </row>
    <row r="87" spans="2:9" x14ac:dyDescent="0.3">
      <c r="B87" s="88"/>
      <c r="C87" s="88"/>
      <c r="D87" s="88"/>
      <c r="E87" s="88"/>
      <c r="F87" s="88"/>
      <c r="G87" s="88"/>
      <c r="H87" s="336"/>
      <c r="I87" s="51"/>
    </row>
    <row r="88" spans="2:9" x14ac:dyDescent="0.3">
      <c r="B88" s="88"/>
      <c r="C88" s="88"/>
      <c r="D88" s="88"/>
      <c r="E88" s="88"/>
      <c r="F88" s="88"/>
      <c r="G88" s="88"/>
      <c r="H88" s="336"/>
      <c r="I88" s="51"/>
    </row>
    <row r="89" spans="2:9" x14ac:dyDescent="0.3">
      <c r="B89" s="88"/>
      <c r="C89" s="88"/>
      <c r="D89" s="88"/>
      <c r="E89" s="88"/>
      <c r="F89" s="88"/>
      <c r="G89" s="88"/>
      <c r="H89" s="336"/>
      <c r="I89" s="51"/>
    </row>
    <row r="90" spans="2:9" x14ac:dyDescent="0.3">
      <c r="B90" s="88"/>
      <c r="C90" s="88"/>
      <c r="D90" s="88"/>
      <c r="E90" s="88"/>
      <c r="F90" s="88"/>
      <c r="G90" s="88"/>
      <c r="H90" s="336"/>
      <c r="I90" s="51"/>
    </row>
    <row r="91" spans="2:9" x14ac:dyDescent="0.3">
      <c r="B91" s="88"/>
      <c r="C91" s="88"/>
      <c r="D91" s="88"/>
      <c r="E91" s="88"/>
      <c r="F91" s="88"/>
      <c r="G91" s="88"/>
      <c r="H91" s="336"/>
      <c r="I91" s="51"/>
    </row>
    <row r="92" spans="2:9" x14ac:dyDescent="0.3">
      <c r="B92" s="88"/>
      <c r="C92" s="88"/>
      <c r="D92" s="88"/>
      <c r="E92" s="88"/>
      <c r="F92" s="88"/>
      <c r="G92" s="88"/>
      <c r="H92" s="336"/>
      <c r="I92" s="51"/>
    </row>
    <row r="93" spans="2:9" x14ac:dyDescent="0.3">
      <c r="B93" s="88"/>
      <c r="C93" s="88"/>
      <c r="D93" s="88"/>
      <c r="E93" s="88"/>
      <c r="F93" s="88"/>
      <c r="G93" s="88"/>
      <c r="H93" s="336"/>
      <c r="I93" s="51"/>
    </row>
    <row r="94" spans="2:9" x14ac:dyDescent="0.3">
      <c r="B94" s="88"/>
      <c r="C94" s="88"/>
      <c r="D94" s="88"/>
      <c r="E94" s="88"/>
      <c r="F94" s="88"/>
      <c r="G94" s="88"/>
      <c r="H94" s="336"/>
      <c r="I94" s="51"/>
    </row>
    <row r="95" spans="2:9" x14ac:dyDescent="0.3">
      <c r="B95" s="88"/>
      <c r="C95" s="88"/>
      <c r="D95" s="88"/>
      <c r="E95" s="88"/>
      <c r="F95" s="88"/>
      <c r="G95" s="88"/>
      <c r="H95" s="336"/>
      <c r="I95" s="51"/>
    </row>
    <row r="96" spans="2:9" x14ac:dyDescent="0.3">
      <c r="B96" s="88"/>
      <c r="C96" s="88"/>
      <c r="D96" s="88"/>
      <c r="E96" s="88"/>
      <c r="F96" s="88"/>
      <c r="G96" s="88"/>
      <c r="H96" s="336"/>
      <c r="I96" s="51"/>
    </row>
    <row r="97" spans="2:9" x14ac:dyDescent="0.3">
      <c r="B97" s="88"/>
      <c r="C97" s="88"/>
      <c r="D97" s="88"/>
      <c r="E97" s="88"/>
      <c r="F97" s="88"/>
      <c r="G97" s="88"/>
      <c r="H97" s="336"/>
      <c r="I97" s="51"/>
    </row>
    <row r="98" spans="2:9" x14ac:dyDescent="0.3">
      <c r="B98" s="88"/>
      <c r="C98" s="88"/>
      <c r="D98" s="88"/>
      <c r="E98" s="88"/>
      <c r="F98" s="88"/>
      <c r="G98" s="88"/>
      <c r="H98" s="336"/>
      <c r="I98" s="51"/>
    </row>
    <row r="99" spans="2:9" x14ac:dyDescent="0.3">
      <c r="B99" s="88"/>
      <c r="C99" s="88"/>
      <c r="D99" s="88"/>
      <c r="E99" s="88"/>
      <c r="F99" s="88"/>
      <c r="G99" s="88"/>
      <c r="H99" s="336"/>
      <c r="I99" s="51"/>
    </row>
    <row r="100" spans="2:9" x14ac:dyDescent="0.3">
      <c r="B100" s="88"/>
      <c r="C100" s="88"/>
      <c r="D100" s="88"/>
      <c r="E100" s="88"/>
      <c r="F100" s="88"/>
      <c r="G100" s="88"/>
      <c r="H100" s="336"/>
      <c r="I100" s="51"/>
    </row>
    <row r="101" spans="2:9" x14ac:dyDescent="0.3">
      <c r="B101" s="88"/>
      <c r="C101" s="88"/>
      <c r="D101" s="88"/>
      <c r="E101" s="88"/>
      <c r="F101" s="88"/>
      <c r="G101" s="88"/>
      <c r="H101" s="336"/>
      <c r="I101" s="51"/>
    </row>
    <row r="102" spans="2:9" x14ac:dyDescent="0.3">
      <c r="B102" s="88"/>
      <c r="C102" s="88"/>
      <c r="D102" s="88"/>
      <c r="E102" s="88"/>
      <c r="F102" s="88"/>
      <c r="G102" s="88"/>
      <c r="H102" s="336"/>
      <c r="I102" s="51"/>
    </row>
    <row r="103" spans="2:9" x14ac:dyDescent="0.3">
      <c r="B103" s="88"/>
      <c r="C103" s="88"/>
      <c r="D103" s="88"/>
      <c r="E103" s="88"/>
      <c r="F103" s="88"/>
      <c r="G103" s="88"/>
      <c r="H103" s="336"/>
      <c r="I103" s="51"/>
    </row>
    <row r="104" spans="2:9" x14ac:dyDescent="0.3">
      <c r="B104" s="88"/>
      <c r="C104" s="88"/>
      <c r="D104" s="88"/>
      <c r="E104" s="88"/>
      <c r="F104" s="88"/>
      <c r="G104" s="88"/>
      <c r="H104" s="336"/>
      <c r="I104" s="51"/>
    </row>
    <row r="105" spans="2:9" x14ac:dyDescent="0.3">
      <c r="B105" s="88"/>
      <c r="C105" s="88"/>
      <c r="D105" s="88"/>
      <c r="E105" s="88"/>
      <c r="F105" s="88"/>
      <c r="G105" s="88"/>
      <c r="H105" s="336"/>
      <c r="I105" s="51"/>
    </row>
    <row r="106" spans="2:9" x14ac:dyDescent="0.3">
      <c r="B106" s="88"/>
      <c r="C106" s="88"/>
      <c r="D106" s="88"/>
      <c r="E106" s="88"/>
      <c r="F106" s="88"/>
      <c r="G106" s="88"/>
      <c r="H106" s="336"/>
      <c r="I106" s="51"/>
    </row>
    <row r="107" spans="2:9" x14ac:dyDescent="0.3">
      <c r="B107" s="88"/>
      <c r="C107" s="88"/>
      <c r="D107" s="88"/>
      <c r="E107" s="88"/>
      <c r="F107" s="88"/>
      <c r="G107" s="88"/>
      <c r="H107" s="336"/>
      <c r="I107" s="51"/>
    </row>
    <row r="108" spans="2:9" x14ac:dyDescent="0.3">
      <c r="B108" s="88"/>
      <c r="C108" s="88"/>
      <c r="D108" s="88"/>
      <c r="E108" s="88"/>
      <c r="F108" s="88"/>
      <c r="G108" s="88"/>
      <c r="H108" s="336"/>
      <c r="I108" s="51"/>
    </row>
    <row r="109" spans="2:9" x14ac:dyDescent="0.3">
      <c r="B109" s="88"/>
      <c r="C109" s="88"/>
      <c r="D109" s="88"/>
      <c r="E109" s="88"/>
      <c r="F109" s="88"/>
      <c r="G109" s="88"/>
      <c r="H109" s="336"/>
      <c r="I109" s="51"/>
    </row>
    <row r="110" spans="2:9" x14ac:dyDescent="0.3">
      <c r="B110" s="88"/>
      <c r="C110" s="88"/>
      <c r="D110" s="88"/>
      <c r="E110" s="88"/>
      <c r="F110" s="88"/>
      <c r="G110" s="88"/>
      <c r="H110" s="336"/>
      <c r="I110" s="51"/>
    </row>
    <row r="111" spans="2:9" x14ac:dyDescent="0.3">
      <c r="B111" s="88"/>
      <c r="C111" s="88"/>
      <c r="D111" s="88"/>
      <c r="E111" s="88"/>
      <c r="F111" s="88"/>
      <c r="G111" s="88"/>
      <c r="H111" s="336"/>
      <c r="I111" s="51"/>
    </row>
    <row r="112" spans="2:9" x14ac:dyDescent="0.3">
      <c r="B112" s="88"/>
      <c r="C112" s="88"/>
      <c r="D112" s="88"/>
      <c r="E112" s="88"/>
      <c r="F112" s="88"/>
      <c r="G112" s="88"/>
      <c r="H112" s="336"/>
      <c r="I112" s="51"/>
    </row>
    <row r="113" s="51" customFormat="1" x14ac:dyDescent="0.3"/>
    <row r="114" s="51" customFormat="1" x14ac:dyDescent="0.3"/>
    <row r="115" s="51" customFormat="1" x14ac:dyDescent="0.3"/>
    <row r="116" s="51" customFormat="1" x14ac:dyDescent="0.3"/>
    <row r="117" s="51" customFormat="1" x14ac:dyDescent="0.3"/>
    <row r="118" s="51" customFormat="1" x14ac:dyDescent="0.3"/>
    <row r="119" s="51" customFormat="1" x14ac:dyDescent="0.3"/>
    <row r="120" s="51" customFormat="1" x14ac:dyDescent="0.3"/>
    <row r="121" s="51" customFormat="1" x14ac:dyDescent="0.3"/>
    <row r="122" s="51" customFormat="1" x14ac:dyDescent="0.3"/>
    <row r="123" s="51" customFormat="1" x14ac:dyDescent="0.3"/>
    <row r="124" s="51" customFormat="1" x14ac:dyDescent="0.3"/>
    <row r="125" s="51" customFormat="1" x14ac:dyDescent="0.3"/>
    <row r="126" s="51" customFormat="1" x14ac:dyDescent="0.3"/>
    <row r="127" s="51" customFormat="1" x14ac:dyDescent="0.3"/>
    <row r="128" s="51" customFormat="1" x14ac:dyDescent="0.3"/>
    <row r="129" s="51" customFormat="1" x14ac:dyDescent="0.3"/>
    <row r="130" s="51" customFormat="1" x14ac:dyDescent="0.3"/>
    <row r="131" s="51" customFormat="1" x14ac:dyDescent="0.3"/>
    <row r="132" s="51" customFormat="1" x14ac:dyDescent="0.3"/>
    <row r="133" s="51" customFormat="1" x14ac:dyDescent="0.3"/>
    <row r="134" s="51" customFormat="1" x14ac:dyDescent="0.3"/>
    <row r="135" s="51" customFormat="1" x14ac:dyDescent="0.3"/>
    <row r="136" s="51" customFormat="1" x14ac:dyDescent="0.3"/>
    <row r="137" s="51" customFormat="1" x14ac:dyDescent="0.3"/>
    <row r="138" s="51" customFormat="1" x14ac:dyDescent="0.3"/>
    <row r="139" s="51" customFormat="1" x14ac:dyDescent="0.3"/>
    <row r="140" s="51" customFormat="1" x14ac:dyDescent="0.3"/>
    <row r="141" s="51" customFormat="1" x14ac:dyDescent="0.3"/>
    <row r="142" s="51" customFormat="1" x14ac:dyDescent="0.3"/>
    <row r="143" s="51" customFormat="1" x14ac:dyDescent="0.3"/>
    <row r="144" s="51" customFormat="1" x14ac:dyDescent="0.3"/>
    <row r="145" s="51" customFormat="1" x14ac:dyDescent="0.3"/>
    <row r="146" s="51" customFormat="1" x14ac:dyDescent="0.3"/>
    <row r="147" s="51" customFormat="1" x14ac:dyDescent="0.3"/>
    <row r="148" s="51" customFormat="1" x14ac:dyDescent="0.3"/>
    <row r="149" s="51" customFormat="1" x14ac:dyDescent="0.3"/>
    <row r="150" s="51" customFormat="1" x14ac:dyDescent="0.3"/>
    <row r="151" s="51" customFormat="1" x14ac:dyDescent="0.3"/>
    <row r="152" s="51" customFormat="1" x14ac:dyDescent="0.3"/>
    <row r="153" s="51" customFormat="1" x14ac:dyDescent="0.3"/>
    <row r="154" s="51" customFormat="1" x14ac:dyDescent="0.3"/>
    <row r="155" s="51" customFormat="1" x14ac:dyDescent="0.3"/>
    <row r="156" s="51" customFormat="1" x14ac:dyDescent="0.3"/>
    <row r="157" s="51" customFormat="1" x14ac:dyDescent="0.3"/>
    <row r="158" s="51" customFormat="1" x14ac:dyDescent="0.3"/>
    <row r="159" s="51" customFormat="1" x14ac:dyDescent="0.3"/>
    <row r="160" s="51" customFormat="1" x14ac:dyDescent="0.3"/>
    <row r="161" s="51" customFormat="1" x14ac:dyDescent="0.3"/>
    <row r="162" s="51" customFormat="1" x14ac:dyDescent="0.3"/>
    <row r="163" s="51" customFormat="1" x14ac:dyDescent="0.3"/>
    <row r="164" s="51" customFormat="1" x14ac:dyDescent="0.3"/>
    <row r="165" s="51" customFormat="1" x14ac:dyDescent="0.3"/>
    <row r="166" s="51" customFormat="1" x14ac:dyDescent="0.3"/>
    <row r="167" s="51" customFormat="1" x14ac:dyDescent="0.3"/>
    <row r="168" s="51" customFormat="1" x14ac:dyDescent="0.3"/>
    <row r="169" s="51" customFormat="1" x14ac:dyDescent="0.3"/>
    <row r="170" s="51" customFormat="1" x14ac:dyDescent="0.3"/>
    <row r="171" s="51" customFormat="1" x14ac:dyDescent="0.3"/>
    <row r="172" s="51" customFormat="1" x14ac:dyDescent="0.3"/>
    <row r="173" s="51" customFormat="1" x14ac:dyDescent="0.3"/>
    <row r="174" s="51" customFormat="1" x14ac:dyDescent="0.3"/>
    <row r="175" s="51" customFormat="1" x14ac:dyDescent="0.3"/>
    <row r="176" s="51" customFormat="1" x14ac:dyDescent="0.3"/>
    <row r="177" s="51" customFormat="1" x14ac:dyDescent="0.3"/>
    <row r="178" s="51" customFormat="1" x14ac:dyDescent="0.3"/>
    <row r="179" s="51" customFormat="1" x14ac:dyDescent="0.3"/>
    <row r="180" s="51" customFormat="1" x14ac:dyDescent="0.3"/>
    <row r="181" s="51" customFormat="1" x14ac:dyDescent="0.3"/>
    <row r="182" s="51" customFormat="1" x14ac:dyDescent="0.3"/>
    <row r="183" s="51" customFormat="1" x14ac:dyDescent="0.3"/>
    <row r="184" s="51" customFormat="1" x14ac:dyDescent="0.3"/>
    <row r="185" s="51" customFormat="1" x14ac:dyDescent="0.3"/>
    <row r="186" s="51" customFormat="1" x14ac:dyDescent="0.3"/>
    <row r="187" s="51" customFormat="1" x14ac:dyDescent="0.3"/>
    <row r="188" s="51" customFormat="1" x14ac:dyDescent="0.3"/>
    <row r="189" s="51" customFormat="1" x14ac:dyDescent="0.3"/>
    <row r="190" s="51" customFormat="1" x14ac:dyDescent="0.3"/>
    <row r="191" s="51" customFormat="1" x14ac:dyDescent="0.3"/>
  </sheetData>
  <sheetProtection algorithmName="SHA-512" hashValue="EA+adErb0hsFu1f9NTDnapNS/C/TJlhMIWNoyd4PcGNQ0a1c8F9oOfMwgUOHKpMczyYiccqgBopfjutQA95jbA==" saltValue="D4GFIJWKdGcd4tZO1NbuS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7" priority="13" operator="equal">
      <formula>0</formula>
    </cfRule>
  </conditionalFormatting>
  <conditionalFormatting sqref="C38:C41">
    <cfRule type="expression" dxfId="26" priority="6">
      <formula>NOT($C$37="Yes")</formula>
    </cfRule>
  </conditionalFormatting>
  <conditionalFormatting sqref="C80:D80 B83:H112">
    <cfRule type="expression" dxfId="25" priority="10">
      <formula>NOT($C$36="Yes")</formula>
    </cfRule>
  </conditionalFormatting>
  <conditionalFormatting sqref="D25:D26">
    <cfRule type="expression" dxfId="24" priority="11">
      <formula>NOT($C25="Yes")</formula>
    </cfRule>
  </conditionalFormatting>
  <conditionalFormatting sqref="D30:D31">
    <cfRule type="expression" dxfId="23" priority="4">
      <formula>NOT($C30="Other design considerations")</formula>
    </cfRule>
  </conditionalFormatting>
  <conditionalFormatting sqref="D32">
    <cfRule type="expression" dxfId="22" priority="3">
      <formula>NOT($C$32="Other (describe)")</formula>
    </cfRule>
  </conditionalFormatting>
  <conditionalFormatting sqref="D35">
    <cfRule type="expression" dxfId="21" priority="2">
      <formula>NOT($C$35="Other")</formula>
    </cfRule>
  </conditionalFormatting>
  <conditionalFormatting sqref="D49:D77">
    <cfRule type="expression" dxfId="20" priority="7">
      <formula>NOT($C49="Other")</formula>
    </cfRule>
  </conditionalFormatting>
  <conditionalFormatting sqref="D83:D112">
    <cfRule type="expression" dxfId="19" priority="1">
      <formula>NOT($C83="Other")</formula>
    </cfRule>
  </conditionalFormatting>
  <conditionalFormatting sqref="D9:E9 C14:D22 C25:C26 C30:C43 D32 D35 B49:G77">
    <cfRule type="expression" dxfId="18" priority="5">
      <formula>$C$9="No"</formula>
    </cfRule>
  </conditionalFormatting>
  <conditionalFormatting sqref="D42:I42">
    <cfRule type="expression" dxfId="17" priority="9">
      <formula>NOT($C$42="Yes")</formula>
    </cfRule>
  </conditionalFormatting>
  <conditionalFormatting sqref="D43:I43">
    <cfRule type="expression" dxfId="16"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pageSetUpPr fitToPage="1"/>
  </sheetPr>
  <dimension ref="A1:FW265"/>
  <sheetViews>
    <sheetView zoomScaleNormal="100" zoomScaleSheetLayoutView="25" workbookViewId="0">
      <selection activeCell="E34" sqref="E34:AC34"/>
    </sheetView>
  </sheetViews>
  <sheetFormatPr defaultColWidth="9.21875" defaultRowHeight="14.4" x14ac:dyDescent="0.3"/>
  <cols>
    <col min="1" max="1" width="3" style="51" customWidth="1"/>
    <col min="2" max="2" width="48" style="208" customWidth="1"/>
    <col min="3" max="3" width="27.77734375" style="208" customWidth="1"/>
    <col min="4" max="8" width="21.77734375" style="208" customWidth="1"/>
    <col min="9" max="9" width="15.77734375" style="208" customWidth="1"/>
    <col min="10" max="14" width="15.77734375" style="51" customWidth="1"/>
    <col min="15" max="15" width="16.21875" style="51" customWidth="1"/>
    <col min="16" max="29" width="15.77734375" style="51" customWidth="1"/>
    <col min="30" max="32" width="20.77734375" style="51" customWidth="1"/>
    <col min="33" max="44" width="15.77734375" style="51" customWidth="1"/>
    <col min="45" max="45" width="16.77734375" style="51" customWidth="1"/>
    <col min="46" max="55" width="15.77734375" style="51" customWidth="1"/>
    <col min="56" max="56" width="18" style="51" customWidth="1"/>
    <col min="57" max="59" width="15.77734375" style="51" customWidth="1"/>
    <col min="60" max="179" width="9.21875" style="51"/>
    <col min="180" max="16384" width="9.21875" style="208"/>
  </cols>
  <sheetData>
    <row r="1" spans="2:9" s="51" customFormat="1" ht="35.700000000000003" customHeight="1" x14ac:dyDescent="0.35">
      <c r="B1" s="337" t="s">
        <v>736</v>
      </c>
      <c r="C1" s="338"/>
      <c r="D1" s="53"/>
    </row>
    <row r="2" spans="2:9" s="51" customFormat="1" ht="18" x14ac:dyDescent="0.35">
      <c r="B2" s="52"/>
    </row>
    <row r="3" spans="2:9" s="51" customFormat="1" ht="15.6" x14ac:dyDescent="0.3">
      <c r="B3" s="55" t="s">
        <v>368</v>
      </c>
    </row>
    <row r="4" spans="2:9" x14ac:dyDescent="0.3">
      <c r="B4" s="124" t="s">
        <v>369</v>
      </c>
      <c r="C4" s="125" t="str">
        <f>'Facility(2)'!C4</f>
        <v>DCP Midstream Partners, LP</v>
      </c>
      <c r="D4" s="51"/>
      <c r="E4" s="51"/>
      <c r="F4" s="51"/>
      <c r="G4" s="51"/>
      <c r="H4" s="51"/>
      <c r="I4" s="51"/>
    </row>
    <row r="5" spans="2:9" x14ac:dyDescent="0.3">
      <c r="B5" s="124" t="s">
        <v>14</v>
      </c>
      <c r="C5" s="125" t="str">
        <f>'Facility(2)'!C21</f>
        <v>DCP - South Chester Antrim CO2 Removal Facility</v>
      </c>
      <c r="D5" s="51"/>
      <c r="E5" s="51"/>
      <c r="F5" s="51"/>
      <c r="G5" s="51"/>
      <c r="H5" s="51"/>
      <c r="I5" s="51"/>
    </row>
    <row r="6" spans="2:9" s="51" customFormat="1" x14ac:dyDescent="0.3"/>
    <row r="7" spans="2:9" s="51" customFormat="1" ht="15.6" x14ac:dyDescent="0.3">
      <c r="B7" s="55" t="s">
        <v>737</v>
      </c>
    </row>
    <row r="8" spans="2:9" x14ac:dyDescent="0.3">
      <c r="B8" s="82" t="s">
        <v>738</v>
      </c>
      <c r="C8" s="339" t="str">
        <f>IF(ICR_ID="","",ICR_ID)</f>
        <v/>
      </c>
      <c r="D8" s="51"/>
      <c r="E8" s="51"/>
      <c r="F8" s="51"/>
      <c r="G8" s="51"/>
      <c r="H8" s="51"/>
      <c r="I8" s="51"/>
    </row>
    <row r="9" spans="2:9" ht="44.25" customHeight="1" x14ac:dyDescent="0.3">
      <c r="B9" s="328" t="s">
        <v>739</v>
      </c>
      <c r="C9" s="319" t="s">
        <v>894</v>
      </c>
      <c r="D9" s="51"/>
      <c r="E9" s="51"/>
      <c r="F9" s="51"/>
      <c r="G9" s="51"/>
      <c r="H9" s="51"/>
      <c r="I9" s="51"/>
    </row>
    <row r="10" spans="2:9" ht="46.5" customHeight="1" x14ac:dyDescent="0.3">
      <c r="B10" s="328" t="s">
        <v>740</v>
      </c>
      <c r="C10" s="319" t="s">
        <v>937</v>
      </c>
      <c r="D10" s="51"/>
      <c r="E10" s="51"/>
      <c r="F10" s="51"/>
      <c r="G10" s="51"/>
      <c r="H10" s="51"/>
      <c r="I10" s="51"/>
    </row>
    <row r="11" spans="2:9" ht="31.5" customHeight="1" x14ac:dyDescent="0.3">
      <c r="B11" s="328" t="s">
        <v>525</v>
      </c>
      <c r="C11" s="319"/>
      <c r="D11" s="51"/>
      <c r="E11" s="51"/>
      <c r="F11" s="51"/>
      <c r="G11" s="51"/>
      <c r="H11" s="51"/>
      <c r="I11" s="51"/>
    </row>
    <row r="12" spans="2:9" ht="31.5" customHeight="1" x14ac:dyDescent="0.3">
      <c r="B12" s="328" t="s">
        <v>741</v>
      </c>
      <c r="C12" s="319" t="s">
        <v>937</v>
      </c>
      <c r="D12" s="51"/>
      <c r="E12" s="51"/>
      <c r="F12" s="51"/>
      <c r="G12" s="51"/>
      <c r="H12" s="51"/>
      <c r="I12" s="51"/>
    </row>
    <row r="13" spans="2:9" ht="31.5" customHeight="1" x14ac:dyDescent="0.3">
      <c r="B13" s="328" t="s">
        <v>742</v>
      </c>
      <c r="C13" s="319" t="s">
        <v>937</v>
      </c>
      <c r="D13" s="51"/>
      <c r="E13" s="51"/>
      <c r="F13" s="51"/>
      <c r="G13" s="51"/>
      <c r="H13" s="51"/>
      <c r="I13" s="51"/>
    </row>
    <row r="14" spans="2:9" ht="31.5" customHeight="1" x14ac:dyDescent="0.3">
      <c r="B14" s="328" t="s">
        <v>743</v>
      </c>
      <c r="C14" s="319" t="s">
        <v>937</v>
      </c>
      <c r="D14" s="51"/>
      <c r="E14" s="51"/>
      <c r="F14" s="51"/>
      <c r="G14" s="51"/>
      <c r="H14" s="51"/>
      <c r="I14" s="51"/>
    </row>
    <row r="15" spans="2:9" ht="31.5" customHeight="1" x14ac:dyDescent="0.3">
      <c r="B15" s="328" t="s">
        <v>744</v>
      </c>
      <c r="C15" s="319" t="s">
        <v>937</v>
      </c>
      <c r="D15" s="51"/>
      <c r="E15" s="51"/>
      <c r="F15" s="51"/>
      <c r="G15" s="51"/>
      <c r="H15" s="51"/>
      <c r="I15" s="51"/>
    </row>
    <row r="16" spans="2:9" ht="31.5" customHeight="1" x14ac:dyDescent="0.3">
      <c r="B16" s="328" t="s">
        <v>745</v>
      </c>
      <c r="C16" s="319" t="s">
        <v>937</v>
      </c>
      <c r="D16" s="51"/>
      <c r="E16" s="51"/>
      <c r="F16" s="51"/>
      <c r="G16" s="51"/>
      <c r="H16" s="51"/>
      <c r="I16" s="51"/>
    </row>
    <row r="17" spans="2:32" ht="28.8" x14ac:dyDescent="0.3">
      <c r="B17" s="115" t="s">
        <v>746</v>
      </c>
      <c r="C17" s="319" t="s">
        <v>937</v>
      </c>
      <c r="D17" s="51"/>
      <c r="E17" s="51"/>
      <c r="F17" s="51"/>
      <c r="G17" s="51"/>
      <c r="H17" s="51"/>
      <c r="I17" s="51"/>
    </row>
    <row r="18" spans="2:32" x14ac:dyDescent="0.3">
      <c r="B18" s="119" t="s">
        <v>747</v>
      </c>
      <c r="C18" s="269"/>
      <c r="D18" s="51"/>
      <c r="E18" s="51"/>
      <c r="F18" s="51"/>
      <c r="G18" s="51"/>
      <c r="H18" s="51"/>
      <c r="I18" s="51"/>
    </row>
    <row r="19" spans="2:32" ht="57.6" x14ac:dyDescent="0.3">
      <c r="B19" s="115" t="s">
        <v>748</v>
      </c>
      <c r="C19" s="326" t="s">
        <v>980</v>
      </c>
      <c r="D19" s="80"/>
      <c r="E19" s="51"/>
      <c r="F19" s="51"/>
      <c r="G19" s="51"/>
      <c r="H19" s="51"/>
      <c r="I19" s="51"/>
    </row>
    <row r="20" spans="2:32" ht="28.8" x14ac:dyDescent="0.3">
      <c r="B20" s="115" t="s">
        <v>749</v>
      </c>
      <c r="C20" s="340" t="s">
        <v>750</v>
      </c>
      <c r="D20" s="340" t="s">
        <v>751</v>
      </c>
      <c r="E20" s="340" t="s">
        <v>752</v>
      </c>
      <c r="F20" s="340" t="s">
        <v>753</v>
      </c>
      <c r="G20" s="340" t="s">
        <v>754</v>
      </c>
      <c r="H20" s="340" t="s">
        <v>755</v>
      </c>
      <c r="I20" s="51"/>
    </row>
    <row r="21" spans="2:32" x14ac:dyDescent="0.3">
      <c r="B21" s="119" t="s">
        <v>756</v>
      </c>
      <c r="C21" s="88" t="s">
        <v>799</v>
      </c>
      <c r="D21" s="88" t="s">
        <v>799</v>
      </c>
      <c r="E21" s="88" t="s">
        <v>799</v>
      </c>
      <c r="F21" s="88" t="s">
        <v>799</v>
      </c>
      <c r="G21" s="88" t="s">
        <v>799</v>
      </c>
      <c r="H21" s="88"/>
      <c r="I21" s="51"/>
    </row>
    <row r="22" spans="2:32" x14ac:dyDescent="0.3">
      <c r="B22" s="119" t="s">
        <v>757</v>
      </c>
      <c r="C22" s="88" t="s">
        <v>801</v>
      </c>
      <c r="D22" s="88" t="s">
        <v>801</v>
      </c>
      <c r="E22" s="88" t="s">
        <v>801</v>
      </c>
      <c r="F22" s="88" t="s">
        <v>801</v>
      </c>
      <c r="G22" s="88" t="s">
        <v>801</v>
      </c>
      <c r="H22" s="88"/>
      <c r="I22" s="51"/>
    </row>
    <row r="23" spans="2:32" x14ac:dyDescent="0.3">
      <c r="B23" s="119" t="s">
        <v>758</v>
      </c>
      <c r="C23" s="85"/>
      <c r="D23" s="85"/>
      <c r="E23" s="85"/>
      <c r="F23" s="85"/>
      <c r="G23" s="85"/>
      <c r="H23" s="85"/>
      <c r="I23" s="51"/>
    </row>
    <row r="24" spans="2:32" ht="43.2" x14ac:dyDescent="0.3">
      <c r="B24" s="94" t="s">
        <v>759</v>
      </c>
      <c r="C24" s="118" t="s">
        <v>894</v>
      </c>
      <c r="D24" s="51" t="s">
        <v>1009</v>
      </c>
      <c r="E24" s="179"/>
      <c r="F24" s="51"/>
      <c r="G24" s="51"/>
      <c r="H24" s="51"/>
      <c r="I24" s="51"/>
    </row>
    <row r="25" spans="2:32" s="51" customFormat="1" x14ac:dyDescent="0.3"/>
    <row r="26" spans="2:32" ht="15.6" x14ac:dyDescent="0.3">
      <c r="B26" s="55" t="s">
        <v>760</v>
      </c>
      <c r="C26" s="341"/>
      <c r="D26" s="341"/>
      <c r="E26" s="341"/>
      <c r="F26" s="341"/>
      <c r="G26" s="341"/>
      <c r="H26" s="51"/>
      <c r="I26" s="51"/>
    </row>
    <row r="27" spans="2:32" x14ac:dyDescent="0.3">
      <c r="B27" s="342" t="s">
        <v>761</v>
      </c>
      <c r="C27" s="326">
        <v>28</v>
      </c>
      <c r="D27" s="341"/>
      <c r="E27" s="341"/>
      <c r="F27" s="341"/>
      <c r="G27" s="341"/>
      <c r="H27" s="51"/>
      <c r="I27" s="51"/>
    </row>
    <row r="28" spans="2:32" ht="41.7" customHeight="1" x14ac:dyDescent="0.3">
      <c r="B28" s="342" t="s">
        <v>762</v>
      </c>
      <c r="C28" s="326">
        <v>0</v>
      </c>
      <c r="D28" s="341"/>
      <c r="E28" s="341"/>
      <c r="F28" s="341"/>
      <c r="G28" s="341"/>
      <c r="H28" s="51"/>
      <c r="I28" s="51"/>
    </row>
    <row r="29" spans="2:32" ht="57.6" x14ac:dyDescent="0.3">
      <c r="B29" s="342" t="s">
        <v>763</v>
      </c>
      <c r="C29" s="326">
        <v>0</v>
      </c>
      <c r="D29" s="341"/>
      <c r="E29" s="341"/>
      <c r="F29" s="341"/>
      <c r="G29" s="341"/>
      <c r="H29" s="51"/>
      <c r="I29" s="51"/>
    </row>
    <row r="30" spans="2:32" x14ac:dyDescent="0.3">
      <c r="B30" s="51"/>
      <c r="C30" s="51"/>
      <c r="D30" s="51"/>
      <c r="E30" s="341"/>
      <c r="F30" s="341"/>
      <c r="G30" s="341"/>
      <c r="H30" s="51"/>
      <c r="I30" s="51"/>
    </row>
    <row r="31" spans="2:32" ht="15.6" x14ac:dyDescent="0.3">
      <c r="B31" s="55" t="s">
        <v>764</v>
      </c>
      <c r="C31" s="113"/>
      <c r="D31" s="182"/>
      <c r="E31" s="51"/>
      <c r="F31" s="341"/>
      <c r="G31" s="341"/>
      <c r="H31" s="51"/>
      <c r="I31" s="51"/>
    </row>
    <row r="32" spans="2:32" x14ac:dyDescent="0.3">
      <c r="B32" s="154"/>
      <c r="C32" s="343" t="s">
        <v>765</v>
      </c>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5"/>
      <c r="AD32" s="346" t="s">
        <v>471</v>
      </c>
      <c r="AE32" s="347"/>
      <c r="AF32" s="348"/>
    </row>
    <row r="33" spans="2:32" ht="57.6" x14ac:dyDescent="0.3">
      <c r="B33" s="154"/>
      <c r="C33" s="196" t="s">
        <v>766</v>
      </c>
      <c r="D33" s="196" t="s">
        <v>767</v>
      </c>
      <c r="E33" s="196" t="s">
        <v>768</v>
      </c>
      <c r="F33" s="196" t="s">
        <v>769</v>
      </c>
      <c r="G33" s="196" t="s">
        <v>488</v>
      </c>
      <c r="H33" s="196" t="s">
        <v>489</v>
      </c>
      <c r="I33" s="196" t="s">
        <v>770</v>
      </c>
      <c r="J33" s="196" t="s">
        <v>491</v>
      </c>
      <c r="K33" s="196" t="s">
        <v>492</v>
      </c>
      <c r="L33" s="196" t="s">
        <v>493</v>
      </c>
      <c r="M33" s="196" t="s">
        <v>494</v>
      </c>
      <c r="N33" s="196" t="s">
        <v>495</v>
      </c>
      <c r="O33" s="196" t="s">
        <v>588</v>
      </c>
      <c r="P33" s="196" t="s">
        <v>497</v>
      </c>
      <c r="Q33" s="196" t="s">
        <v>498</v>
      </c>
      <c r="R33" s="196" t="s">
        <v>499</v>
      </c>
      <c r="S33" s="196" t="s">
        <v>500</v>
      </c>
      <c r="T33" s="196" t="s">
        <v>501</v>
      </c>
      <c r="U33" s="196" t="s">
        <v>617</v>
      </c>
      <c r="V33" s="196" t="s">
        <v>503</v>
      </c>
      <c r="W33" s="196" t="s">
        <v>504</v>
      </c>
      <c r="X33" s="196" t="s">
        <v>505</v>
      </c>
      <c r="Y33" s="196" t="s">
        <v>506</v>
      </c>
      <c r="Z33" s="196" t="s">
        <v>507</v>
      </c>
      <c r="AA33" s="196" t="s">
        <v>508</v>
      </c>
      <c r="AB33" s="197" t="s">
        <v>509</v>
      </c>
      <c r="AC33" s="197" t="s">
        <v>510</v>
      </c>
      <c r="AD33" s="198" t="s">
        <v>511</v>
      </c>
      <c r="AE33" s="198" t="s">
        <v>512</v>
      </c>
      <c r="AF33" s="198" t="s">
        <v>513</v>
      </c>
    </row>
    <row r="34" spans="2:32" ht="86.4" x14ac:dyDescent="0.3">
      <c r="B34" s="349" t="s">
        <v>771</v>
      </c>
      <c r="C34" s="350">
        <v>10.039999999999999</v>
      </c>
      <c r="D34" s="116">
        <v>14.58</v>
      </c>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t="s">
        <v>940</v>
      </c>
      <c r="AE34" s="159" t="s">
        <v>1010</v>
      </c>
      <c r="AF34" s="159"/>
    </row>
    <row r="35" spans="2:32" x14ac:dyDescent="0.3">
      <c r="B35" s="51"/>
      <c r="C35" s="51" t="s">
        <v>1006</v>
      </c>
      <c r="D35" s="51"/>
      <c r="E35" s="51"/>
      <c r="F35" s="341"/>
      <c r="G35" s="341"/>
      <c r="H35" s="51"/>
      <c r="I35" s="51"/>
    </row>
    <row r="36" spans="2:32" ht="14.7" customHeight="1" x14ac:dyDescent="0.3">
      <c r="B36" s="51"/>
      <c r="C36" s="351"/>
      <c r="D36" s="351"/>
      <c r="E36" s="351"/>
      <c r="F36" s="351"/>
      <c r="G36" s="351"/>
      <c r="H36" s="351"/>
      <c r="I36" s="51"/>
    </row>
    <row r="37" spans="2:32" x14ac:dyDescent="0.3">
      <c r="B37" s="51"/>
      <c r="C37" s="126"/>
      <c r="D37" s="126"/>
      <c r="E37" s="126"/>
      <c r="F37" s="126"/>
      <c r="G37" s="126"/>
      <c r="H37" s="126"/>
      <c r="I37" s="51"/>
    </row>
    <row r="38" spans="2:32" ht="26.7" customHeight="1" x14ac:dyDescent="0.3">
      <c r="B38" s="51"/>
      <c r="C38" s="51"/>
      <c r="D38" s="352"/>
      <c r="E38" s="321"/>
      <c r="F38" s="51"/>
      <c r="G38" s="321"/>
      <c r="H38" s="51"/>
      <c r="I38" s="51"/>
    </row>
    <row r="39" spans="2:32" x14ac:dyDescent="0.3">
      <c r="B39" s="51"/>
      <c r="C39" s="126"/>
      <c r="D39" s="352"/>
      <c r="E39" s="352"/>
      <c r="F39" s="126"/>
      <c r="G39" s="352"/>
      <c r="H39" s="51"/>
      <c r="I39" s="51"/>
    </row>
    <row r="40" spans="2:32" s="51" customFormat="1" x14ac:dyDescent="0.3">
      <c r="C40" s="126"/>
      <c r="E40" s="353"/>
      <c r="F40" s="353"/>
      <c r="G40" s="353"/>
      <c r="H40" s="353"/>
    </row>
    <row r="41" spans="2:32" s="51" customFormat="1" x14ac:dyDescent="0.3">
      <c r="B41" s="126"/>
      <c r="C41" s="126"/>
      <c r="E41" s="353"/>
      <c r="G41" s="353"/>
      <c r="H41" s="353"/>
    </row>
    <row r="42" spans="2:32" s="51" customFormat="1" x14ac:dyDescent="0.3">
      <c r="B42" s="126"/>
      <c r="C42" s="126"/>
      <c r="E42" s="353"/>
      <c r="G42" s="353"/>
      <c r="H42" s="353"/>
    </row>
    <row r="43" spans="2:32" s="51" customFormat="1" x14ac:dyDescent="0.3">
      <c r="B43" s="126"/>
      <c r="C43" s="126"/>
      <c r="E43" s="353"/>
      <c r="G43" s="353"/>
      <c r="H43" s="353"/>
    </row>
    <row r="44" spans="2:32" s="51" customFormat="1" x14ac:dyDescent="0.3">
      <c r="B44" s="126"/>
      <c r="C44" s="126"/>
      <c r="E44" s="353"/>
      <c r="G44" s="353"/>
      <c r="H44" s="353"/>
    </row>
    <row r="45" spans="2:32" s="51" customFormat="1" x14ac:dyDescent="0.3">
      <c r="B45" s="126"/>
      <c r="C45" s="126"/>
    </row>
    <row r="46" spans="2:32" s="51" customFormat="1" x14ac:dyDescent="0.3">
      <c r="B46" s="126"/>
    </row>
    <row r="47" spans="2:32" s="51" customFormat="1" x14ac:dyDescent="0.3">
      <c r="B47" s="126"/>
      <c r="C47" s="109"/>
      <c r="D47" s="109"/>
      <c r="E47" s="109"/>
      <c r="F47" s="109"/>
      <c r="G47" s="109"/>
      <c r="H47" s="109"/>
    </row>
    <row r="48" spans="2:32" s="51" customFormat="1" x14ac:dyDescent="0.3"/>
    <row r="49" spans="5:7" s="51" customFormat="1" x14ac:dyDescent="0.3">
      <c r="E49" s="351"/>
      <c r="F49" s="351"/>
      <c r="G49" s="351"/>
    </row>
    <row r="50" spans="5:7" s="51" customFormat="1" x14ac:dyDescent="0.3">
      <c r="E50" s="126"/>
      <c r="F50" s="126"/>
      <c r="G50" s="126"/>
    </row>
    <row r="51" spans="5:7" s="51" customFormat="1" x14ac:dyDescent="0.3">
      <c r="F51" s="126"/>
      <c r="G51" s="126"/>
    </row>
    <row r="52" spans="5:7" s="51" customFormat="1" x14ac:dyDescent="0.3">
      <c r="E52" s="126"/>
      <c r="F52" s="126"/>
      <c r="G52" s="126"/>
    </row>
    <row r="53" spans="5:7" s="51" customFormat="1" x14ac:dyDescent="0.3">
      <c r="E53" s="126"/>
    </row>
    <row r="54" spans="5:7" s="51" customFormat="1" x14ac:dyDescent="0.3">
      <c r="E54" s="126"/>
    </row>
    <row r="55" spans="5:7" s="51" customFormat="1" x14ac:dyDescent="0.3">
      <c r="E55" s="126"/>
    </row>
    <row r="56" spans="5:7" s="51" customFormat="1" x14ac:dyDescent="0.3">
      <c r="E56" s="126"/>
    </row>
    <row r="57" spans="5:7" s="51" customFormat="1" x14ac:dyDescent="0.3">
      <c r="E57" s="126"/>
    </row>
    <row r="58" spans="5:7" s="51" customFormat="1" x14ac:dyDescent="0.3">
      <c r="E58" s="126"/>
    </row>
    <row r="59" spans="5:7" s="51" customFormat="1" x14ac:dyDescent="0.3"/>
    <row r="60" spans="5:7" s="51" customFormat="1" x14ac:dyDescent="0.3"/>
    <row r="61" spans="5:7" s="51" customFormat="1" x14ac:dyDescent="0.3"/>
    <row r="62" spans="5:7" s="51" customFormat="1" x14ac:dyDescent="0.3"/>
    <row r="63" spans="5:7" s="51" customFormat="1" x14ac:dyDescent="0.3"/>
    <row r="64" spans="5:7" s="51" customFormat="1" x14ac:dyDescent="0.3"/>
    <row r="65" s="51" customFormat="1" x14ac:dyDescent="0.3"/>
    <row r="66" s="51" customFormat="1" x14ac:dyDescent="0.3"/>
    <row r="67" s="51" customFormat="1" x14ac:dyDescent="0.3"/>
    <row r="68" s="51" customFormat="1" x14ac:dyDescent="0.3"/>
    <row r="69" s="51" customFormat="1" x14ac:dyDescent="0.3"/>
    <row r="70" s="51" customFormat="1" x14ac:dyDescent="0.3"/>
    <row r="71" s="51" customFormat="1" x14ac:dyDescent="0.3"/>
    <row r="72" s="51" customFormat="1" x14ac:dyDescent="0.3"/>
    <row r="73" s="51" customFormat="1" x14ac:dyDescent="0.3"/>
    <row r="74" s="51" customFormat="1" x14ac:dyDescent="0.3"/>
    <row r="75" s="51" customFormat="1" x14ac:dyDescent="0.3"/>
    <row r="76" s="51" customFormat="1" x14ac:dyDescent="0.3"/>
    <row r="77" s="51" customFormat="1" x14ac:dyDescent="0.3"/>
    <row r="78" s="51" customFormat="1" x14ac:dyDescent="0.3"/>
    <row r="79" s="51" customFormat="1" x14ac:dyDescent="0.3"/>
    <row r="80" s="51" customFormat="1" x14ac:dyDescent="0.3"/>
    <row r="81" s="51" customFormat="1" x14ac:dyDescent="0.3"/>
    <row r="82" s="51" customFormat="1" x14ac:dyDescent="0.3"/>
    <row r="83" s="51" customFormat="1" x14ac:dyDescent="0.3"/>
    <row r="84" s="51" customFormat="1" x14ac:dyDescent="0.3"/>
    <row r="85" s="51" customFormat="1" x14ac:dyDescent="0.3"/>
    <row r="86" s="51" customFormat="1" x14ac:dyDescent="0.3"/>
    <row r="87" s="51" customFormat="1" x14ac:dyDescent="0.3"/>
    <row r="88" s="51" customFormat="1" x14ac:dyDescent="0.3"/>
    <row r="89" s="51" customFormat="1" x14ac:dyDescent="0.3"/>
    <row r="90" s="51" customFormat="1" x14ac:dyDescent="0.3"/>
    <row r="91" s="51" customFormat="1" x14ac:dyDescent="0.3"/>
    <row r="92" s="51" customFormat="1" x14ac:dyDescent="0.3"/>
    <row r="93" s="51" customFormat="1" x14ac:dyDescent="0.3"/>
    <row r="94" s="51" customFormat="1" x14ac:dyDescent="0.3"/>
    <row r="95" s="51" customFormat="1" x14ac:dyDescent="0.3"/>
    <row r="96" s="51" customFormat="1" x14ac:dyDescent="0.3"/>
    <row r="97" s="51" customFormat="1" x14ac:dyDescent="0.3"/>
    <row r="98" s="51" customFormat="1" x14ac:dyDescent="0.3"/>
    <row r="99" s="51" customFormat="1" x14ac:dyDescent="0.3"/>
    <row r="100" s="51" customFormat="1" x14ac:dyDescent="0.3"/>
    <row r="101" s="51" customFormat="1" x14ac:dyDescent="0.3"/>
    <row r="102" s="51" customFormat="1" x14ac:dyDescent="0.3"/>
    <row r="103" s="51" customFormat="1" x14ac:dyDescent="0.3"/>
    <row r="104" s="51" customFormat="1" x14ac:dyDescent="0.3"/>
    <row r="105" s="51" customFormat="1" x14ac:dyDescent="0.3"/>
    <row r="106" s="51" customFormat="1" x14ac:dyDescent="0.3"/>
    <row r="107" s="51" customFormat="1" x14ac:dyDescent="0.3"/>
    <row r="108" s="51" customFormat="1" x14ac:dyDescent="0.3"/>
    <row r="109" s="51" customFormat="1" x14ac:dyDescent="0.3"/>
    <row r="110" s="51" customFormat="1" x14ac:dyDescent="0.3"/>
    <row r="111" s="51" customFormat="1" x14ac:dyDescent="0.3"/>
    <row r="112" s="51" customFormat="1" x14ac:dyDescent="0.3"/>
    <row r="113" s="51" customFormat="1" x14ac:dyDescent="0.3"/>
    <row r="114" s="51" customFormat="1" x14ac:dyDescent="0.3"/>
    <row r="115" s="51" customFormat="1" x14ac:dyDescent="0.3"/>
    <row r="116" s="51" customFormat="1" x14ac:dyDescent="0.3"/>
    <row r="117" s="51" customFormat="1" x14ac:dyDescent="0.3"/>
    <row r="118" s="51" customFormat="1" x14ac:dyDescent="0.3"/>
    <row r="119" s="51" customFormat="1" x14ac:dyDescent="0.3"/>
    <row r="120" s="51" customFormat="1" x14ac:dyDescent="0.3"/>
    <row r="121" s="51" customFormat="1" x14ac:dyDescent="0.3"/>
    <row r="122" s="51" customFormat="1" x14ac:dyDescent="0.3"/>
    <row r="123" s="51" customFormat="1" x14ac:dyDescent="0.3"/>
    <row r="124" s="51" customFormat="1" x14ac:dyDescent="0.3"/>
    <row r="125" s="51" customFormat="1" x14ac:dyDescent="0.3"/>
    <row r="126" s="51" customFormat="1" x14ac:dyDescent="0.3"/>
    <row r="127" s="51" customFormat="1" x14ac:dyDescent="0.3"/>
    <row r="128" s="51" customFormat="1" x14ac:dyDescent="0.3"/>
    <row r="129" s="51" customFormat="1" x14ac:dyDescent="0.3"/>
    <row r="130" s="51" customFormat="1" x14ac:dyDescent="0.3"/>
    <row r="131" s="51" customFormat="1" x14ac:dyDescent="0.3"/>
    <row r="132" s="51" customFormat="1" x14ac:dyDescent="0.3"/>
    <row r="133" s="51" customFormat="1" x14ac:dyDescent="0.3"/>
    <row r="134" s="51" customFormat="1" x14ac:dyDescent="0.3"/>
    <row r="135" s="51" customFormat="1" x14ac:dyDescent="0.3"/>
    <row r="136" s="51" customFormat="1" x14ac:dyDescent="0.3"/>
    <row r="137" s="51" customFormat="1" x14ac:dyDescent="0.3"/>
    <row r="138" s="51" customFormat="1" x14ac:dyDescent="0.3"/>
    <row r="139" s="51" customFormat="1" x14ac:dyDescent="0.3"/>
    <row r="140" s="51" customFormat="1" x14ac:dyDescent="0.3"/>
    <row r="141" s="51" customFormat="1" x14ac:dyDescent="0.3"/>
    <row r="142" s="51" customFormat="1" x14ac:dyDescent="0.3"/>
    <row r="143" s="51" customFormat="1" x14ac:dyDescent="0.3"/>
    <row r="144" s="51" customFormat="1" x14ac:dyDescent="0.3"/>
    <row r="145" s="51" customFormat="1" x14ac:dyDescent="0.3"/>
    <row r="146" s="51" customFormat="1" x14ac:dyDescent="0.3"/>
    <row r="147" s="51" customFormat="1" x14ac:dyDescent="0.3"/>
    <row r="148" s="51" customFormat="1" x14ac:dyDescent="0.3"/>
    <row r="149" s="51" customFormat="1" x14ac:dyDescent="0.3"/>
    <row r="150" s="51" customFormat="1" x14ac:dyDescent="0.3"/>
    <row r="151" s="51" customFormat="1" x14ac:dyDescent="0.3"/>
    <row r="152" s="51" customFormat="1" x14ac:dyDescent="0.3"/>
    <row r="153" s="51" customFormat="1" x14ac:dyDescent="0.3"/>
    <row r="154" s="51" customFormat="1" x14ac:dyDescent="0.3"/>
    <row r="155" s="51" customFormat="1" x14ac:dyDescent="0.3"/>
    <row r="156" s="51" customFormat="1" x14ac:dyDescent="0.3"/>
    <row r="157" s="51" customFormat="1" x14ac:dyDescent="0.3"/>
    <row r="158" s="51" customFormat="1" x14ac:dyDescent="0.3"/>
    <row r="159" s="51" customFormat="1" x14ac:dyDescent="0.3"/>
    <row r="160" s="51" customFormat="1" x14ac:dyDescent="0.3"/>
    <row r="161" s="51" customFormat="1" x14ac:dyDescent="0.3"/>
    <row r="162" s="51" customFormat="1" x14ac:dyDescent="0.3"/>
    <row r="163" s="51" customFormat="1" x14ac:dyDescent="0.3"/>
    <row r="164" s="51" customFormat="1" x14ac:dyDescent="0.3"/>
    <row r="165" s="51" customFormat="1" x14ac:dyDescent="0.3"/>
    <row r="166" s="51" customFormat="1" x14ac:dyDescent="0.3"/>
    <row r="167" s="51" customFormat="1" x14ac:dyDescent="0.3"/>
    <row r="168" s="51" customFormat="1" x14ac:dyDescent="0.3"/>
    <row r="169" s="51" customFormat="1" x14ac:dyDescent="0.3"/>
    <row r="170" s="51" customFormat="1" x14ac:dyDescent="0.3"/>
    <row r="171" s="51" customFormat="1" x14ac:dyDescent="0.3"/>
    <row r="172" s="51" customFormat="1" x14ac:dyDescent="0.3"/>
    <row r="173" s="51" customFormat="1" x14ac:dyDescent="0.3"/>
    <row r="174" s="51" customFormat="1" x14ac:dyDescent="0.3"/>
    <row r="175" s="51" customFormat="1" x14ac:dyDescent="0.3"/>
    <row r="176" s="51" customFormat="1" x14ac:dyDescent="0.3"/>
    <row r="177" s="51" customFormat="1" x14ac:dyDescent="0.3"/>
    <row r="178" s="51" customFormat="1" x14ac:dyDescent="0.3"/>
    <row r="179" s="51" customFormat="1" x14ac:dyDescent="0.3"/>
    <row r="180" s="51" customFormat="1" x14ac:dyDescent="0.3"/>
    <row r="181" s="51" customFormat="1" x14ac:dyDescent="0.3"/>
    <row r="182" s="51" customFormat="1" x14ac:dyDescent="0.3"/>
    <row r="183" s="51" customFormat="1" x14ac:dyDescent="0.3"/>
    <row r="184" s="51" customFormat="1" x14ac:dyDescent="0.3"/>
    <row r="185" s="51" customFormat="1" x14ac:dyDescent="0.3"/>
    <row r="186" s="51" customFormat="1" x14ac:dyDescent="0.3"/>
    <row r="187" s="51" customFormat="1" x14ac:dyDescent="0.3"/>
    <row r="188" s="51" customFormat="1" x14ac:dyDescent="0.3"/>
    <row r="189" s="51" customFormat="1" x14ac:dyDescent="0.3"/>
    <row r="190" s="51" customFormat="1" x14ac:dyDescent="0.3"/>
    <row r="191" s="51" customFormat="1" x14ac:dyDescent="0.3"/>
    <row r="192" s="51" customFormat="1" x14ac:dyDescent="0.3"/>
    <row r="193" s="51" customFormat="1" x14ac:dyDescent="0.3"/>
    <row r="194" s="51" customFormat="1" x14ac:dyDescent="0.3"/>
    <row r="195" s="51" customFormat="1" x14ac:dyDescent="0.3"/>
    <row r="196" s="51" customFormat="1" x14ac:dyDescent="0.3"/>
    <row r="197" s="51" customFormat="1" x14ac:dyDescent="0.3"/>
    <row r="198" s="51" customFormat="1" x14ac:dyDescent="0.3"/>
    <row r="199" s="51" customFormat="1" x14ac:dyDescent="0.3"/>
    <row r="200" s="51" customFormat="1" x14ac:dyDescent="0.3"/>
    <row r="201" s="51" customFormat="1" x14ac:dyDescent="0.3"/>
    <row r="202" s="51" customFormat="1" x14ac:dyDescent="0.3"/>
    <row r="203" s="51" customFormat="1" x14ac:dyDescent="0.3"/>
    <row r="204" s="51" customFormat="1" x14ac:dyDescent="0.3"/>
    <row r="205" s="51" customFormat="1" x14ac:dyDescent="0.3"/>
    <row r="206" s="51" customFormat="1" x14ac:dyDescent="0.3"/>
    <row r="207" s="51" customFormat="1" x14ac:dyDescent="0.3"/>
    <row r="208" s="51" customFormat="1" x14ac:dyDescent="0.3"/>
    <row r="209" s="51" customFormat="1" x14ac:dyDescent="0.3"/>
    <row r="210" s="51" customFormat="1" x14ac:dyDescent="0.3"/>
    <row r="211" s="51" customFormat="1" x14ac:dyDescent="0.3"/>
    <row r="212" s="51" customFormat="1" x14ac:dyDescent="0.3"/>
    <row r="213" s="51" customFormat="1" x14ac:dyDescent="0.3"/>
    <row r="214" s="51" customFormat="1" x14ac:dyDescent="0.3"/>
    <row r="215" s="51" customFormat="1" x14ac:dyDescent="0.3"/>
    <row r="216" s="51" customFormat="1" x14ac:dyDescent="0.3"/>
    <row r="217" s="51" customFormat="1" x14ac:dyDescent="0.3"/>
    <row r="218" s="51" customFormat="1" x14ac:dyDescent="0.3"/>
    <row r="219" s="51" customFormat="1" x14ac:dyDescent="0.3"/>
    <row r="220" s="51" customFormat="1" x14ac:dyDescent="0.3"/>
    <row r="221" s="51" customFormat="1" x14ac:dyDescent="0.3"/>
    <row r="222" s="51" customFormat="1" x14ac:dyDescent="0.3"/>
    <row r="223" s="51" customFormat="1" x14ac:dyDescent="0.3"/>
    <row r="224" s="51" customFormat="1" x14ac:dyDescent="0.3"/>
    <row r="225" s="51" customFormat="1" x14ac:dyDescent="0.3"/>
    <row r="226" s="51" customFormat="1" x14ac:dyDescent="0.3"/>
    <row r="227" s="51" customFormat="1" x14ac:dyDescent="0.3"/>
    <row r="228" s="51" customFormat="1" x14ac:dyDescent="0.3"/>
    <row r="229" s="51" customFormat="1" x14ac:dyDescent="0.3"/>
    <row r="230" s="51" customFormat="1" x14ac:dyDescent="0.3"/>
    <row r="231" s="51" customFormat="1" x14ac:dyDescent="0.3"/>
    <row r="232" s="51" customFormat="1" x14ac:dyDescent="0.3"/>
    <row r="233" s="51" customFormat="1" x14ac:dyDescent="0.3"/>
    <row r="234" s="51" customFormat="1" x14ac:dyDescent="0.3"/>
    <row r="235" s="51" customFormat="1" x14ac:dyDescent="0.3"/>
    <row r="236" s="51" customFormat="1" x14ac:dyDescent="0.3"/>
    <row r="237" s="51" customFormat="1" x14ac:dyDescent="0.3"/>
    <row r="238" s="51" customFormat="1" x14ac:dyDescent="0.3"/>
    <row r="239" s="51" customFormat="1" x14ac:dyDescent="0.3"/>
    <row r="240" s="51" customFormat="1" x14ac:dyDescent="0.3"/>
    <row r="241" spans="2:4" s="51" customFormat="1" x14ac:dyDescent="0.3"/>
    <row r="242" spans="2:4" s="51" customFormat="1" x14ac:dyDescent="0.3"/>
    <row r="243" spans="2:4" s="51" customFormat="1" x14ac:dyDescent="0.3"/>
    <row r="244" spans="2:4" s="51" customFormat="1" x14ac:dyDescent="0.3"/>
    <row r="245" spans="2:4" s="51" customFormat="1" x14ac:dyDescent="0.3"/>
    <row r="246" spans="2:4" s="51" customFormat="1" x14ac:dyDescent="0.3"/>
    <row r="247" spans="2:4" s="51" customFormat="1" x14ac:dyDescent="0.3"/>
    <row r="248" spans="2:4" s="51" customFormat="1" x14ac:dyDescent="0.3"/>
    <row r="249" spans="2:4" s="51" customFormat="1" x14ac:dyDescent="0.3"/>
    <row r="250" spans="2:4" s="51" customFormat="1" x14ac:dyDescent="0.3"/>
    <row r="251" spans="2:4" s="51" customFormat="1" x14ac:dyDescent="0.3"/>
    <row r="252" spans="2:4" s="51" customFormat="1" x14ac:dyDescent="0.3">
      <c r="D252" s="208"/>
    </row>
    <row r="253" spans="2:4" s="51" customFormat="1" x14ac:dyDescent="0.3">
      <c r="D253" s="208"/>
    </row>
    <row r="254" spans="2:4" s="51" customFormat="1" x14ac:dyDescent="0.3">
      <c r="D254" s="208"/>
    </row>
    <row r="255" spans="2:4" s="51" customFormat="1" x14ac:dyDescent="0.3">
      <c r="D255" s="208"/>
    </row>
    <row r="256" spans="2:4" s="51" customFormat="1" x14ac:dyDescent="0.3">
      <c r="B256" s="208"/>
      <c r="C256" s="208"/>
      <c r="D256" s="208"/>
    </row>
    <row r="257" spans="2:4" s="51" customFormat="1" x14ac:dyDescent="0.3">
      <c r="B257" s="208"/>
      <c r="C257" s="208"/>
      <c r="D257" s="208"/>
    </row>
    <row r="258" spans="2:4" s="51" customFormat="1" x14ac:dyDescent="0.3">
      <c r="B258" s="208"/>
      <c r="C258" s="208"/>
      <c r="D258" s="208"/>
    </row>
    <row r="259" spans="2:4" s="51" customFormat="1" x14ac:dyDescent="0.3">
      <c r="B259" s="208"/>
      <c r="C259" s="208"/>
      <c r="D259" s="208"/>
    </row>
    <row r="260" spans="2:4" s="51" customFormat="1" x14ac:dyDescent="0.3">
      <c r="B260" s="208"/>
      <c r="C260" s="208"/>
      <c r="D260" s="208"/>
    </row>
    <row r="261" spans="2:4" s="51" customFormat="1" x14ac:dyDescent="0.3">
      <c r="B261" s="208"/>
      <c r="C261" s="208"/>
      <c r="D261" s="208"/>
    </row>
    <row r="262" spans="2:4" s="51" customFormat="1" x14ac:dyDescent="0.3">
      <c r="B262" s="208"/>
      <c r="C262" s="208"/>
      <c r="D262" s="208"/>
    </row>
    <row r="263" spans="2:4" s="51" customFormat="1" x14ac:dyDescent="0.3">
      <c r="B263" s="208"/>
      <c r="C263" s="208"/>
      <c r="D263" s="208"/>
    </row>
    <row r="264" spans="2:4" s="51" customFormat="1" x14ac:dyDescent="0.3">
      <c r="B264" s="208"/>
      <c r="C264" s="208"/>
      <c r="D264" s="208"/>
    </row>
    <row r="265" spans="2:4" s="51" customFormat="1" x14ac:dyDescent="0.3">
      <c r="B265" s="208"/>
      <c r="C265" s="208"/>
      <c r="D265" s="208"/>
    </row>
  </sheetData>
  <sheetProtection algorithmName="SHA-512" hashValue="B6NeOc6jfqTnslkV2mHGWtzoJlq0hM/PCOFLfMhvtTGPU2dPv5PNuUni7IfZJXZK6s/x0hJK5T9gFkKf7dkckg==" saltValue="jtJyoh6VCEXSe3gt0WjF/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5" priority="9" operator="equal">
      <formula>0</formula>
    </cfRule>
  </conditionalFormatting>
  <conditionalFormatting sqref="C10:C11">
    <cfRule type="expression" dxfId="14" priority="17">
      <formula>NOT($C$9="Yes")</formula>
    </cfRule>
  </conditionalFormatting>
  <conditionalFormatting sqref="C11">
    <cfRule type="expression" dxfId="13" priority="8">
      <formula>NOT($C$10="Yes")</formula>
    </cfRule>
  </conditionalFormatting>
  <conditionalFormatting sqref="C12">
    <cfRule type="expression" dxfId="12" priority="16">
      <formula>NOT(C9="Yes")</formula>
    </cfRule>
  </conditionalFormatting>
  <conditionalFormatting sqref="C13">
    <cfRule type="expression" dxfId="11" priority="15">
      <formula>NOT(C9="Yes")</formula>
    </cfRule>
  </conditionalFormatting>
  <conditionalFormatting sqref="C14">
    <cfRule type="expression" dxfId="10" priority="14">
      <formula>NOT(C9="Yes")</formula>
    </cfRule>
  </conditionalFormatting>
  <conditionalFormatting sqref="C15">
    <cfRule type="expression" dxfId="9" priority="13">
      <formula>NOT(C9="Yes")</formula>
    </cfRule>
  </conditionalFormatting>
  <conditionalFormatting sqref="C16">
    <cfRule type="expression" dxfId="8" priority="12">
      <formula>NOT(C9="Yes")</formula>
    </cfRule>
  </conditionalFormatting>
  <conditionalFormatting sqref="C18">
    <cfRule type="expression" dxfId="7" priority="11">
      <formula>NOT(C17="Yes")</formula>
    </cfRule>
  </conditionalFormatting>
  <conditionalFormatting sqref="C28:C29">
    <cfRule type="expression" dxfId="6" priority="4">
      <formula>AND($C$27=0,NOT($C$27=""))</formula>
    </cfRule>
  </conditionalFormatting>
  <conditionalFormatting sqref="C31:D31">
    <cfRule type="expression" dxfId="5" priority="3">
      <formula>$C$24="No"</formula>
    </cfRule>
  </conditionalFormatting>
  <conditionalFormatting sqref="C21:H23">
    <cfRule type="expression" dxfId="4" priority="20">
      <formula>$C$19=""</formula>
    </cfRule>
  </conditionalFormatting>
  <conditionalFormatting sqref="C23:H23">
    <cfRule type="expression" dxfId="3" priority="18">
      <formula>NOT(C$22="Other (specify)")</formula>
    </cfRule>
  </conditionalFormatting>
  <conditionalFormatting sqref="C34:AF34">
    <cfRule type="expression" dxfId="2" priority="1">
      <formula>$C$24="No"</formula>
    </cfRule>
  </conditionalFormatting>
  <conditionalFormatting sqref="AE34">
    <cfRule type="expression" dxfId="1" priority="2">
      <formula>NOT(OR($AD34="Calculated/Modeled"))</formula>
    </cfRule>
  </conditionalFormatting>
  <conditionalFormatting sqref="AF34">
    <cfRule type="expression" dxfId="0" priority="5">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2:E33 F31 E26:F30 F33 E49:F50 F35 C36:C37" xr:uid="{6BAD60AC-BFAB-4F05-AF24-B38FAA7E4E5B}">
      <formula1>0</formula1>
      <formula2>10000</formula2>
    </dataValidation>
    <dataValidation type="list" allowBlank="1" showInputMessage="1" showErrorMessage="1" sqref="G26:G31 G33 G49:G50 G35"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 H38: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25" right="0.2" top="0.75" bottom="0.75" header="0.3" footer="0.3"/>
  <pageSetup scale="23"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51"/>
    <col min="3" max="3" width="12.5546875" style="51" customWidth="1"/>
    <col min="4" max="16384" width="8.88671875" style="51"/>
  </cols>
  <sheetData>
    <row r="1" spans="1:3" x14ac:dyDescent="0.3">
      <c r="A1" s="354"/>
      <c r="B1" s="354" t="str">
        <f t="shared" ref="B1:B33" si="0">IF(A1=0,"",A1)</f>
        <v/>
      </c>
      <c r="C1" s="355" t="s">
        <v>772</v>
      </c>
    </row>
    <row r="2" spans="1:3" x14ac:dyDescent="0.3">
      <c r="A2" s="354">
        <f>'Control Devices(2)'!B11</f>
        <v>0</v>
      </c>
      <c r="B2" s="354" t="str">
        <f t="shared" si="0"/>
        <v/>
      </c>
    </row>
    <row r="3" spans="1:3" x14ac:dyDescent="0.3">
      <c r="A3" s="354">
        <f>'Control Devices(2)'!B12</f>
        <v>0</v>
      </c>
      <c r="B3" s="354" t="str">
        <f t="shared" si="0"/>
        <v/>
      </c>
    </row>
    <row r="4" spans="1:3" x14ac:dyDescent="0.3">
      <c r="A4" s="354">
        <f>'Control Devices(2)'!B13</f>
        <v>0</v>
      </c>
      <c r="B4" s="354" t="str">
        <f t="shared" si="0"/>
        <v/>
      </c>
    </row>
    <row r="5" spans="1:3" x14ac:dyDescent="0.3">
      <c r="A5" s="354">
        <f>'Control Devices(2)'!B14</f>
        <v>0</v>
      </c>
      <c r="B5" s="354" t="str">
        <f t="shared" si="0"/>
        <v/>
      </c>
    </row>
    <row r="6" spans="1:3" x14ac:dyDescent="0.3">
      <c r="A6" s="354">
        <f>'Control Devices(2)'!B15</f>
        <v>0</v>
      </c>
      <c r="B6" s="354" t="str">
        <f t="shared" si="0"/>
        <v/>
      </c>
    </row>
    <row r="7" spans="1:3" x14ac:dyDescent="0.3">
      <c r="A7" s="354">
        <f>'Control Devices(2)'!B16</f>
        <v>0</v>
      </c>
      <c r="B7" s="354" t="str">
        <f t="shared" si="0"/>
        <v/>
      </c>
    </row>
    <row r="8" spans="1:3" x14ac:dyDescent="0.3">
      <c r="A8" s="354">
        <f>'Control Devices(2)'!B17</f>
        <v>0</v>
      </c>
      <c r="B8" s="354" t="str">
        <f t="shared" si="0"/>
        <v/>
      </c>
    </row>
    <row r="9" spans="1:3" x14ac:dyDescent="0.3">
      <c r="A9" s="354">
        <f>'Control Devices(2)'!B18</f>
        <v>0</v>
      </c>
      <c r="B9" s="354" t="str">
        <f t="shared" si="0"/>
        <v/>
      </c>
    </row>
    <row r="10" spans="1:3" x14ac:dyDescent="0.3">
      <c r="A10" s="354">
        <f>'Control Devices(2)'!B19</f>
        <v>0</v>
      </c>
      <c r="B10" s="354" t="str">
        <f t="shared" si="0"/>
        <v/>
      </c>
    </row>
    <row r="11" spans="1:3" x14ac:dyDescent="0.3">
      <c r="A11" s="354">
        <f>'Control Devices(2)'!B20</f>
        <v>0</v>
      </c>
      <c r="B11" s="354" t="str">
        <f t="shared" si="0"/>
        <v/>
      </c>
    </row>
    <row r="12" spans="1:3" x14ac:dyDescent="0.3">
      <c r="A12" s="354">
        <f>'Control Devices(2)'!B21</f>
        <v>0</v>
      </c>
      <c r="B12" s="354" t="str">
        <f t="shared" si="0"/>
        <v/>
      </c>
    </row>
    <row r="13" spans="1:3" x14ac:dyDescent="0.3">
      <c r="A13" s="354">
        <f>'Control Devices(2)'!B22</f>
        <v>0</v>
      </c>
      <c r="B13" s="354" t="str">
        <f t="shared" si="0"/>
        <v/>
      </c>
    </row>
    <row r="14" spans="1:3" x14ac:dyDescent="0.3">
      <c r="A14" s="354">
        <f>'Control Devices(2)'!B23</f>
        <v>0</v>
      </c>
      <c r="B14" s="354" t="str">
        <f t="shared" si="0"/>
        <v/>
      </c>
    </row>
    <row r="15" spans="1:3" x14ac:dyDescent="0.3">
      <c r="A15" s="354">
        <f>'Control Devices(2)'!B24</f>
        <v>0</v>
      </c>
      <c r="B15" s="354" t="str">
        <f t="shared" si="0"/>
        <v/>
      </c>
    </row>
    <row r="16" spans="1:3" x14ac:dyDescent="0.3">
      <c r="A16" s="354">
        <f>'Control Devices(2)'!B25</f>
        <v>0</v>
      </c>
      <c r="B16" s="354" t="str">
        <f t="shared" si="0"/>
        <v/>
      </c>
    </row>
    <row r="17" spans="1:2" x14ac:dyDescent="0.3">
      <c r="A17" s="354">
        <f>'Control Devices(2)'!B26</f>
        <v>0</v>
      </c>
      <c r="B17" s="354" t="str">
        <f t="shared" si="0"/>
        <v/>
      </c>
    </row>
    <row r="18" spans="1:2" x14ac:dyDescent="0.3">
      <c r="A18" s="354">
        <f>'Control Devices(2)'!B27</f>
        <v>0</v>
      </c>
      <c r="B18" s="354" t="str">
        <f t="shared" si="0"/>
        <v/>
      </c>
    </row>
    <row r="19" spans="1:2" x14ac:dyDescent="0.3">
      <c r="A19" s="354">
        <f>'Control Devices(2)'!B54</f>
        <v>0</v>
      </c>
      <c r="B19" s="354" t="str">
        <f t="shared" si="0"/>
        <v/>
      </c>
    </row>
    <row r="20" spans="1:2" x14ac:dyDescent="0.3">
      <c r="A20" s="354">
        <f>'Control Devices(2)'!B55</f>
        <v>0</v>
      </c>
      <c r="B20" s="354" t="str">
        <f t="shared" si="0"/>
        <v/>
      </c>
    </row>
    <row r="21" spans="1:2" x14ac:dyDescent="0.3">
      <c r="A21" s="354">
        <f>'Control Devices(2)'!B56</f>
        <v>0</v>
      </c>
      <c r="B21" s="354" t="str">
        <f t="shared" si="0"/>
        <v/>
      </c>
    </row>
    <row r="22" spans="1:2" x14ac:dyDescent="0.3">
      <c r="A22" s="354">
        <f>'Control Devices(2)'!B57</f>
        <v>0</v>
      </c>
      <c r="B22" s="354" t="str">
        <f t="shared" si="0"/>
        <v/>
      </c>
    </row>
    <row r="23" spans="1:2" x14ac:dyDescent="0.3">
      <c r="A23" s="354">
        <f>'Control Devices(2)'!B58</f>
        <v>0</v>
      </c>
      <c r="B23" s="354" t="str">
        <f t="shared" si="0"/>
        <v/>
      </c>
    </row>
    <row r="24" spans="1:2" x14ac:dyDescent="0.3">
      <c r="A24" s="354">
        <f>'Control Devices(2)'!B59</f>
        <v>0</v>
      </c>
      <c r="B24" s="354" t="str">
        <f t="shared" si="0"/>
        <v/>
      </c>
    </row>
    <row r="25" spans="1:2" x14ac:dyDescent="0.3">
      <c r="A25" s="354">
        <f>'Control Devices(2)'!B60</f>
        <v>0</v>
      </c>
      <c r="B25" s="354" t="str">
        <f t="shared" si="0"/>
        <v/>
      </c>
    </row>
    <row r="26" spans="1:2" x14ac:dyDescent="0.3">
      <c r="A26" s="354">
        <f>'Control Devices(2)'!B61</f>
        <v>0</v>
      </c>
      <c r="B26" s="354" t="str">
        <f t="shared" si="0"/>
        <v/>
      </c>
    </row>
    <row r="27" spans="1:2" x14ac:dyDescent="0.3">
      <c r="A27" s="354">
        <f>'Control Devices(2)'!B62</f>
        <v>0</v>
      </c>
      <c r="B27" s="354" t="str">
        <f t="shared" si="0"/>
        <v/>
      </c>
    </row>
    <row r="28" spans="1:2" x14ac:dyDescent="0.3">
      <c r="A28" s="354">
        <f>'Control Devices(2)'!B63</f>
        <v>0</v>
      </c>
      <c r="B28" s="354" t="str">
        <f t="shared" si="0"/>
        <v/>
      </c>
    </row>
    <row r="29" spans="1:2" x14ac:dyDescent="0.3">
      <c r="A29" s="354">
        <f>'Control Devices(2)'!B64</f>
        <v>0</v>
      </c>
      <c r="B29" s="354" t="str">
        <f t="shared" si="0"/>
        <v/>
      </c>
    </row>
    <row r="30" spans="1:2" x14ac:dyDescent="0.3">
      <c r="A30" s="354">
        <f>'Control Devices(2)'!B65</f>
        <v>0</v>
      </c>
      <c r="B30" s="354" t="str">
        <f t="shared" si="0"/>
        <v/>
      </c>
    </row>
    <row r="31" spans="1:2" x14ac:dyDescent="0.3">
      <c r="A31" s="354">
        <f>'Control Devices(2)'!B66</f>
        <v>0</v>
      </c>
      <c r="B31" s="354" t="str">
        <f t="shared" si="0"/>
        <v/>
      </c>
    </row>
    <row r="32" spans="1:2" x14ac:dyDescent="0.3">
      <c r="A32" s="354">
        <f>'Control Devices(2)'!B67</f>
        <v>0</v>
      </c>
      <c r="B32" s="354" t="str">
        <f t="shared" si="0"/>
        <v/>
      </c>
    </row>
    <row r="33" spans="1:2" x14ac:dyDescent="0.3">
      <c r="A33" s="354">
        <f>'Control Devices(2)'!B68</f>
        <v>0</v>
      </c>
      <c r="B33" s="354" t="str">
        <f t="shared" si="0"/>
        <v/>
      </c>
    </row>
    <row r="38" spans="1:2" x14ac:dyDescent="0.3">
      <c r="A38" s="51" t="s">
        <v>773</v>
      </c>
    </row>
    <row r="39" spans="1:2" x14ac:dyDescent="0.3">
      <c r="A39" s="51" t="s">
        <v>774</v>
      </c>
    </row>
    <row r="40" spans="1:2" x14ac:dyDescent="0.3">
      <c r="A40" s="51" t="s">
        <v>775</v>
      </c>
    </row>
    <row r="41" spans="1:2" x14ac:dyDescent="0.3">
      <c r="A41" s="51" t="s">
        <v>776</v>
      </c>
    </row>
    <row r="42" spans="1:2" x14ac:dyDescent="0.3">
      <c r="A42" s="51" t="s">
        <v>777</v>
      </c>
    </row>
    <row r="43" spans="1:2" x14ac:dyDescent="0.3">
      <c r="A43" s="51" t="s">
        <v>778</v>
      </c>
    </row>
    <row r="44" spans="1:2" x14ac:dyDescent="0.3">
      <c r="A44" s="51" t="s">
        <v>779</v>
      </c>
    </row>
    <row r="45" spans="1:2" x14ac:dyDescent="0.3">
      <c r="A45" s="51" t="s">
        <v>780</v>
      </c>
    </row>
    <row r="48" spans="1:2" x14ac:dyDescent="0.3">
      <c r="A48" s="51" t="s">
        <v>781</v>
      </c>
    </row>
    <row r="49" spans="1:1" x14ac:dyDescent="0.3">
      <c r="A49" s="51" t="s">
        <v>782</v>
      </c>
    </row>
    <row r="50" spans="1:1" x14ac:dyDescent="0.3">
      <c r="A50" s="51" t="s">
        <v>783</v>
      </c>
    </row>
    <row r="51" spans="1:1" x14ac:dyDescent="0.3">
      <c r="A51" s="51" t="s">
        <v>784</v>
      </c>
    </row>
    <row r="52" spans="1:1" x14ac:dyDescent="0.3">
      <c r="A52" s="51" t="s">
        <v>785</v>
      </c>
    </row>
    <row r="53" spans="1:1" x14ac:dyDescent="0.3">
      <c r="A53" s="51" t="s">
        <v>786</v>
      </c>
    </row>
    <row r="54" spans="1:1" x14ac:dyDescent="0.3">
      <c r="A54" s="51" t="s">
        <v>787</v>
      </c>
    </row>
    <row r="55" spans="1:1" x14ac:dyDescent="0.3">
      <c r="A55" s="51" t="s">
        <v>788</v>
      </c>
    </row>
    <row r="58" spans="1:1" x14ac:dyDescent="0.3">
      <c r="A58" s="51" t="s">
        <v>789</v>
      </c>
    </row>
    <row r="59" spans="1:1" x14ac:dyDescent="0.3">
      <c r="A59" s="51" t="s">
        <v>790</v>
      </c>
    </row>
    <row r="60" spans="1:1" x14ac:dyDescent="0.3">
      <c r="A60" s="51" t="s">
        <v>791</v>
      </c>
    </row>
    <row r="61" spans="1:1" x14ac:dyDescent="0.3">
      <c r="A61" s="51" t="s">
        <v>792</v>
      </c>
    </row>
    <row r="62" spans="1:1" x14ac:dyDescent="0.3">
      <c r="A62" s="51" t="s">
        <v>793</v>
      </c>
    </row>
    <row r="65" spans="1:1" x14ac:dyDescent="0.3">
      <c r="A65" s="51" t="s">
        <v>794</v>
      </c>
    </row>
    <row r="66" spans="1:1" x14ac:dyDescent="0.3">
      <c r="A66" s="51" t="s">
        <v>795</v>
      </c>
    </row>
    <row r="67" spans="1:1" x14ac:dyDescent="0.3">
      <c r="A67" s="51" t="s">
        <v>793</v>
      </c>
    </row>
    <row r="70" spans="1:1" x14ac:dyDescent="0.3">
      <c r="A70" s="51" t="s">
        <v>796</v>
      </c>
    </row>
    <row r="71" spans="1:1" x14ac:dyDescent="0.3">
      <c r="A71" s="51" t="s">
        <v>797</v>
      </c>
    </row>
    <row r="72" spans="1:1" x14ac:dyDescent="0.3">
      <c r="A72" s="51" t="s">
        <v>798</v>
      </c>
    </row>
    <row r="73" spans="1:1" x14ac:dyDescent="0.3">
      <c r="A73" s="51" t="s">
        <v>799</v>
      </c>
    </row>
    <row r="74" spans="1:1" x14ac:dyDescent="0.3">
      <c r="A74" s="51" t="s">
        <v>800</v>
      </c>
    </row>
    <row r="77" spans="1:1" x14ac:dyDescent="0.3">
      <c r="A77" s="51" t="s">
        <v>801</v>
      </c>
    </row>
    <row r="78" spans="1:1" x14ac:dyDescent="0.3">
      <c r="A78" s="51" t="s">
        <v>802</v>
      </c>
    </row>
    <row r="79" spans="1:1" x14ac:dyDescent="0.3">
      <c r="A79" s="51" t="s">
        <v>803</v>
      </c>
    </row>
    <row r="80" spans="1:1" x14ac:dyDescent="0.3">
      <c r="A80" s="51" t="s">
        <v>804</v>
      </c>
    </row>
    <row r="81" spans="1:1" x14ac:dyDescent="0.3">
      <c r="A81" s="51" t="s">
        <v>805</v>
      </c>
    </row>
    <row r="82" spans="1:1" x14ac:dyDescent="0.3">
      <c r="A82" s="51" t="s">
        <v>806</v>
      </c>
    </row>
    <row r="83" spans="1:1" x14ac:dyDescent="0.3">
      <c r="A83" s="51" t="s">
        <v>807</v>
      </c>
    </row>
    <row r="84" spans="1:1" x14ac:dyDescent="0.3">
      <c r="A84" s="51" t="s">
        <v>808</v>
      </c>
    </row>
    <row r="87" spans="1:1" x14ac:dyDescent="0.3">
      <c r="A87" s="51" t="s">
        <v>809</v>
      </c>
    </row>
    <row r="88" spans="1:1" x14ac:dyDescent="0.3">
      <c r="A88" s="51" t="s">
        <v>810</v>
      </c>
    </row>
    <row r="89" spans="1:1" x14ac:dyDescent="0.3">
      <c r="A89" s="51" t="s">
        <v>811</v>
      </c>
    </row>
    <row r="90" spans="1:1" x14ac:dyDescent="0.3">
      <c r="A90" s="51" t="s">
        <v>812</v>
      </c>
    </row>
    <row r="91" spans="1:1" x14ac:dyDescent="0.3">
      <c r="A91" s="51" t="s">
        <v>813</v>
      </c>
    </row>
    <row r="92" spans="1:1" x14ac:dyDescent="0.3">
      <c r="A92" s="51" t="s">
        <v>814</v>
      </c>
    </row>
    <row r="93" spans="1:1" x14ac:dyDescent="0.3">
      <c r="A93" s="51" t="s">
        <v>808</v>
      </c>
    </row>
    <row r="96" spans="1:1" x14ac:dyDescent="0.3">
      <c r="A96" s="51" t="s">
        <v>815</v>
      </c>
    </row>
    <row r="97" spans="1:1" x14ac:dyDescent="0.3">
      <c r="A97" s="51" t="s">
        <v>816</v>
      </c>
    </row>
    <row r="98" spans="1:1" x14ac:dyDescent="0.3">
      <c r="A98" s="51" t="s">
        <v>817</v>
      </c>
    </row>
    <row r="99" spans="1:1" x14ac:dyDescent="0.3">
      <c r="A99" s="51" t="s">
        <v>50</v>
      </c>
    </row>
    <row r="100" spans="1:1" x14ac:dyDescent="0.3">
      <c r="A100" s="51" t="s">
        <v>818</v>
      </c>
    </row>
    <row r="101" spans="1:1" x14ac:dyDescent="0.3">
      <c r="A101" s="51" t="s">
        <v>42</v>
      </c>
    </row>
    <row r="102" spans="1:1" x14ac:dyDescent="0.3">
      <c r="A102" s="51" t="s">
        <v>819</v>
      </c>
    </row>
    <row r="103" spans="1:1" x14ac:dyDescent="0.3">
      <c r="A103" s="51" t="s">
        <v>820</v>
      </c>
    </row>
    <row r="104" spans="1:1" x14ac:dyDescent="0.3">
      <c r="A104" s="51" t="s">
        <v>821</v>
      </c>
    </row>
    <row r="107" spans="1:1" x14ac:dyDescent="0.3">
      <c r="A107" s="51" t="s">
        <v>822</v>
      </c>
    </row>
    <row r="108" spans="1:1" x14ac:dyDescent="0.3">
      <c r="A108" s="51" t="s">
        <v>823</v>
      </c>
    </row>
    <row r="109" spans="1:1" x14ac:dyDescent="0.3">
      <c r="A109" s="51" t="s">
        <v>824</v>
      </c>
    </row>
    <row r="110" spans="1:1" x14ac:dyDescent="0.3">
      <c r="A110" s="51" t="s">
        <v>825</v>
      </c>
    </row>
    <row r="111" spans="1:1" x14ac:dyDescent="0.3">
      <c r="A111" s="51" t="s">
        <v>826</v>
      </c>
    </row>
    <row r="112" spans="1:1" x14ac:dyDescent="0.3">
      <c r="A112" s="51" t="s">
        <v>827</v>
      </c>
    </row>
    <row r="113" spans="1:1" x14ac:dyDescent="0.3">
      <c r="A113" s="51" t="s">
        <v>793</v>
      </c>
    </row>
    <row r="116" spans="1:1" x14ac:dyDescent="0.3">
      <c r="A116" s="51" t="s">
        <v>828</v>
      </c>
    </row>
    <row r="117" spans="1:1" x14ac:dyDescent="0.3">
      <c r="A117" s="51" t="s">
        <v>829</v>
      </c>
    </row>
    <row r="118" spans="1:1" x14ac:dyDescent="0.3">
      <c r="A118" s="51" t="s">
        <v>830</v>
      </c>
    </row>
    <row r="121" spans="1:1" x14ac:dyDescent="0.3">
      <c r="A121" s="51" t="s">
        <v>831</v>
      </c>
    </row>
    <row r="122" spans="1:1" x14ac:dyDescent="0.3">
      <c r="A122" s="51" t="s">
        <v>832</v>
      </c>
    </row>
    <row r="123" spans="1:1" x14ac:dyDescent="0.3">
      <c r="A123" s="51" t="s">
        <v>833</v>
      </c>
    </row>
    <row r="124" spans="1:1" x14ac:dyDescent="0.3">
      <c r="A124" s="51" t="s">
        <v>834</v>
      </c>
    </row>
    <row r="127" spans="1:1" x14ac:dyDescent="0.3">
      <c r="A127" s="51" t="s">
        <v>835</v>
      </c>
    </row>
    <row r="128" spans="1:1" x14ac:dyDescent="0.3">
      <c r="A128" s="51" t="s">
        <v>836</v>
      </c>
    </row>
    <row r="129" spans="1:1" x14ac:dyDescent="0.3">
      <c r="A129" s="51" t="s">
        <v>837</v>
      </c>
    </row>
    <row r="130" spans="1:1" x14ac:dyDescent="0.3">
      <c r="A130" s="51" t="s">
        <v>838</v>
      </c>
    </row>
    <row r="131" spans="1:1" x14ac:dyDescent="0.3">
      <c r="A131" s="51" t="s">
        <v>839</v>
      </c>
    </row>
    <row r="132" spans="1:1" x14ac:dyDescent="0.3">
      <c r="A132" s="51" t="s">
        <v>794</v>
      </c>
    </row>
    <row r="133" spans="1:1" x14ac:dyDescent="0.3">
      <c r="A133" s="51" t="s">
        <v>795</v>
      </c>
    </row>
    <row r="134" spans="1:1" x14ac:dyDescent="0.3">
      <c r="A134" s="51" t="s">
        <v>840</v>
      </c>
    </row>
    <row r="135" spans="1:1" x14ac:dyDescent="0.3">
      <c r="A135" s="51" t="s">
        <v>841</v>
      </c>
    </row>
    <row r="136" spans="1:1" x14ac:dyDescent="0.3">
      <c r="A136" s="51" t="s">
        <v>842</v>
      </c>
    </row>
    <row r="137" spans="1:1" x14ac:dyDescent="0.3">
      <c r="A137" s="51" t="s">
        <v>793</v>
      </c>
    </row>
    <row r="140" spans="1:1" x14ac:dyDescent="0.3">
      <c r="A140" s="51" t="s">
        <v>843</v>
      </c>
    </row>
    <row r="141" spans="1:1" x14ac:dyDescent="0.3">
      <c r="A141" s="51" t="s">
        <v>844</v>
      </c>
    </row>
    <row r="142" spans="1:1" x14ac:dyDescent="0.3">
      <c r="A142" s="51" t="s">
        <v>845</v>
      </c>
    </row>
    <row r="143" spans="1:1" x14ac:dyDescent="0.3">
      <c r="A143" s="51" t="s">
        <v>808</v>
      </c>
    </row>
    <row r="146" spans="1:1" x14ac:dyDescent="0.3">
      <c r="A146" s="51" t="s">
        <v>846</v>
      </c>
    </row>
    <row r="147" spans="1:1" x14ac:dyDescent="0.3">
      <c r="A147" s="51" t="s">
        <v>847</v>
      </c>
    </row>
    <row r="148" spans="1:1" x14ac:dyDescent="0.3">
      <c r="A148" s="51" t="s">
        <v>848</v>
      </c>
    </row>
    <row r="149" spans="1:1" x14ac:dyDescent="0.3">
      <c r="A149" s="51" t="s">
        <v>808</v>
      </c>
    </row>
    <row r="152" spans="1:1" x14ac:dyDescent="0.3">
      <c r="A152" s="51" t="s">
        <v>849</v>
      </c>
    </row>
    <row r="153" spans="1:1" x14ac:dyDescent="0.3">
      <c r="A153" s="51" t="s">
        <v>850</v>
      </c>
    </row>
    <row r="154" spans="1:1" x14ac:dyDescent="0.3">
      <c r="A154" s="51" t="s">
        <v>808</v>
      </c>
    </row>
    <row r="157" spans="1:1" x14ac:dyDescent="0.3">
      <c r="A157" s="51" t="s">
        <v>851</v>
      </c>
    </row>
    <row r="158" spans="1:1" x14ac:dyDescent="0.3">
      <c r="A158" s="51" t="s">
        <v>852</v>
      </c>
    </row>
    <row r="159" spans="1:1" x14ac:dyDescent="0.3">
      <c r="A159" s="51" t="s">
        <v>853</v>
      </c>
    </row>
    <row r="160" spans="1:1" x14ac:dyDescent="0.3">
      <c r="A160" s="51" t="s">
        <v>854</v>
      </c>
    </row>
    <row r="161" spans="1:1" x14ac:dyDescent="0.3">
      <c r="A161" s="51" t="s">
        <v>855</v>
      </c>
    </row>
    <row r="162" spans="1:1" x14ac:dyDescent="0.3">
      <c r="A162" s="51" t="s">
        <v>856</v>
      </c>
    </row>
    <row r="163" spans="1:1" x14ac:dyDescent="0.3">
      <c r="A163" s="51" t="s">
        <v>808</v>
      </c>
    </row>
    <row r="166" spans="1:1" x14ac:dyDescent="0.3">
      <c r="A166" s="51" t="s">
        <v>857</v>
      </c>
    </row>
    <row r="167" spans="1:1" x14ac:dyDescent="0.3">
      <c r="A167" s="51" t="s">
        <v>858</v>
      </c>
    </row>
    <row r="168" spans="1:1" x14ac:dyDescent="0.3">
      <c r="A168" s="51" t="s">
        <v>859</v>
      </c>
    </row>
    <row r="169" spans="1:1" x14ac:dyDescent="0.3">
      <c r="A169" s="51" t="s">
        <v>860</v>
      </c>
    </row>
    <row r="172" spans="1:1" x14ac:dyDescent="0.3">
      <c r="A172" s="51" t="s">
        <v>861</v>
      </c>
    </row>
    <row r="173" spans="1:1" x14ac:dyDescent="0.3">
      <c r="A173" s="51" t="s">
        <v>862</v>
      </c>
    </row>
    <row r="174" spans="1:1" x14ac:dyDescent="0.3">
      <c r="A174" s="51" t="s">
        <v>863</v>
      </c>
    </row>
    <row r="175" spans="1:1" x14ac:dyDescent="0.3">
      <c r="A175" s="51" t="s">
        <v>864</v>
      </c>
    </row>
    <row r="178" spans="1:1" x14ac:dyDescent="0.3">
      <c r="A178" s="51" t="s">
        <v>865</v>
      </c>
    </row>
    <row r="179" spans="1:1" x14ac:dyDescent="0.3">
      <c r="A179" s="51" t="s">
        <v>866</v>
      </c>
    </row>
    <row r="180" spans="1:1" x14ac:dyDescent="0.3">
      <c r="A180" s="146" t="s">
        <v>867</v>
      </c>
    </row>
    <row r="181" spans="1:1" x14ac:dyDescent="0.3">
      <c r="A181" s="51" t="s">
        <v>868</v>
      </c>
    </row>
    <row r="182" spans="1:1" x14ac:dyDescent="0.3">
      <c r="A182" s="146"/>
    </row>
  </sheetData>
  <sheetProtection algorithmName="SHA-512" hashValue="xr4SJ+K/ZgH+Py1jBnrOJV6YvmwbL+JoJH7VHWxWD8y96iTs0lhNZvZFr+tTDzt51ipOugwFwZKkLwcfnerQSg==" saltValue="JYfHBST6jUEpI5MZGvrA0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dimension ref="B1:J21"/>
  <sheetViews>
    <sheetView topLeftCell="F6" zoomScale="99" zoomScaleNormal="99" workbookViewId="0">
      <selection activeCell="I16" sqref="I16"/>
    </sheetView>
  </sheetViews>
  <sheetFormatPr defaultColWidth="8.77734375" defaultRowHeight="14.4" x14ac:dyDescent="0.3"/>
  <cols>
    <col min="1" max="1" width="3" style="37" customWidth="1"/>
    <col min="2" max="2" width="15.21875" style="40" customWidth="1"/>
    <col min="3" max="3" width="21.21875" style="37" bestFit="1" customWidth="1"/>
    <col min="4" max="4" width="3.21875" style="37" customWidth="1"/>
    <col min="5" max="5" width="26.21875" style="47" customWidth="1"/>
    <col min="6" max="6" width="9.77734375" style="50" customWidth="1"/>
    <col min="7" max="7" width="26.21875" style="47" customWidth="1"/>
    <col min="8" max="8" width="4.5546875" style="37" customWidth="1"/>
    <col min="9" max="9" width="76.21875" style="47" customWidth="1"/>
    <col min="10" max="10" width="65.77734375" style="47" customWidth="1"/>
    <col min="11" max="16384" width="8.77734375" style="37"/>
  </cols>
  <sheetData>
    <row r="1" spans="2:10" ht="18" x14ac:dyDescent="0.3">
      <c r="B1" s="36" t="s">
        <v>957</v>
      </c>
      <c r="E1" s="38" t="s">
        <v>878</v>
      </c>
      <c r="F1" s="39"/>
      <c r="G1" s="37"/>
      <c r="I1" s="38" t="s">
        <v>879</v>
      </c>
      <c r="J1" s="37"/>
    </row>
    <row r="2" spans="2:10" x14ac:dyDescent="0.3">
      <c r="E2" s="37"/>
      <c r="F2" s="39"/>
      <c r="G2" s="37"/>
      <c r="I2" s="41"/>
      <c r="J2" s="41"/>
    </row>
    <row r="3" spans="2:10" s="44" customFormat="1" x14ac:dyDescent="0.3">
      <c r="B3" s="42" t="s">
        <v>958</v>
      </c>
      <c r="C3" s="43" t="s">
        <v>885</v>
      </c>
      <c r="E3" s="43" t="s">
        <v>885</v>
      </c>
      <c r="F3" s="43" t="s">
        <v>872</v>
      </c>
      <c r="G3" s="43" t="s">
        <v>873</v>
      </c>
      <c r="I3" s="45" t="s">
        <v>880</v>
      </c>
      <c r="J3" s="45" t="s">
        <v>881</v>
      </c>
    </row>
    <row r="4" spans="2:10" ht="28.8" x14ac:dyDescent="0.3">
      <c r="B4" s="46">
        <v>45016</v>
      </c>
      <c r="C4" s="47" t="s">
        <v>14</v>
      </c>
      <c r="E4" s="47" t="s">
        <v>14</v>
      </c>
      <c r="F4" s="47" t="s">
        <v>874</v>
      </c>
      <c r="G4" s="47" t="s">
        <v>875</v>
      </c>
      <c r="I4" s="47" t="s">
        <v>890</v>
      </c>
      <c r="J4" s="47" t="s">
        <v>894</v>
      </c>
    </row>
    <row r="5" spans="2:10" ht="28.8" x14ac:dyDescent="0.3">
      <c r="B5" s="46">
        <v>45016</v>
      </c>
      <c r="C5" s="47" t="s">
        <v>21</v>
      </c>
      <c r="E5" s="47" t="s">
        <v>14</v>
      </c>
      <c r="F5" s="47" t="s">
        <v>882</v>
      </c>
      <c r="G5" s="47" t="s">
        <v>883</v>
      </c>
      <c r="I5" s="47" t="s">
        <v>891</v>
      </c>
      <c r="J5" s="47" t="s">
        <v>894</v>
      </c>
    </row>
    <row r="6" spans="2:10" ht="72" x14ac:dyDescent="0.3">
      <c r="B6" s="46">
        <v>45016</v>
      </c>
      <c r="C6" s="47" t="s">
        <v>959</v>
      </c>
      <c r="E6" s="47" t="s">
        <v>14</v>
      </c>
      <c r="F6" s="47" t="s">
        <v>916</v>
      </c>
      <c r="G6" s="47" t="s">
        <v>912</v>
      </c>
      <c r="I6" s="47" t="s">
        <v>892</v>
      </c>
      <c r="J6" s="47" t="s">
        <v>919</v>
      </c>
    </row>
    <row r="7" spans="2:10" ht="28.8" x14ac:dyDescent="0.3">
      <c r="B7" s="48">
        <v>45016</v>
      </c>
      <c r="C7" s="49" t="s">
        <v>461</v>
      </c>
      <c r="E7" s="47" t="s">
        <v>21</v>
      </c>
      <c r="F7" s="47" t="s">
        <v>886</v>
      </c>
      <c r="G7" s="47" t="s">
        <v>918</v>
      </c>
      <c r="I7" s="47" t="s">
        <v>893</v>
      </c>
      <c r="J7" s="47" t="s">
        <v>894</v>
      </c>
    </row>
    <row r="8" spans="2:10" ht="28.8" x14ac:dyDescent="0.3">
      <c r="B8" s="48">
        <v>45016</v>
      </c>
      <c r="C8" s="49" t="s">
        <v>622</v>
      </c>
      <c r="E8" s="47" t="s">
        <v>21</v>
      </c>
      <c r="F8" s="47" t="s">
        <v>888</v>
      </c>
      <c r="G8" s="47" t="s">
        <v>889</v>
      </c>
      <c r="I8" s="47" t="s">
        <v>895</v>
      </c>
      <c r="J8" s="47" t="s">
        <v>887</v>
      </c>
    </row>
    <row r="9" spans="2:10" ht="28.8" x14ac:dyDescent="0.3">
      <c r="B9" s="46">
        <v>45049</v>
      </c>
      <c r="C9" s="47" t="s">
        <v>27</v>
      </c>
      <c r="E9" s="47" t="s">
        <v>21</v>
      </c>
      <c r="F9" s="47" t="s">
        <v>915</v>
      </c>
      <c r="G9" s="47" t="s">
        <v>914</v>
      </c>
      <c r="I9" s="47" t="s">
        <v>896</v>
      </c>
      <c r="J9" s="47" t="s">
        <v>897</v>
      </c>
    </row>
    <row r="10" spans="2:10" ht="72" x14ac:dyDescent="0.3">
      <c r="B10" s="46">
        <v>45049</v>
      </c>
      <c r="C10" s="47" t="s">
        <v>42</v>
      </c>
      <c r="E10" s="47" t="s">
        <v>27</v>
      </c>
      <c r="F10" s="47" t="s">
        <v>917</v>
      </c>
      <c r="G10" s="47" t="s">
        <v>918</v>
      </c>
      <c r="I10" s="47" t="s">
        <v>898</v>
      </c>
      <c r="J10" s="47" t="s">
        <v>920</v>
      </c>
    </row>
    <row r="11" spans="2:10" ht="28.8" x14ac:dyDescent="0.3">
      <c r="B11" s="46">
        <v>45049</v>
      </c>
      <c r="C11" s="47" t="s">
        <v>50</v>
      </c>
      <c r="E11" s="47" t="s">
        <v>35</v>
      </c>
      <c r="F11" s="47" t="s">
        <v>928</v>
      </c>
      <c r="G11" s="47" t="s">
        <v>929</v>
      </c>
      <c r="I11" s="47" t="s">
        <v>899</v>
      </c>
      <c r="J11" s="47" t="s">
        <v>936</v>
      </c>
    </row>
    <row r="12" spans="2:10" ht="28.8" x14ac:dyDescent="0.3">
      <c r="B12" s="46">
        <v>45049</v>
      </c>
      <c r="C12" s="47" t="s">
        <v>337</v>
      </c>
      <c r="E12" s="47" t="s">
        <v>930</v>
      </c>
      <c r="F12" s="47" t="s">
        <v>931</v>
      </c>
      <c r="G12" s="47" t="s">
        <v>932</v>
      </c>
      <c r="I12" s="47" t="s">
        <v>900</v>
      </c>
      <c r="J12" s="47" t="s">
        <v>894</v>
      </c>
    </row>
    <row r="13" spans="2:10" ht="57.6" x14ac:dyDescent="0.3">
      <c r="B13" s="46">
        <v>45049</v>
      </c>
      <c r="C13" s="47" t="s">
        <v>60</v>
      </c>
      <c r="E13" s="47" t="s">
        <v>42</v>
      </c>
      <c r="F13" s="47" t="s">
        <v>935</v>
      </c>
      <c r="G13" s="47" t="s">
        <v>932</v>
      </c>
      <c r="I13" s="47" t="s">
        <v>901</v>
      </c>
      <c r="J13" s="47" t="s">
        <v>921</v>
      </c>
    </row>
    <row r="14" spans="2:10" ht="43.2" x14ac:dyDescent="0.3">
      <c r="B14" s="46">
        <v>45049</v>
      </c>
      <c r="C14" s="47" t="s">
        <v>63</v>
      </c>
      <c r="E14" s="47" t="s">
        <v>933</v>
      </c>
      <c r="F14" s="47" t="s">
        <v>934</v>
      </c>
      <c r="G14" s="47" t="s">
        <v>932</v>
      </c>
      <c r="I14" s="47" t="s">
        <v>902</v>
      </c>
      <c r="J14" s="47" t="s">
        <v>894</v>
      </c>
    </row>
    <row r="15" spans="2:10" ht="28.8" x14ac:dyDescent="0.3">
      <c r="B15" s="46">
        <v>45049</v>
      </c>
      <c r="C15" s="47" t="s">
        <v>70</v>
      </c>
      <c r="E15" s="47" t="s">
        <v>56</v>
      </c>
      <c r="F15" s="47" t="s">
        <v>935</v>
      </c>
      <c r="G15" s="47" t="s">
        <v>932</v>
      </c>
      <c r="I15" s="47" t="s">
        <v>907</v>
      </c>
      <c r="J15" s="47" t="s">
        <v>894</v>
      </c>
    </row>
    <row r="16" spans="2:10" ht="43.2" x14ac:dyDescent="0.3">
      <c r="E16" s="47" t="s">
        <v>876</v>
      </c>
      <c r="F16" s="47" t="s">
        <v>923</v>
      </c>
      <c r="G16" s="47" t="s">
        <v>927</v>
      </c>
      <c r="I16" s="47" t="s">
        <v>906</v>
      </c>
      <c r="J16" s="47" t="s">
        <v>894</v>
      </c>
    </row>
    <row r="17" spans="5:10" ht="43.2" x14ac:dyDescent="0.3">
      <c r="E17" s="47" t="s">
        <v>876</v>
      </c>
      <c r="F17" s="47" t="s">
        <v>877</v>
      </c>
      <c r="G17" s="47" t="s">
        <v>884</v>
      </c>
      <c r="I17" s="47" t="s">
        <v>908</v>
      </c>
      <c r="J17" s="47" t="s">
        <v>894</v>
      </c>
    </row>
    <row r="18" spans="5:10" ht="72" x14ac:dyDescent="0.3">
      <c r="E18" s="47" t="s">
        <v>926</v>
      </c>
      <c r="F18" s="47" t="s">
        <v>924</v>
      </c>
      <c r="G18" s="47" t="s">
        <v>925</v>
      </c>
      <c r="I18" s="47" t="s">
        <v>909</v>
      </c>
      <c r="J18" s="47" t="s">
        <v>922</v>
      </c>
    </row>
    <row r="19" spans="5:10" ht="28.8" x14ac:dyDescent="0.3">
      <c r="I19" s="47" t="s">
        <v>903</v>
      </c>
      <c r="J19" s="47" t="s">
        <v>904</v>
      </c>
    </row>
    <row r="20" spans="5:10" ht="72" x14ac:dyDescent="0.3">
      <c r="I20" s="47" t="s">
        <v>905</v>
      </c>
      <c r="J20" s="47" t="s">
        <v>894</v>
      </c>
    </row>
    <row r="21" spans="5:10" x14ac:dyDescent="0.3">
      <c r="I21" s="47" t="s">
        <v>910</v>
      </c>
      <c r="J21" s="47" t="s">
        <v>911</v>
      </c>
    </row>
  </sheetData>
  <sheetProtection algorithmName="SHA-512" hashValue="uO8uHs+aAqr9dD9L59ru9Q4YS6RgmhXom2UVmAecSUM8NUb2EqYgHteNPrP4n2ir4TacAU+HpbP+zCOregBa7Q==" saltValue="PqS8kYrnV99RZWSBUVyxs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dimension ref="A1:F108"/>
  <sheetViews>
    <sheetView workbookViewId="0">
      <selection activeCell="C14" sqref="C14"/>
    </sheetView>
  </sheetViews>
  <sheetFormatPr defaultRowHeight="14.4" x14ac:dyDescent="0.3"/>
  <cols>
    <col min="1" max="1" width="3" style="51" customWidth="1"/>
    <col min="2" max="2" width="27.5546875" style="10" customWidth="1"/>
    <col min="3" max="3" width="82.21875" style="10" customWidth="1"/>
    <col min="4" max="4" width="62" style="54" customWidth="1"/>
    <col min="5" max="5" width="13.21875" style="51" customWidth="1"/>
    <col min="6" max="6" width="46" style="51" customWidth="1"/>
    <col min="7" max="16384" width="8.88671875" style="51"/>
  </cols>
  <sheetData>
    <row r="1" spans="1:6" ht="18" x14ac:dyDescent="0.35">
      <c r="A1" s="51" t="s">
        <v>80</v>
      </c>
      <c r="B1" s="52" t="s">
        <v>81</v>
      </c>
      <c r="C1" s="51"/>
      <c r="D1" s="53"/>
    </row>
    <row r="2" spans="1:6" x14ac:dyDescent="0.3">
      <c r="A2" s="51" t="s">
        <v>80</v>
      </c>
      <c r="B2" s="51"/>
      <c r="C2" s="51"/>
    </row>
    <row r="3" spans="1:6" ht="16.2" thickBot="1" x14ac:dyDescent="0.35">
      <c r="A3" s="51" t="s">
        <v>80</v>
      </c>
      <c r="B3" s="55" t="s">
        <v>82</v>
      </c>
      <c r="C3" s="51"/>
      <c r="D3" s="56"/>
      <c r="E3" s="57"/>
    </row>
    <row r="4" spans="1:6" x14ac:dyDescent="0.3">
      <c r="A4" s="58" t="s">
        <v>80</v>
      </c>
      <c r="B4" s="59" t="s">
        <v>83</v>
      </c>
      <c r="C4" s="60" t="s">
        <v>84</v>
      </c>
      <c r="F4" s="61"/>
    </row>
    <row r="5" spans="1:6" ht="43.2" x14ac:dyDescent="0.3">
      <c r="A5" s="58" t="s">
        <v>80</v>
      </c>
      <c r="B5" s="62" t="s">
        <v>85</v>
      </c>
      <c r="C5" s="63" t="s">
        <v>86</v>
      </c>
      <c r="D5" s="64"/>
      <c r="E5" s="65"/>
      <c r="F5" s="66"/>
    </row>
    <row r="6" spans="1:6" ht="43.2" x14ac:dyDescent="0.3">
      <c r="A6" s="58" t="s">
        <v>80</v>
      </c>
      <c r="B6" s="62" t="s">
        <v>87</v>
      </c>
      <c r="C6" s="63" t="s">
        <v>88</v>
      </c>
    </row>
    <row r="7" spans="1:6" ht="57.6" x14ac:dyDescent="0.3">
      <c r="A7" s="58" t="s">
        <v>80</v>
      </c>
      <c r="B7" s="62" t="s">
        <v>89</v>
      </c>
      <c r="C7" s="63" t="s">
        <v>90</v>
      </c>
    </row>
    <row r="8" spans="1:6" ht="28.8" x14ac:dyDescent="0.3">
      <c r="A8" s="58" t="s">
        <v>80</v>
      </c>
      <c r="B8" s="62" t="s">
        <v>91</v>
      </c>
      <c r="C8" s="63" t="s">
        <v>92</v>
      </c>
      <c r="D8" s="64"/>
      <c r="E8" s="67"/>
      <c r="F8" s="68"/>
    </row>
    <row r="9" spans="1:6" ht="43.2" x14ac:dyDescent="0.3">
      <c r="A9" s="58" t="s">
        <v>80</v>
      </c>
      <c r="B9" s="62" t="s">
        <v>93</v>
      </c>
      <c r="C9" s="63" t="s">
        <v>94</v>
      </c>
      <c r="D9" s="64"/>
    </row>
    <row r="10" spans="1:6" ht="28.8" x14ac:dyDescent="0.3">
      <c r="A10" s="58" t="s">
        <v>80</v>
      </c>
      <c r="B10" s="62" t="s">
        <v>95</v>
      </c>
      <c r="C10" s="69" t="s">
        <v>96</v>
      </c>
    </row>
    <row r="11" spans="1:6" ht="57.6" x14ac:dyDescent="0.3">
      <c r="A11" s="58" t="s">
        <v>80</v>
      </c>
      <c r="B11" s="62" t="s">
        <v>97</v>
      </c>
      <c r="C11" s="69" t="s">
        <v>98</v>
      </c>
    </row>
    <row r="12" spans="1:6" ht="86.4" x14ac:dyDescent="0.3">
      <c r="A12" s="58" t="s">
        <v>80</v>
      </c>
      <c r="B12" s="62" t="s">
        <v>99</v>
      </c>
      <c r="C12" s="69" t="s">
        <v>100</v>
      </c>
    </row>
    <row r="13" spans="1:6" ht="28.8" x14ac:dyDescent="0.3">
      <c r="A13" s="58" t="s">
        <v>80</v>
      </c>
      <c r="B13" s="62" t="s">
        <v>101</v>
      </c>
      <c r="C13" s="69" t="s">
        <v>102</v>
      </c>
    </row>
    <row r="14" spans="1:6" ht="115.2" x14ac:dyDescent="0.3">
      <c r="A14" s="58" t="s">
        <v>80</v>
      </c>
      <c r="B14" s="62" t="s">
        <v>103</v>
      </c>
      <c r="C14" s="63" t="s">
        <v>104</v>
      </c>
      <c r="D14" s="64"/>
      <c r="F14" s="66"/>
    </row>
    <row r="15" spans="1:6" ht="65.25" customHeight="1" x14ac:dyDescent="0.3">
      <c r="A15" s="58" t="s">
        <v>80</v>
      </c>
      <c r="B15" s="62" t="s">
        <v>105</v>
      </c>
      <c r="C15" s="69" t="s">
        <v>106</v>
      </c>
    </row>
    <row r="16" spans="1:6" ht="57.6" x14ac:dyDescent="0.3">
      <c r="A16" s="58" t="s">
        <v>80</v>
      </c>
      <c r="B16" s="62" t="s">
        <v>107</v>
      </c>
      <c r="C16" s="69" t="s">
        <v>108</v>
      </c>
    </row>
    <row r="17" spans="1:3" ht="28.8" x14ac:dyDescent="0.3">
      <c r="A17" s="58" t="s">
        <v>80</v>
      </c>
      <c r="B17" s="62" t="s">
        <v>109</v>
      </c>
      <c r="C17" s="69" t="s">
        <v>110</v>
      </c>
    </row>
    <row r="18" spans="1:3" ht="28.8" x14ac:dyDescent="0.3">
      <c r="A18" s="58" t="s">
        <v>80</v>
      </c>
      <c r="B18" s="62" t="s">
        <v>111</v>
      </c>
      <c r="C18" s="69" t="s">
        <v>112</v>
      </c>
    </row>
    <row r="19" spans="1:3" ht="28.8" x14ac:dyDescent="0.3">
      <c r="A19" s="58" t="s">
        <v>80</v>
      </c>
      <c r="B19" s="62" t="s">
        <v>113</v>
      </c>
      <c r="C19" s="69" t="s">
        <v>114</v>
      </c>
    </row>
    <row r="20" spans="1:3" ht="104.7" customHeight="1" x14ac:dyDescent="0.3">
      <c r="A20" s="58" t="s">
        <v>80</v>
      </c>
      <c r="B20" s="62" t="s">
        <v>115</v>
      </c>
      <c r="C20" s="69" t="s">
        <v>116</v>
      </c>
    </row>
    <row r="21" spans="1:3" ht="43.2" x14ac:dyDescent="0.3">
      <c r="A21" s="58" t="s">
        <v>80</v>
      </c>
      <c r="B21" s="62" t="s">
        <v>117</v>
      </c>
      <c r="C21" s="69" t="s">
        <v>118</v>
      </c>
    </row>
    <row r="22" spans="1:3" ht="43.2" x14ac:dyDescent="0.3">
      <c r="A22" s="58" t="s">
        <v>80</v>
      </c>
      <c r="B22" s="62" t="s">
        <v>119</v>
      </c>
      <c r="C22" s="69" t="s">
        <v>120</v>
      </c>
    </row>
    <row r="23" spans="1:3" ht="72" x14ac:dyDescent="0.3">
      <c r="A23" s="58" t="s">
        <v>80</v>
      </c>
      <c r="B23" s="62" t="s">
        <v>121</v>
      </c>
      <c r="C23" s="69" t="s">
        <v>122</v>
      </c>
    </row>
    <row r="24" spans="1:3" ht="43.2" x14ac:dyDescent="0.3">
      <c r="A24" s="58" t="s">
        <v>80</v>
      </c>
      <c r="B24" s="62" t="s">
        <v>123</v>
      </c>
      <c r="C24" s="69" t="s">
        <v>124</v>
      </c>
    </row>
    <row r="25" spans="1:3" ht="28.8" x14ac:dyDescent="0.3">
      <c r="A25" s="58" t="s">
        <v>80</v>
      </c>
      <c r="B25" s="62" t="s">
        <v>125</v>
      </c>
      <c r="C25" s="69" t="s">
        <v>126</v>
      </c>
    </row>
    <row r="26" spans="1:3" ht="28.8" x14ac:dyDescent="0.3">
      <c r="A26" s="58" t="s">
        <v>80</v>
      </c>
      <c r="B26" s="62" t="s">
        <v>127</v>
      </c>
      <c r="C26" s="69" t="s">
        <v>128</v>
      </c>
    </row>
    <row r="27" spans="1:3" ht="72" x14ac:dyDescent="0.3">
      <c r="A27" s="58" t="s">
        <v>80</v>
      </c>
      <c r="B27" s="62" t="s">
        <v>129</v>
      </c>
      <c r="C27" s="69" t="s">
        <v>130</v>
      </c>
    </row>
    <row r="28" spans="1:3" ht="43.2" x14ac:dyDescent="0.3">
      <c r="A28" s="58" t="s">
        <v>80</v>
      </c>
      <c r="B28" s="62" t="s">
        <v>131</v>
      </c>
      <c r="C28" s="69" t="s">
        <v>132</v>
      </c>
    </row>
    <row r="29" spans="1:3" ht="230.4" x14ac:dyDescent="0.3">
      <c r="A29" s="58" t="s">
        <v>80</v>
      </c>
      <c r="B29" s="62" t="s">
        <v>14</v>
      </c>
      <c r="C29" s="69" t="s">
        <v>133</v>
      </c>
    </row>
    <row r="30" spans="1:3" ht="28.8" x14ac:dyDescent="0.3">
      <c r="A30" s="58"/>
      <c r="B30" s="70" t="s">
        <v>134</v>
      </c>
      <c r="C30" s="69" t="s">
        <v>135</v>
      </c>
    </row>
    <row r="31" spans="1:3" ht="28.8" x14ac:dyDescent="0.3">
      <c r="A31" s="58" t="s">
        <v>80</v>
      </c>
      <c r="B31" s="62" t="s">
        <v>136</v>
      </c>
      <c r="C31" s="69" t="s">
        <v>137</v>
      </c>
    </row>
    <row r="32" spans="1:3" ht="28.8" x14ac:dyDescent="0.3">
      <c r="A32" s="58" t="s">
        <v>80</v>
      </c>
      <c r="B32" s="62" t="s">
        <v>138</v>
      </c>
      <c r="C32" s="69" t="s">
        <v>139</v>
      </c>
    </row>
    <row r="33" spans="1:3" ht="28.8" x14ac:dyDescent="0.3">
      <c r="A33" s="58" t="s">
        <v>80</v>
      </c>
      <c r="B33" s="62" t="s">
        <v>140</v>
      </c>
      <c r="C33" s="69" t="s">
        <v>141</v>
      </c>
    </row>
    <row r="34" spans="1:3" ht="69" customHeight="1" x14ac:dyDescent="0.3">
      <c r="A34" s="58"/>
      <c r="B34" s="62" t="s">
        <v>142</v>
      </c>
      <c r="C34" s="69" t="s">
        <v>143</v>
      </c>
    </row>
    <row r="35" spans="1:3" ht="28.8" x14ac:dyDescent="0.3">
      <c r="A35" s="58" t="s">
        <v>80</v>
      </c>
      <c r="B35" s="62" t="s">
        <v>144</v>
      </c>
      <c r="C35" s="69" t="s">
        <v>145</v>
      </c>
    </row>
    <row r="36" spans="1:3" ht="72" x14ac:dyDescent="0.3">
      <c r="A36" s="58" t="s">
        <v>80</v>
      </c>
      <c r="B36" s="62" t="s">
        <v>146</v>
      </c>
      <c r="C36" s="69" t="s">
        <v>147</v>
      </c>
    </row>
    <row r="37" spans="1:3" ht="43.2" x14ac:dyDescent="0.3">
      <c r="A37" s="58" t="s">
        <v>80</v>
      </c>
      <c r="B37" s="62" t="s">
        <v>148</v>
      </c>
      <c r="C37" s="69" t="s">
        <v>149</v>
      </c>
    </row>
    <row r="38" spans="1:3" ht="28.8" x14ac:dyDescent="0.3">
      <c r="A38" s="58" t="s">
        <v>80</v>
      </c>
      <c r="B38" s="62" t="s">
        <v>150</v>
      </c>
      <c r="C38" s="69" t="s">
        <v>151</v>
      </c>
    </row>
    <row r="39" spans="1:3" ht="28.8" x14ac:dyDescent="0.3">
      <c r="A39" s="58" t="s">
        <v>80</v>
      </c>
      <c r="B39" s="62" t="s">
        <v>152</v>
      </c>
      <c r="C39" s="69" t="s">
        <v>153</v>
      </c>
    </row>
    <row r="40" spans="1:3" ht="144" x14ac:dyDescent="0.3">
      <c r="A40" s="58" t="s">
        <v>80</v>
      </c>
      <c r="B40" s="62" t="s">
        <v>154</v>
      </c>
      <c r="C40" s="69" t="s">
        <v>155</v>
      </c>
    </row>
    <row r="41" spans="1:3" x14ac:dyDescent="0.3">
      <c r="A41" s="58" t="s">
        <v>80</v>
      </c>
      <c r="B41" s="62" t="s">
        <v>156</v>
      </c>
      <c r="C41" s="69" t="s">
        <v>157</v>
      </c>
    </row>
    <row r="42" spans="1:3" x14ac:dyDescent="0.3">
      <c r="A42" s="58" t="s">
        <v>80</v>
      </c>
      <c r="B42" s="62" t="s">
        <v>158</v>
      </c>
      <c r="C42" s="69" t="s">
        <v>159</v>
      </c>
    </row>
    <row r="43" spans="1:3" ht="28.8" x14ac:dyDescent="0.3">
      <c r="A43" s="58" t="s">
        <v>80</v>
      </c>
      <c r="B43" s="62" t="s">
        <v>160</v>
      </c>
      <c r="C43" s="69" t="s">
        <v>161</v>
      </c>
    </row>
    <row r="44" spans="1:3" ht="43.2" x14ac:dyDescent="0.3">
      <c r="A44" s="58" t="s">
        <v>80</v>
      </c>
      <c r="B44" s="62" t="s">
        <v>162</v>
      </c>
      <c r="C44" s="69" t="s">
        <v>163</v>
      </c>
    </row>
    <row r="45" spans="1:3" ht="28.8" x14ac:dyDescent="0.3">
      <c r="A45" s="58" t="s">
        <v>80</v>
      </c>
      <c r="B45" s="62" t="s">
        <v>164</v>
      </c>
      <c r="C45" s="69" t="s">
        <v>165</v>
      </c>
    </row>
    <row r="46" spans="1:3" ht="28.8" x14ac:dyDescent="0.3">
      <c r="A46" s="58" t="s">
        <v>80</v>
      </c>
      <c r="B46" s="62" t="s">
        <v>166</v>
      </c>
      <c r="C46" s="69" t="s">
        <v>167</v>
      </c>
    </row>
    <row r="47" spans="1:3" ht="86.4" x14ac:dyDescent="0.3">
      <c r="A47" s="58" t="s">
        <v>80</v>
      </c>
      <c r="B47" s="62" t="s">
        <v>168</v>
      </c>
      <c r="C47" s="69" t="s">
        <v>169</v>
      </c>
    </row>
    <row r="48" spans="1:3" ht="28.8" x14ac:dyDescent="0.3">
      <c r="A48" s="58" t="s">
        <v>80</v>
      </c>
      <c r="B48" s="62" t="s">
        <v>170</v>
      </c>
      <c r="C48" s="69" t="s">
        <v>171</v>
      </c>
    </row>
    <row r="49" spans="1:6" ht="57.6" x14ac:dyDescent="0.3">
      <c r="A49" s="58" t="s">
        <v>80</v>
      </c>
      <c r="B49" s="62" t="s">
        <v>172</v>
      </c>
      <c r="C49" s="69" t="s">
        <v>173</v>
      </c>
    </row>
    <row r="50" spans="1:6" ht="28.8" x14ac:dyDescent="0.3">
      <c r="A50" s="58" t="s">
        <v>80</v>
      </c>
      <c r="B50" s="62" t="s">
        <v>174</v>
      </c>
      <c r="C50" s="69" t="s">
        <v>175</v>
      </c>
    </row>
    <row r="51" spans="1:6" ht="28.8" x14ac:dyDescent="0.3">
      <c r="A51" s="58" t="s">
        <v>80</v>
      </c>
      <c r="B51" s="62" t="s">
        <v>176</v>
      </c>
      <c r="C51" s="69" t="s">
        <v>177</v>
      </c>
    </row>
    <row r="52" spans="1:6" x14ac:dyDescent="0.3">
      <c r="A52" s="58" t="s">
        <v>80</v>
      </c>
      <c r="B52" s="62" t="s">
        <v>178</v>
      </c>
      <c r="C52" s="69" t="s">
        <v>179</v>
      </c>
    </row>
    <row r="53" spans="1:6" ht="57.6" x14ac:dyDescent="0.3">
      <c r="A53" s="58" t="s">
        <v>80</v>
      </c>
      <c r="B53" s="62" t="s">
        <v>180</v>
      </c>
      <c r="C53" s="69" t="s">
        <v>181</v>
      </c>
    </row>
    <row r="54" spans="1:6" ht="72" x14ac:dyDescent="0.3">
      <c r="A54" s="58" t="s">
        <v>80</v>
      </c>
      <c r="B54" s="62" t="s">
        <v>182</v>
      </c>
      <c r="C54" s="69" t="s">
        <v>183</v>
      </c>
    </row>
    <row r="55" spans="1:6" ht="28.8" x14ac:dyDescent="0.3">
      <c r="A55" s="58" t="s">
        <v>80</v>
      </c>
      <c r="B55" s="62" t="s">
        <v>184</v>
      </c>
      <c r="C55" s="69" t="s">
        <v>185</v>
      </c>
    </row>
    <row r="56" spans="1:6" x14ac:dyDescent="0.3">
      <c r="A56" s="58"/>
      <c r="B56" s="70" t="s">
        <v>186</v>
      </c>
      <c r="C56" s="69" t="s">
        <v>187</v>
      </c>
    </row>
    <row r="57" spans="1:6" ht="72" x14ac:dyDescent="0.3">
      <c r="A57" s="58" t="s">
        <v>80</v>
      </c>
      <c r="B57" s="62" t="s">
        <v>188</v>
      </c>
      <c r="C57" s="63" t="s">
        <v>189</v>
      </c>
      <c r="D57" s="64"/>
      <c r="F57" s="71"/>
    </row>
    <row r="58" spans="1:6" ht="28.8" x14ac:dyDescent="0.3">
      <c r="A58" s="58" t="s">
        <v>80</v>
      </c>
      <c r="B58" s="62" t="s">
        <v>190</v>
      </c>
      <c r="C58" s="69" t="s">
        <v>191</v>
      </c>
    </row>
    <row r="59" spans="1:6" ht="28.8" x14ac:dyDescent="0.3">
      <c r="A59" s="58" t="s">
        <v>80</v>
      </c>
      <c r="B59" s="62" t="s">
        <v>192</v>
      </c>
      <c r="C59" s="69" t="s">
        <v>193</v>
      </c>
    </row>
    <row r="60" spans="1:6" ht="28.8" x14ac:dyDescent="0.3">
      <c r="A60" s="58" t="s">
        <v>80</v>
      </c>
      <c r="B60" s="62" t="s">
        <v>194</v>
      </c>
      <c r="C60" s="69" t="s">
        <v>195</v>
      </c>
    </row>
    <row r="61" spans="1:6" ht="28.8" x14ac:dyDescent="0.3">
      <c r="A61" s="58" t="s">
        <v>80</v>
      </c>
      <c r="B61" s="62" t="s">
        <v>196</v>
      </c>
      <c r="C61" s="69" t="s">
        <v>197</v>
      </c>
    </row>
    <row r="62" spans="1:6" ht="43.2" x14ac:dyDescent="0.3">
      <c r="A62" s="58" t="s">
        <v>80</v>
      </c>
      <c r="B62" s="62" t="s">
        <v>198</v>
      </c>
      <c r="C62" s="69" t="s">
        <v>199</v>
      </c>
    </row>
    <row r="63" spans="1:6" ht="28.8" x14ac:dyDescent="0.3">
      <c r="A63" s="58" t="s">
        <v>80</v>
      </c>
      <c r="B63" s="62" t="s">
        <v>200</v>
      </c>
      <c r="C63" s="69" t="s">
        <v>201</v>
      </c>
    </row>
    <row r="64" spans="1:6" ht="28.8" x14ac:dyDescent="0.3">
      <c r="A64" s="58" t="s">
        <v>80</v>
      </c>
      <c r="B64" s="62" t="s">
        <v>202</v>
      </c>
      <c r="C64" s="69" t="s">
        <v>203</v>
      </c>
    </row>
    <row r="65" spans="1:3" ht="28.8" x14ac:dyDescent="0.3">
      <c r="A65" s="58" t="s">
        <v>80</v>
      </c>
      <c r="B65" s="62" t="s">
        <v>204</v>
      </c>
      <c r="C65" s="69" t="s">
        <v>205</v>
      </c>
    </row>
    <row r="66" spans="1:3" ht="43.2" x14ac:dyDescent="0.3">
      <c r="A66" s="58" t="s">
        <v>80</v>
      </c>
      <c r="B66" s="62" t="s">
        <v>206</v>
      </c>
      <c r="C66" s="69" t="s">
        <v>207</v>
      </c>
    </row>
    <row r="67" spans="1:3" ht="28.8" x14ac:dyDescent="0.3">
      <c r="A67" s="58" t="s">
        <v>80</v>
      </c>
      <c r="B67" s="62" t="s">
        <v>208</v>
      </c>
      <c r="C67" s="69" t="s">
        <v>209</v>
      </c>
    </row>
    <row r="68" spans="1:3" ht="28.8" x14ac:dyDescent="0.3">
      <c r="A68" s="58" t="s">
        <v>80</v>
      </c>
      <c r="B68" s="62" t="s">
        <v>210</v>
      </c>
      <c r="C68" s="69" t="s">
        <v>211</v>
      </c>
    </row>
    <row r="69" spans="1:3" ht="72" x14ac:dyDescent="0.3">
      <c r="A69" s="58" t="s">
        <v>80</v>
      </c>
      <c r="B69" s="62" t="s">
        <v>212</v>
      </c>
      <c r="C69" s="69" t="s">
        <v>213</v>
      </c>
    </row>
    <row r="70" spans="1:3" ht="43.2" x14ac:dyDescent="0.3">
      <c r="A70" s="58" t="s">
        <v>80</v>
      </c>
      <c r="B70" s="62" t="s">
        <v>214</v>
      </c>
      <c r="C70" s="69" t="s">
        <v>215</v>
      </c>
    </row>
    <row r="71" spans="1:3" x14ac:dyDescent="0.3">
      <c r="A71" s="58"/>
      <c r="B71" s="70" t="s">
        <v>216</v>
      </c>
      <c r="C71" s="63" t="s">
        <v>217</v>
      </c>
    </row>
    <row r="72" spans="1:3" x14ac:dyDescent="0.3">
      <c r="A72" s="58" t="s">
        <v>80</v>
      </c>
      <c r="B72" s="62" t="s">
        <v>218</v>
      </c>
      <c r="C72" s="69" t="s">
        <v>219</v>
      </c>
    </row>
    <row r="73" spans="1:3" ht="57.6" x14ac:dyDescent="0.3">
      <c r="A73" s="58" t="s">
        <v>80</v>
      </c>
      <c r="B73" s="62" t="s">
        <v>220</v>
      </c>
      <c r="C73" s="69" t="s">
        <v>221</v>
      </c>
    </row>
    <row r="74" spans="1:3" x14ac:dyDescent="0.3">
      <c r="A74" s="58" t="s">
        <v>80</v>
      </c>
      <c r="B74" s="62" t="s">
        <v>222</v>
      </c>
      <c r="C74" s="69" t="s">
        <v>223</v>
      </c>
    </row>
    <row r="75" spans="1:3" ht="43.2" x14ac:dyDescent="0.3">
      <c r="A75" s="58" t="s">
        <v>80</v>
      </c>
      <c r="B75" s="62" t="s">
        <v>224</v>
      </c>
      <c r="C75" s="69" t="s">
        <v>225</v>
      </c>
    </row>
    <row r="76" spans="1:3" ht="28.8" x14ac:dyDescent="0.3">
      <c r="A76" s="58" t="s">
        <v>80</v>
      </c>
      <c r="B76" s="62" t="s">
        <v>226</v>
      </c>
      <c r="C76" s="69" t="s">
        <v>227</v>
      </c>
    </row>
    <row r="77" spans="1:3" ht="72" x14ac:dyDescent="0.3">
      <c r="A77" s="58" t="s">
        <v>80</v>
      </c>
      <c r="B77" s="62" t="s">
        <v>228</v>
      </c>
      <c r="C77" s="69" t="s">
        <v>229</v>
      </c>
    </row>
    <row r="78" spans="1:3" ht="28.8" x14ac:dyDescent="0.3">
      <c r="A78" s="58" t="s">
        <v>80</v>
      </c>
      <c r="B78" s="62" t="s">
        <v>230</v>
      </c>
      <c r="C78" s="69" t="s">
        <v>231</v>
      </c>
    </row>
    <row r="79" spans="1:3" ht="28.8" x14ac:dyDescent="0.3">
      <c r="A79" s="58" t="s">
        <v>80</v>
      </c>
      <c r="B79" s="62" t="s">
        <v>232</v>
      </c>
      <c r="C79" s="69" t="s">
        <v>233</v>
      </c>
    </row>
    <row r="80" spans="1:3" ht="28.8" x14ac:dyDescent="0.3">
      <c r="A80" s="58" t="s">
        <v>80</v>
      </c>
      <c r="B80" s="62" t="s">
        <v>234</v>
      </c>
      <c r="C80" s="69" t="s">
        <v>235</v>
      </c>
    </row>
    <row r="81" spans="1:3" ht="28.8" x14ac:dyDescent="0.3">
      <c r="A81" s="58"/>
      <c r="B81" s="70" t="s">
        <v>236</v>
      </c>
      <c r="C81" s="63" t="s">
        <v>237</v>
      </c>
    </row>
    <row r="82" spans="1:3" ht="57.6" x14ac:dyDescent="0.3">
      <c r="A82" s="58" t="s">
        <v>80</v>
      </c>
      <c r="B82" s="62" t="s">
        <v>238</v>
      </c>
      <c r="C82" s="69" t="s">
        <v>239</v>
      </c>
    </row>
    <row r="83" spans="1:3" ht="28.8" x14ac:dyDescent="0.3">
      <c r="A83" s="58" t="s">
        <v>80</v>
      </c>
      <c r="B83" s="62" t="s">
        <v>240</v>
      </c>
      <c r="C83" s="69" t="s">
        <v>241</v>
      </c>
    </row>
    <row r="84" spans="1:3" ht="57.6" x14ac:dyDescent="0.3">
      <c r="A84" s="58" t="s">
        <v>80</v>
      </c>
      <c r="B84" s="62" t="s">
        <v>242</v>
      </c>
      <c r="C84" s="69" t="s">
        <v>243</v>
      </c>
    </row>
    <row r="85" spans="1:3" x14ac:dyDescent="0.3">
      <c r="A85" s="58" t="s">
        <v>80</v>
      </c>
      <c r="B85" s="62" t="s">
        <v>244</v>
      </c>
      <c r="C85" s="69" t="s">
        <v>245</v>
      </c>
    </row>
    <row r="86" spans="1:3" ht="43.2" x14ac:dyDescent="0.3">
      <c r="A86" s="58" t="s">
        <v>80</v>
      </c>
      <c r="B86" s="62" t="s">
        <v>246</v>
      </c>
      <c r="C86" s="69" t="s">
        <v>247</v>
      </c>
    </row>
    <row r="87" spans="1:3" ht="28.8" x14ac:dyDescent="0.3">
      <c r="A87" s="58"/>
      <c r="B87" s="72" t="s">
        <v>248</v>
      </c>
      <c r="C87" s="73" t="s">
        <v>249</v>
      </c>
    </row>
    <row r="88" spans="1:3" ht="57.6" x14ac:dyDescent="0.3">
      <c r="A88" s="58" t="s">
        <v>80</v>
      </c>
      <c r="B88" s="74" t="s">
        <v>250</v>
      </c>
      <c r="C88" s="75" t="s">
        <v>251</v>
      </c>
    </row>
    <row r="89" spans="1:3" ht="28.8" x14ac:dyDescent="0.3">
      <c r="A89" s="58" t="s">
        <v>80</v>
      </c>
      <c r="B89" s="62" t="s">
        <v>252</v>
      </c>
      <c r="C89" s="69" t="s">
        <v>253</v>
      </c>
    </row>
    <row r="90" spans="1:3" x14ac:dyDescent="0.3">
      <c r="A90" s="58" t="s">
        <v>80</v>
      </c>
      <c r="B90" s="62" t="s">
        <v>254</v>
      </c>
      <c r="C90" s="69" t="s">
        <v>255</v>
      </c>
    </row>
    <row r="91" spans="1:3" ht="57.6" x14ac:dyDescent="0.3">
      <c r="A91" s="58"/>
      <c r="B91" s="62" t="s">
        <v>256</v>
      </c>
      <c r="C91" s="69" t="s">
        <v>257</v>
      </c>
    </row>
    <row r="92" spans="1:3" x14ac:dyDescent="0.3">
      <c r="A92" s="58" t="s">
        <v>80</v>
      </c>
      <c r="B92" s="62" t="s">
        <v>258</v>
      </c>
      <c r="C92" s="69" t="s">
        <v>259</v>
      </c>
    </row>
    <row r="93" spans="1:3" ht="28.8" x14ac:dyDescent="0.3">
      <c r="A93" s="58" t="s">
        <v>80</v>
      </c>
      <c r="B93" s="62" t="s">
        <v>260</v>
      </c>
      <c r="C93" s="69" t="s">
        <v>261</v>
      </c>
    </row>
    <row r="94" spans="1:3" ht="28.8" x14ac:dyDescent="0.3">
      <c r="A94" s="58" t="s">
        <v>80</v>
      </c>
      <c r="B94" s="62" t="s">
        <v>262</v>
      </c>
      <c r="C94" s="69" t="s">
        <v>263</v>
      </c>
    </row>
    <row r="95" spans="1:3" ht="57.6" x14ac:dyDescent="0.3">
      <c r="A95" s="58" t="s">
        <v>80</v>
      </c>
      <c r="B95" s="62" t="s">
        <v>264</v>
      </c>
      <c r="C95" s="69" t="s">
        <v>265</v>
      </c>
    </row>
    <row r="96" spans="1:3" x14ac:dyDescent="0.3">
      <c r="A96" s="58" t="s">
        <v>80</v>
      </c>
      <c r="B96" s="62" t="s">
        <v>266</v>
      </c>
      <c r="C96" s="69" t="s">
        <v>267</v>
      </c>
    </row>
    <row r="97" spans="1:3" ht="28.8" x14ac:dyDescent="0.3">
      <c r="A97" s="58" t="s">
        <v>80</v>
      </c>
      <c r="B97" s="62" t="s">
        <v>268</v>
      </c>
      <c r="C97" s="69" t="s">
        <v>269</v>
      </c>
    </row>
    <row r="98" spans="1:3" ht="43.2" x14ac:dyDescent="0.3">
      <c r="A98" s="58" t="s">
        <v>80</v>
      </c>
      <c r="B98" s="62" t="s">
        <v>270</v>
      </c>
      <c r="C98" s="69" t="s">
        <v>271</v>
      </c>
    </row>
    <row r="99" spans="1:3" ht="43.2" x14ac:dyDescent="0.3">
      <c r="A99" s="58" t="s">
        <v>80</v>
      </c>
      <c r="B99" s="62" t="s">
        <v>272</v>
      </c>
      <c r="C99" s="69" t="s">
        <v>273</v>
      </c>
    </row>
    <row r="100" spans="1:3" x14ac:dyDescent="0.3">
      <c r="A100" s="58" t="s">
        <v>80</v>
      </c>
      <c r="B100" s="62" t="s">
        <v>274</v>
      </c>
      <c r="C100" s="69" t="s">
        <v>275</v>
      </c>
    </row>
    <row r="101" spans="1:3" ht="57.6" x14ac:dyDescent="0.3">
      <c r="A101" s="58" t="s">
        <v>80</v>
      </c>
      <c r="B101" s="62" t="s">
        <v>276</v>
      </c>
      <c r="C101" s="69" t="s">
        <v>277</v>
      </c>
    </row>
    <row r="102" spans="1:3" ht="28.8" x14ac:dyDescent="0.3">
      <c r="A102" s="58" t="s">
        <v>80</v>
      </c>
      <c r="B102" s="62" t="s">
        <v>278</v>
      </c>
      <c r="C102" s="69" t="s">
        <v>279</v>
      </c>
    </row>
    <row r="103" spans="1:3" ht="43.2" x14ac:dyDescent="0.3">
      <c r="A103" s="58" t="s">
        <v>80</v>
      </c>
      <c r="B103" s="62" t="s">
        <v>280</v>
      </c>
      <c r="C103" s="69" t="s">
        <v>281</v>
      </c>
    </row>
    <row r="104" spans="1:3" ht="72" x14ac:dyDescent="0.3">
      <c r="A104" s="58" t="s">
        <v>80</v>
      </c>
      <c r="B104" s="62" t="s">
        <v>282</v>
      </c>
      <c r="C104" s="69" t="s">
        <v>283</v>
      </c>
    </row>
    <row r="105" spans="1:3" ht="43.2" x14ac:dyDescent="0.3">
      <c r="A105" s="58" t="s">
        <v>80</v>
      </c>
      <c r="B105" s="62" t="s">
        <v>284</v>
      </c>
      <c r="C105" s="69" t="s">
        <v>285</v>
      </c>
    </row>
    <row r="106" spans="1:3" ht="28.8" x14ac:dyDescent="0.3">
      <c r="A106" s="58" t="s">
        <v>80</v>
      </c>
      <c r="B106" s="62" t="s">
        <v>286</v>
      </c>
      <c r="C106" s="69" t="s">
        <v>287</v>
      </c>
    </row>
    <row r="107" spans="1:3" ht="43.2" x14ac:dyDescent="0.3">
      <c r="A107" s="58" t="s">
        <v>80</v>
      </c>
      <c r="B107" s="62" t="s">
        <v>288</v>
      </c>
      <c r="C107" s="69" t="s">
        <v>289</v>
      </c>
    </row>
    <row r="108" spans="1:3" ht="43.8" thickBot="1" x14ac:dyDescent="0.35">
      <c r="A108" s="58" t="s">
        <v>80</v>
      </c>
      <c r="B108" s="76" t="s">
        <v>290</v>
      </c>
      <c r="C108" s="77" t="s">
        <v>291</v>
      </c>
    </row>
  </sheetData>
  <sheetProtection algorithmName="SHA-512" hashValue="7KQ47PqNSw74qMTlt35wwOTdcJjK3pTZ5aISnpz7mYrxQzQFsHhuHm81isLhAzKePGGGzL/ORt0jUp4cPU2WWQ==" saltValue="TJYQmuEagBEanPcsRw15P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dimension ref="B1:D104"/>
  <sheetViews>
    <sheetView workbookViewId="0">
      <selection activeCell="D27" sqref="D27"/>
    </sheetView>
  </sheetViews>
  <sheetFormatPr defaultRowHeight="14.4" x14ac:dyDescent="0.3"/>
  <cols>
    <col min="1" max="1" width="3" style="51" customWidth="1"/>
    <col min="2" max="2" width="66.5546875" style="51" customWidth="1"/>
    <col min="3" max="3" width="46.6640625" style="10" customWidth="1"/>
    <col min="4" max="4" width="49.5546875" style="81" customWidth="1"/>
    <col min="5" max="34" width="10.77734375" style="51" customWidth="1"/>
    <col min="35" max="16384" width="8.88671875" style="51"/>
  </cols>
  <sheetData>
    <row r="1" spans="2:4" s="80" customFormat="1" ht="18" x14ac:dyDescent="0.3">
      <c r="B1" s="78" t="s">
        <v>292</v>
      </c>
      <c r="C1" s="53"/>
      <c r="D1" s="79"/>
    </row>
    <row r="3" spans="2:4" ht="15.6" x14ac:dyDescent="0.3">
      <c r="B3" s="55" t="s">
        <v>293</v>
      </c>
    </row>
    <row r="4" spans="2:4" x14ac:dyDescent="0.3">
      <c r="B4" s="82" t="s">
        <v>294</v>
      </c>
      <c r="C4" s="83" t="s">
        <v>983</v>
      </c>
    </row>
    <row r="5" spans="2:4" x14ac:dyDescent="0.3">
      <c r="B5" s="82" t="s">
        <v>295</v>
      </c>
      <c r="C5" s="83" t="s">
        <v>937</v>
      </c>
    </row>
    <row r="6" spans="2:4" x14ac:dyDescent="0.3">
      <c r="B6" s="82" t="s">
        <v>296</v>
      </c>
      <c r="C6" s="83">
        <v>40758218</v>
      </c>
    </row>
    <row r="7" spans="2:4" x14ac:dyDescent="0.3">
      <c r="D7" s="84"/>
    </row>
    <row r="8" spans="2:4" x14ac:dyDescent="0.3">
      <c r="B8" s="82" t="s">
        <v>297</v>
      </c>
      <c r="C8" s="85" t="s">
        <v>985</v>
      </c>
      <c r="D8" s="86"/>
    </row>
    <row r="9" spans="2:4" x14ac:dyDescent="0.3">
      <c r="B9" s="82" t="s">
        <v>298</v>
      </c>
      <c r="C9" s="85" t="s">
        <v>986</v>
      </c>
      <c r="D9" s="86"/>
    </row>
    <row r="10" spans="2:4" x14ac:dyDescent="0.3">
      <c r="B10" s="82" t="s">
        <v>299</v>
      </c>
      <c r="C10" s="85" t="s">
        <v>987</v>
      </c>
      <c r="D10" s="86"/>
    </row>
    <row r="11" spans="2:4" x14ac:dyDescent="0.3">
      <c r="B11" s="82" t="s">
        <v>300</v>
      </c>
      <c r="C11" s="83">
        <v>80237</v>
      </c>
      <c r="D11" s="86"/>
    </row>
    <row r="13" spans="2:4" x14ac:dyDescent="0.3">
      <c r="B13" s="82" t="s">
        <v>301</v>
      </c>
      <c r="C13" s="85" t="s">
        <v>963</v>
      </c>
    </row>
    <row r="14" spans="2:4" x14ac:dyDescent="0.3">
      <c r="B14" s="82" t="s">
        <v>302</v>
      </c>
      <c r="C14" s="85" t="s">
        <v>964</v>
      </c>
    </row>
    <row r="15" spans="2:4" x14ac:dyDescent="0.3">
      <c r="B15" s="82" t="s">
        <v>303</v>
      </c>
      <c r="C15" s="85" t="s">
        <v>965</v>
      </c>
    </row>
    <row r="16" spans="2:4" x14ac:dyDescent="0.3">
      <c r="B16" s="82" t="s">
        <v>304</v>
      </c>
      <c r="C16" s="85"/>
    </row>
    <row r="17" spans="2:3" x14ac:dyDescent="0.3">
      <c r="B17" s="82" t="s">
        <v>305</v>
      </c>
      <c r="C17" s="87" t="s">
        <v>966</v>
      </c>
    </row>
    <row r="18" spans="2:3" x14ac:dyDescent="0.3">
      <c r="B18" s="82" t="s">
        <v>306</v>
      </c>
      <c r="C18" s="85"/>
    </row>
    <row r="20" spans="2:3" ht="15.6" x14ac:dyDescent="0.3">
      <c r="B20" s="55" t="s">
        <v>307</v>
      </c>
    </row>
    <row r="21" spans="2:3" x14ac:dyDescent="0.3">
      <c r="B21" s="82" t="s">
        <v>308</v>
      </c>
      <c r="C21" s="85" t="s">
        <v>968</v>
      </c>
    </row>
    <row r="22" spans="2:3" x14ac:dyDescent="0.3">
      <c r="B22" s="82" t="s">
        <v>309</v>
      </c>
      <c r="C22" s="85"/>
    </row>
    <row r="23" spans="2:3" x14ac:dyDescent="0.3">
      <c r="B23" s="82" t="s">
        <v>310</v>
      </c>
      <c r="C23" s="88" t="s">
        <v>793</v>
      </c>
    </row>
    <row r="24" spans="2:3" x14ac:dyDescent="0.3">
      <c r="B24" s="82" t="s">
        <v>311</v>
      </c>
      <c r="C24" s="88" t="s">
        <v>967</v>
      </c>
    </row>
    <row r="25" spans="2:3" x14ac:dyDescent="0.3">
      <c r="B25" s="82" t="s">
        <v>312</v>
      </c>
      <c r="C25" s="85" t="s">
        <v>969</v>
      </c>
    </row>
    <row r="26" spans="2:3" x14ac:dyDescent="0.3">
      <c r="B26" s="82" t="s">
        <v>313</v>
      </c>
      <c r="C26" s="85" t="s">
        <v>970</v>
      </c>
    </row>
    <row r="27" spans="2:3" x14ac:dyDescent="0.3">
      <c r="B27" s="82" t="s">
        <v>314</v>
      </c>
      <c r="C27" s="85" t="s">
        <v>971</v>
      </c>
    </row>
    <row r="28" spans="2:3" x14ac:dyDescent="0.3">
      <c r="B28" s="82" t="s">
        <v>315</v>
      </c>
      <c r="C28" s="83">
        <v>49751</v>
      </c>
    </row>
    <row r="29" spans="2:3" x14ac:dyDescent="0.3">
      <c r="B29" s="82" t="s">
        <v>316</v>
      </c>
      <c r="C29" s="85" t="s">
        <v>981</v>
      </c>
    </row>
    <row r="30" spans="2:3" x14ac:dyDescent="0.3">
      <c r="B30" s="82" t="s">
        <v>317</v>
      </c>
      <c r="C30" s="83">
        <v>44.915039999999998</v>
      </c>
    </row>
    <row r="31" spans="2:3" x14ac:dyDescent="0.3">
      <c r="B31" s="82" t="s">
        <v>318</v>
      </c>
      <c r="C31" s="83">
        <v>-84.540553000000003</v>
      </c>
    </row>
    <row r="32" spans="2:3" x14ac:dyDescent="0.3">
      <c r="B32" s="82" t="s">
        <v>297</v>
      </c>
      <c r="C32" s="85" t="s">
        <v>960</v>
      </c>
    </row>
    <row r="33" spans="2:3" x14ac:dyDescent="0.3">
      <c r="B33" s="82" t="s">
        <v>298</v>
      </c>
      <c r="C33" s="85" t="s">
        <v>961</v>
      </c>
    </row>
    <row r="34" spans="2:3" x14ac:dyDescent="0.3">
      <c r="B34" s="82" t="s">
        <v>299</v>
      </c>
      <c r="C34" s="85" t="s">
        <v>962</v>
      </c>
    </row>
    <row r="35" spans="2:3" x14ac:dyDescent="0.3">
      <c r="B35" s="82" t="s">
        <v>300</v>
      </c>
      <c r="C35" s="83">
        <v>73134</v>
      </c>
    </row>
    <row r="37" spans="2:3" x14ac:dyDescent="0.3">
      <c r="B37" s="82" t="s">
        <v>301</v>
      </c>
      <c r="C37" s="85" t="s">
        <v>963</v>
      </c>
    </row>
    <row r="38" spans="2:3" x14ac:dyDescent="0.3">
      <c r="B38" s="82" t="s">
        <v>302</v>
      </c>
      <c r="C38" s="85" t="s">
        <v>964</v>
      </c>
    </row>
    <row r="39" spans="2:3" x14ac:dyDescent="0.3">
      <c r="B39" s="82" t="s">
        <v>303</v>
      </c>
      <c r="C39" s="85" t="s">
        <v>972</v>
      </c>
    </row>
    <row r="40" spans="2:3" x14ac:dyDescent="0.3">
      <c r="B40" s="82" t="s">
        <v>304</v>
      </c>
      <c r="C40" s="85"/>
    </row>
    <row r="41" spans="2:3" x14ac:dyDescent="0.3">
      <c r="B41" s="82" t="s">
        <v>305</v>
      </c>
      <c r="C41" s="87" t="s">
        <v>966</v>
      </c>
    </row>
    <row r="42" spans="2:3" x14ac:dyDescent="0.3">
      <c r="B42" s="82" t="s">
        <v>306</v>
      </c>
      <c r="C42" s="85"/>
    </row>
    <row r="43" spans="2:3" x14ac:dyDescent="0.3">
      <c r="B43" s="89"/>
      <c r="C43" s="90"/>
    </row>
    <row r="44" spans="2:3" x14ac:dyDescent="0.3">
      <c r="B44" s="91" t="s">
        <v>319</v>
      </c>
      <c r="C44" s="85" t="s">
        <v>937</v>
      </c>
    </row>
    <row r="45" spans="2:3" x14ac:dyDescent="0.3">
      <c r="B45" s="91" t="s">
        <v>320</v>
      </c>
      <c r="C45" s="85" t="s">
        <v>937</v>
      </c>
    </row>
    <row r="46" spans="2:3" x14ac:dyDescent="0.3">
      <c r="B46" s="89"/>
      <c r="C46" s="90"/>
    </row>
    <row r="47" spans="2:3" x14ac:dyDescent="0.3">
      <c r="B47" s="91" t="s">
        <v>321</v>
      </c>
      <c r="C47" s="85" t="s">
        <v>894</v>
      </c>
    </row>
    <row r="48" spans="2:3" x14ac:dyDescent="0.3">
      <c r="B48" s="92" t="s">
        <v>322</v>
      </c>
      <c r="C48" s="85" t="s">
        <v>938</v>
      </c>
    </row>
    <row r="49" spans="2:3" ht="28.8" x14ac:dyDescent="0.3">
      <c r="B49" s="93" t="s">
        <v>323</v>
      </c>
      <c r="C49" s="83">
        <v>20</v>
      </c>
    </row>
    <row r="50" spans="2:3" ht="28.8" x14ac:dyDescent="0.3">
      <c r="B50" s="93" t="s">
        <v>324</v>
      </c>
      <c r="C50" s="85" t="s">
        <v>939</v>
      </c>
    </row>
    <row r="51" spans="2:3" x14ac:dyDescent="0.3">
      <c r="B51" s="94" t="s">
        <v>325</v>
      </c>
      <c r="C51" s="83">
        <v>12</v>
      </c>
    </row>
    <row r="52" spans="2:3" x14ac:dyDescent="0.3">
      <c r="B52" s="95" t="s">
        <v>326</v>
      </c>
      <c r="C52" s="96" t="s">
        <v>973</v>
      </c>
    </row>
    <row r="53" spans="2:3" x14ac:dyDescent="0.3">
      <c r="B53" s="89"/>
      <c r="C53" s="90"/>
    </row>
    <row r="54" spans="2:3" ht="72" x14ac:dyDescent="0.3">
      <c r="B54" s="97" t="s">
        <v>327</v>
      </c>
      <c r="C54" s="98">
        <v>47982057</v>
      </c>
    </row>
    <row r="55" spans="2:3" x14ac:dyDescent="0.3">
      <c r="B55" s="99" t="s">
        <v>328</v>
      </c>
      <c r="C55" s="85" t="s">
        <v>894</v>
      </c>
    </row>
    <row r="56" spans="2:3" ht="72" x14ac:dyDescent="0.3">
      <c r="B56" s="94" t="s">
        <v>329</v>
      </c>
      <c r="C56" s="100">
        <v>0</v>
      </c>
    </row>
    <row r="57" spans="2:3" ht="28.8" x14ac:dyDescent="0.3">
      <c r="B57" s="94" t="s">
        <v>330</v>
      </c>
      <c r="C57" s="85"/>
    </row>
    <row r="58" spans="2:3" ht="28.8" x14ac:dyDescent="0.3">
      <c r="B58" s="94" t="s">
        <v>331</v>
      </c>
      <c r="C58" s="85"/>
    </row>
    <row r="60" spans="2:3" ht="15.6" x14ac:dyDescent="0.3">
      <c r="B60" s="101" t="s">
        <v>332</v>
      </c>
      <c r="C60" s="102" t="s">
        <v>333</v>
      </c>
    </row>
    <row r="61" spans="2:3" x14ac:dyDescent="0.3">
      <c r="B61" s="103" t="s">
        <v>38</v>
      </c>
      <c r="C61" s="104" t="s">
        <v>937</v>
      </c>
    </row>
    <row r="62" spans="2:3" x14ac:dyDescent="0.3">
      <c r="B62" s="105" t="s">
        <v>42</v>
      </c>
      <c r="C62" s="85" t="s">
        <v>894</v>
      </c>
    </row>
    <row r="63" spans="2:3" x14ac:dyDescent="0.3">
      <c r="B63" s="106" t="s">
        <v>334</v>
      </c>
      <c r="C63" s="85" t="s">
        <v>937</v>
      </c>
    </row>
    <row r="64" spans="2:3" x14ac:dyDescent="0.3">
      <c r="B64" s="106" t="s">
        <v>50</v>
      </c>
      <c r="C64" s="85" t="s">
        <v>937</v>
      </c>
    </row>
    <row r="65" spans="2:3" x14ac:dyDescent="0.3">
      <c r="B65" s="105" t="s">
        <v>335</v>
      </c>
      <c r="C65" s="85" t="s">
        <v>937</v>
      </c>
    </row>
    <row r="66" spans="2:3" x14ac:dyDescent="0.3">
      <c r="B66" s="105" t="s">
        <v>336</v>
      </c>
      <c r="C66" s="85" t="s">
        <v>937</v>
      </c>
    </row>
    <row r="67" spans="2:3" x14ac:dyDescent="0.3">
      <c r="B67" s="105" t="s">
        <v>337</v>
      </c>
      <c r="C67" s="85" t="s">
        <v>937</v>
      </c>
    </row>
    <row r="68" spans="2:3" x14ac:dyDescent="0.3">
      <c r="B68" s="105" t="s">
        <v>338</v>
      </c>
      <c r="C68" s="85" t="s">
        <v>937</v>
      </c>
    </row>
    <row r="69" spans="2:3" x14ac:dyDescent="0.3">
      <c r="B69" s="105" t="s">
        <v>339</v>
      </c>
      <c r="C69" s="85" t="s">
        <v>894</v>
      </c>
    </row>
    <row r="70" spans="2:3" x14ac:dyDescent="0.3">
      <c r="B70" s="105" t="s">
        <v>340</v>
      </c>
      <c r="C70" s="85" t="s">
        <v>937</v>
      </c>
    </row>
    <row r="71" spans="2:3" x14ac:dyDescent="0.3">
      <c r="B71" s="105" t="s">
        <v>341</v>
      </c>
      <c r="C71" s="85" t="s">
        <v>937</v>
      </c>
    </row>
    <row r="72" spans="2:3" x14ac:dyDescent="0.3">
      <c r="B72" s="105" t="s">
        <v>342</v>
      </c>
      <c r="C72" s="85" t="s">
        <v>937</v>
      </c>
    </row>
    <row r="73" spans="2:3" x14ac:dyDescent="0.3">
      <c r="B73" s="105" t="s">
        <v>70</v>
      </c>
      <c r="C73" s="85" t="s">
        <v>894</v>
      </c>
    </row>
    <row r="74" spans="2:3" x14ac:dyDescent="0.3">
      <c r="B74" s="105" t="s">
        <v>913</v>
      </c>
      <c r="C74" s="85"/>
    </row>
    <row r="75" spans="2:3" x14ac:dyDescent="0.3">
      <c r="B75" s="107"/>
      <c r="C75" s="85"/>
    </row>
    <row r="76" spans="2:3" x14ac:dyDescent="0.3">
      <c r="B76" s="107"/>
      <c r="C76" s="85"/>
    </row>
    <row r="77" spans="2:3" x14ac:dyDescent="0.3">
      <c r="B77" s="107"/>
      <c r="C77" s="85"/>
    </row>
    <row r="78" spans="2:3" x14ac:dyDescent="0.3">
      <c r="B78" s="108"/>
      <c r="C78" s="109"/>
    </row>
    <row r="79" spans="2:3" ht="15.6" x14ac:dyDescent="0.3">
      <c r="B79" s="55" t="s">
        <v>344</v>
      </c>
      <c r="C79" s="102"/>
    </row>
    <row r="80" spans="2:3" ht="28.8" x14ac:dyDescent="0.3">
      <c r="B80" s="110" t="s">
        <v>345</v>
      </c>
      <c r="C80" s="111" t="s">
        <v>937</v>
      </c>
    </row>
    <row r="81" spans="2:4" x14ac:dyDescent="0.3">
      <c r="B81" s="112" t="s">
        <v>346</v>
      </c>
      <c r="C81" s="111" t="s">
        <v>894</v>
      </c>
      <c r="D81" s="113" t="s">
        <v>347</v>
      </c>
    </row>
    <row r="82" spans="2:4" x14ac:dyDescent="0.3">
      <c r="B82" s="114"/>
      <c r="C82" s="109"/>
    </row>
    <row r="83" spans="2:4" x14ac:dyDescent="0.3">
      <c r="B83" s="108"/>
      <c r="C83" s="109"/>
    </row>
    <row r="84" spans="2:4" ht="15.6" x14ac:dyDescent="0.3">
      <c r="B84" s="55" t="s">
        <v>348</v>
      </c>
      <c r="C84" s="109"/>
    </row>
    <row r="85" spans="2:4" x14ac:dyDescent="0.3">
      <c r="B85" s="115" t="s">
        <v>349</v>
      </c>
      <c r="C85" s="116" t="s">
        <v>941</v>
      </c>
    </row>
    <row r="86" spans="2:4" ht="28.8" x14ac:dyDescent="0.3">
      <c r="B86" s="117" t="s">
        <v>350</v>
      </c>
      <c r="C86" s="118" t="s">
        <v>937</v>
      </c>
    </row>
    <row r="87" spans="2:4" x14ac:dyDescent="0.3">
      <c r="B87" s="119" t="s">
        <v>351</v>
      </c>
      <c r="C87" s="118"/>
    </row>
    <row r="88" spans="2:4" ht="60" customHeight="1" x14ac:dyDescent="0.3">
      <c r="B88" s="119" t="s">
        <v>352</v>
      </c>
      <c r="C88" s="118"/>
    </row>
    <row r="89" spans="2:4" x14ac:dyDescent="0.3">
      <c r="B89" s="119" t="s">
        <v>353</v>
      </c>
      <c r="C89" s="118"/>
    </row>
    <row r="90" spans="2:4" ht="28.8" x14ac:dyDescent="0.3">
      <c r="B90" s="120" t="s">
        <v>354</v>
      </c>
      <c r="C90" s="118" t="s">
        <v>894</v>
      </c>
    </row>
    <row r="91" spans="2:4" ht="61.95" customHeight="1" x14ac:dyDescent="0.3">
      <c r="B91" s="119" t="s">
        <v>355</v>
      </c>
      <c r="C91" s="118" t="s">
        <v>937</v>
      </c>
    </row>
    <row r="92" spans="2:4" x14ac:dyDescent="0.3">
      <c r="B92" s="119" t="s">
        <v>356</v>
      </c>
      <c r="C92" s="118" t="s">
        <v>894</v>
      </c>
    </row>
    <row r="93" spans="2:4" ht="28.8" x14ac:dyDescent="0.3">
      <c r="B93" s="120" t="s">
        <v>357</v>
      </c>
      <c r="C93" s="118" t="s">
        <v>937</v>
      </c>
      <c r="D93" s="51"/>
    </row>
    <row r="94" spans="2:4" x14ac:dyDescent="0.3">
      <c r="B94" s="119" t="s">
        <v>358</v>
      </c>
      <c r="C94" s="118"/>
    </row>
    <row r="95" spans="2:4" x14ac:dyDescent="0.3">
      <c r="B95" s="119" t="s">
        <v>359</v>
      </c>
      <c r="C95" s="118"/>
    </row>
    <row r="96" spans="2:4" x14ac:dyDescent="0.3">
      <c r="B96" s="119" t="s">
        <v>360</v>
      </c>
      <c r="C96" s="118"/>
    </row>
    <row r="97" spans="2:3" x14ac:dyDescent="0.3">
      <c r="B97" s="119" t="s">
        <v>361</v>
      </c>
      <c r="C97" s="118"/>
    </row>
    <row r="98" spans="2:3" x14ac:dyDescent="0.3">
      <c r="B98" s="119" t="s">
        <v>362</v>
      </c>
      <c r="C98" s="118"/>
    </row>
    <row r="99" spans="2:3" x14ac:dyDescent="0.3">
      <c r="B99" s="119" t="s">
        <v>363</v>
      </c>
      <c r="C99" s="118"/>
    </row>
    <row r="100" spans="2:3" x14ac:dyDescent="0.3">
      <c r="B100" s="119" t="s">
        <v>364</v>
      </c>
      <c r="C100" s="118"/>
    </row>
    <row r="101" spans="2:3" ht="28.8" x14ac:dyDescent="0.3">
      <c r="B101" s="115" t="s">
        <v>365</v>
      </c>
      <c r="C101" s="118" t="s">
        <v>894</v>
      </c>
    </row>
    <row r="102" spans="2:3" x14ac:dyDescent="0.3">
      <c r="B102" s="121" t="s">
        <v>366</v>
      </c>
      <c r="C102" s="122">
        <v>1006798</v>
      </c>
    </row>
    <row r="104" spans="2:3" ht="17.399999999999999" x14ac:dyDescent="0.3">
      <c r="C104" s="123"/>
    </row>
  </sheetData>
  <sheetProtection algorithmName="SHA-512" hashValue="YPeMDU9rcQO7Sus/GjNg0tG4uFbqjkhQQdSJsdrY7C8DOnT4jq8sF1mFavB3J3pJCTd2+6MR3AYsDO8+PRzSWQ==" saltValue="TuEf1SjUgMALSV+YWSyghw==" spinCount="100000" sheet="1" objects="1" scenarios="1" formatCells="0" formatColumns="0" formatRows="0" insertColumns="0" insertRows="0" insertHyperlinks="0" deleteColumns="0" deleteRows="0" sort="0" autoFilter="0" pivotTables="0"/>
  <conditionalFormatting sqref="C48:C50">
    <cfRule type="expression" dxfId="181" priority="9">
      <formula>NOT($C$47="No")</formula>
    </cfRule>
  </conditionalFormatting>
  <conditionalFormatting sqref="C57">
    <cfRule type="expression" dxfId="180" priority="7">
      <formula>NOT($C$23="Centralized Production Facility")</formula>
    </cfRule>
  </conditionalFormatting>
  <conditionalFormatting sqref="C58">
    <cfRule type="expression" dxfId="179" priority="6">
      <formula>NOT($C$23="Gathering and Boosting Station")</formula>
    </cfRule>
  </conditionalFormatting>
  <conditionalFormatting sqref="C86:C89">
    <cfRule type="expression" dxfId="178" priority="2">
      <formula>$C$85="Area"</formula>
    </cfRule>
  </conditionalFormatting>
  <conditionalFormatting sqref="C87:C89">
    <cfRule type="expression" dxfId="177" priority="4">
      <formula>$C$86="No"</formula>
    </cfRule>
  </conditionalFormatting>
  <conditionalFormatting sqref="C90:C92">
    <cfRule type="expression" dxfId="176" priority="1">
      <formula>$C$85="Major"</formula>
    </cfRule>
  </conditionalFormatting>
  <conditionalFormatting sqref="C91:C92">
    <cfRule type="expression" dxfId="175" priority="3">
      <formula>$C$90="No"</formula>
    </cfRule>
  </conditionalFormatting>
  <conditionalFormatting sqref="C94:C100">
    <cfRule type="expression" dxfId="174" priority="5">
      <formula>$C$93="No"</formula>
    </cfRule>
  </conditionalFormatting>
  <conditionalFormatting sqref="C102">
    <cfRule type="expression" dxfId="173" priority="8">
      <formula>NOT($C$101="Yes")</formula>
    </cfRule>
  </conditionalFormatting>
  <conditionalFormatting sqref="D81">
    <cfRule type="expression" dxfId="172" priority="15">
      <formula>$C$81="Yes"</formula>
    </cfRule>
    <cfRule type="expression" dxfId="171" priority="16">
      <formula>$C$81="Yes"</formula>
    </cfRule>
  </conditionalFormatting>
  <dataValidations count="7">
    <dataValidation type="list" allowBlank="1" showInputMessage="1" showErrorMessage="1" sqref="C52" xr:uid="{C54CE4E7-4A84-48FF-903F-FEC212F83738}">
      <formula1>"Grid, On-Site Generation, None"</formula1>
    </dataValidation>
    <dataValidation type="list" allowBlank="1" showInputMessage="1" showErrorMessage="1" sqref="C23" xr:uid="{C195B1F6-2804-4E09-8474-58FAD36F25FC}">
      <formula1>"Well Pad, Tank Battery, Centralized Production Facility, Gathering and Boosting Station, Other"</formula1>
    </dataValidation>
    <dataValidation type="list" allowBlank="1" showInputMessage="1" showErrorMessage="1" sqref="C61:C77 C44:C45 C47 C86:C101" xr:uid="{DA3111EF-5265-4115-B0D7-C276C83421DE}">
      <formula1>"Yes, No"</formula1>
    </dataValidation>
    <dataValidation type="decimal" operator="greaterThanOrEqual" allowBlank="1" showInputMessage="1" showErrorMessage="1" errorTitle="Non-Negative Value" error="This input must be equal to or greater than 0." sqref="C54 C56:C58" xr:uid="{16363776-9C71-4019-BFCD-343180481BEF}">
      <formula1>0</formula1>
    </dataValidation>
    <dataValidation type="list" allowBlank="1" showInputMessage="1" showErrorMessage="1" sqref="C85" xr:uid="{D390F3CD-BD6F-4681-A620-A32682C8D9DE}">
      <formula1>"Major, Area"</formula1>
    </dataValidation>
    <dataValidation type="list" allowBlank="1" showInputMessage="1" showErrorMessage="1" sqref="C80:C81" xr:uid="{D230EBDE-77C6-4554-8B36-5D654C2EF9DF}">
      <formula1>"Yes,No"</formula1>
    </dataValidation>
    <dataValidation type="list" operator="greaterThanOrEqual" allowBlank="1" showInputMessage="1" showErrorMessage="1" errorTitle="Non-Negative Value" error="This input must be equal to or greater than 0." sqref="C55" xr:uid="{A6866983-FAA0-4B03-A50F-D73AFB86DDFF}">
      <formula1>"Yes,No"</formula1>
    </dataValidation>
  </dataValidations>
  <hyperlinks>
    <hyperlink ref="C17" r:id="rId1" xr:uid="{0A6BA2F2-4813-47A8-99FB-FD5B06A4FF67}"/>
    <hyperlink ref="C41" r:id="rId2" xr:uid="{988EC897-ED02-4478-BEDD-718C7E43461B}"/>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79AC2-FA9D-41DA-A8EE-CC15C2C2E4B2}">
  <sheetPr codeName="Sheet5"/>
  <dimension ref="B1:E58"/>
  <sheetViews>
    <sheetView topLeftCell="B1" workbookViewId="0">
      <selection activeCell="J34" sqref="J34"/>
    </sheetView>
  </sheetViews>
  <sheetFormatPr defaultRowHeight="14.4" x14ac:dyDescent="0.3"/>
  <cols>
    <col min="1" max="1" width="3" style="51" customWidth="1"/>
    <col min="2" max="2" width="31.33203125" style="51" customWidth="1"/>
    <col min="3" max="3" width="23.44140625" style="10" customWidth="1"/>
    <col min="4" max="4" width="22.33203125" style="10" bestFit="1" customWidth="1"/>
    <col min="5" max="16384" width="8.88671875" style="51"/>
  </cols>
  <sheetData>
    <row r="1" spans="2:5" ht="18" x14ac:dyDescent="0.35">
      <c r="B1" s="52" t="s">
        <v>367</v>
      </c>
      <c r="D1" s="53"/>
    </row>
    <row r="3" spans="2:5" ht="15.6" x14ac:dyDescent="0.3">
      <c r="B3" s="55" t="s">
        <v>368</v>
      </c>
    </row>
    <row r="4" spans="2:5" x14ac:dyDescent="0.3">
      <c r="B4" s="124" t="s">
        <v>369</v>
      </c>
      <c r="C4" s="125" t="str">
        <f>'[1]Facility(1)'!C4</f>
        <v>DCP Midstream Partners, LP</v>
      </c>
    </row>
    <row r="5" spans="2:5" x14ac:dyDescent="0.3">
      <c r="B5" s="124" t="s">
        <v>14</v>
      </c>
      <c r="C5" s="125" t="str">
        <f>'[1]Facility(1)'!C21</f>
        <v>DCP - South Chester Antrim CO2 Removal Facility</v>
      </c>
    </row>
    <row r="6" spans="2:5" x14ac:dyDescent="0.3">
      <c r="B6" s="126"/>
      <c r="C6" s="127"/>
      <c r="D6" s="128"/>
    </row>
    <row r="8" spans="2:5" ht="15.6" x14ac:dyDescent="0.3">
      <c r="B8" s="55" t="s">
        <v>370</v>
      </c>
      <c r="C8" s="55"/>
      <c r="D8" s="55"/>
    </row>
    <row r="9" spans="2:5" ht="48.6" customHeight="1" x14ac:dyDescent="0.3">
      <c r="B9" s="129" t="s">
        <v>371</v>
      </c>
      <c r="C9" s="129"/>
      <c r="D9" s="129"/>
    </row>
    <row r="10" spans="2:5" x14ac:dyDescent="0.3">
      <c r="B10" s="130" t="s">
        <v>372</v>
      </c>
      <c r="C10" s="131">
        <v>44504</v>
      </c>
      <c r="D10" s="131">
        <v>44531</v>
      </c>
    </row>
    <row r="11" spans="2:5" ht="28.8" x14ac:dyDescent="0.3">
      <c r="B11" s="130"/>
      <c r="C11" s="132" t="s">
        <v>373</v>
      </c>
      <c r="D11" s="132" t="s">
        <v>374</v>
      </c>
    </row>
    <row r="12" spans="2:5" x14ac:dyDescent="0.3">
      <c r="B12" s="133" t="s">
        <v>375</v>
      </c>
      <c r="C12" s="134" t="s">
        <v>376</v>
      </c>
      <c r="D12" s="134" t="s">
        <v>376</v>
      </c>
    </row>
    <row r="13" spans="2:5" x14ac:dyDescent="0.3">
      <c r="B13" s="135" t="s">
        <v>377</v>
      </c>
      <c r="C13" s="136" t="s">
        <v>982</v>
      </c>
      <c r="D13" s="136">
        <v>2.9746000000000001</v>
      </c>
    </row>
    <row r="14" spans="2:5" x14ac:dyDescent="0.3">
      <c r="B14" s="137" t="s">
        <v>378</v>
      </c>
      <c r="C14" s="138">
        <v>0.13400000000000001</v>
      </c>
      <c r="D14" s="138">
        <v>0.124</v>
      </c>
    </row>
    <row r="15" spans="2:5" x14ac:dyDescent="0.3">
      <c r="B15" s="137" t="s">
        <v>379</v>
      </c>
      <c r="C15" s="138">
        <v>3.0236999999999998</v>
      </c>
      <c r="D15" s="136">
        <v>2.8738000000000001</v>
      </c>
      <c r="E15" s="139"/>
    </row>
    <row r="16" spans="2:5" x14ac:dyDescent="0.3">
      <c r="B16" s="137" t="s">
        <v>380</v>
      </c>
      <c r="C16" s="138">
        <v>0.93089999999999995</v>
      </c>
      <c r="D16" s="136">
        <v>0.92190000000000005</v>
      </c>
      <c r="E16" s="139"/>
    </row>
    <row r="17" spans="2:5" x14ac:dyDescent="0.3">
      <c r="B17" s="137" t="s">
        <v>381</v>
      </c>
      <c r="C17" s="138">
        <v>7.6999999999999999E-2</v>
      </c>
      <c r="D17" s="138">
        <v>7.8100000000000003E-2</v>
      </c>
      <c r="E17" s="139"/>
    </row>
    <row r="18" spans="2:5" x14ac:dyDescent="0.3">
      <c r="B18" s="137" t="s">
        <v>382</v>
      </c>
      <c r="C18" s="138">
        <v>0.108</v>
      </c>
      <c r="D18" s="136">
        <v>0.1077</v>
      </c>
      <c r="E18" s="139"/>
    </row>
    <row r="19" spans="2:5" x14ac:dyDescent="0.3">
      <c r="B19" s="137" t="s">
        <v>383</v>
      </c>
      <c r="C19" s="138">
        <v>2.8000000000000001E-2</v>
      </c>
      <c r="D19" s="136">
        <v>2.9100000000000001E-2</v>
      </c>
      <c r="E19" s="139"/>
    </row>
    <row r="20" spans="2:5" x14ac:dyDescent="0.3">
      <c r="B20" s="137" t="s">
        <v>384</v>
      </c>
      <c r="C20" s="136" t="s">
        <v>982</v>
      </c>
      <c r="D20" s="138">
        <v>7.0000000000000001E-3</v>
      </c>
      <c r="E20" s="139"/>
    </row>
    <row r="21" spans="2:5" x14ac:dyDescent="0.3">
      <c r="B21" s="137" t="s">
        <v>385</v>
      </c>
      <c r="C21" s="136"/>
      <c r="D21" s="136"/>
      <c r="E21" s="139"/>
    </row>
    <row r="22" spans="2:5" x14ac:dyDescent="0.3">
      <c r="B22" s="140" t="s">
        <v>395</v>
      </c>
      <c r="C22" s="136">
        <v>1.1999999999999999E-3</v>
      </c>
      <c r="D22" s="136"/>
      <c r="E22" s="139"/>
    </row>
    <row r="23" spans="2:5" x14ac:dyDescent="0.3">
      <c r="B23" s="137" t="s">
        <v>386</v>
      </c>
      <c r="C23" s="136">
        <v>5.0000000000000001E-4</v>
      </c>
      <c r="D23" s="136"/>
      <c r="E23" s="139"/>
    </row>
    <row r="24" spans="2:5" x14ac:dyDescent="0.3">
      <c r="B24" s="137" t="s">
        <v>387</v>
      </c>
      <c r="C24" s="136">
        <f>0.0013+0.0002</f>
        <v>1.5E-3</v>
      </c>
      <c r="D24" s="136"/>
      <c r="E24" s="139"/>
    </row>
    <row r="25" spans="2:5" ht="14.7" customHeight="1" x14ac:dyDescent="0.3">
      <c r="B25" s="140" t="s">
        <v>388</v>
      </c>
      <c r="C25" s="136"/>
      <c r="D25" s="136"/>
      <c r="E25" s="139"/>
    </row>
    <row r="26" spans="2:5" ht="14.7" customHeight="1" x14ac:dyDescent="0.3">
      <c r="B26" s="140" t="s">
        <v>389</v>
      </c>
      <c r="C26" s="136" t="s">
        <v>982</v>
      </c>
      <c r="D26" s="136"/>
      <c r="E26" s="139"/>
    </row>
    <row r="27" spans="2:5" ht="14.7" customHeight="1" x14ac:dyDescent="0.3">
      <c r="B27" s="140" t="s">
        <v>390</v>
      </c>
      <c r="C27" s="136"/>
      <c r="D27" s="136"/>
      <c r="E27" s="139"/>
    </row>
    <row r="28" spans="2:5" x14ac:dyDescent="0.3">
      <c r="B28" s="140" t="s">
        <v>391</v>
      </c>
      <c r="C28" s="136"/>
      <c r="D28" s="136"/>
      <c r="E28" s="139"/>
    </row>
    <row r="29" spans="2:5" x14ac:dyDescent="0.3">
      <c r="B29" s="140" t="s">
        <v>392</v>
      </c>
      <c r="C29" s="136" t="s">
        <v>982</v>
      </c>
      <c r="D29" s="136"/>
      <c r="E29" s="139"/>
    </row>
    <row r="30" spans="2:5" x14ac:dyDescent="0.3">
      <c r="B30" s="140" t="s">
        <v>393</v>
      </c>
      <c r="C30" s="136"/>
      <c r="D30" s="136"/>
      <c r="E30" s="139"/>
    </row>
    <row r="31" spans="2:5" x14ac:dyDescent="0.3">
      <c r="B31" s="140" t="s">
        <v>394</v>
      </c>
      <c r="C31" s="136"/>
      <c r="D31" s="136"/>
      <c r="E31" s="139"/>
    </row>
    <row r="32" spans="2:5" x14ac:dyDescent="0.3">
      <c r="B32" s="140" t="s">
        <v>395</v>
      </c>
      <c r="C32" s="136">
        <v>1.1999999999999999E-3</v>
      </c>
      <c r="D32" s="136"/>
      <c r="E32" s="139"/>
    </row>
    <row r="33" spans="2:5" x14ac:dyDescent="0.3">
      <c r="B33" s="140" t="s">
        <v>396</v>
      </c>
      <c r="C33" s="136"/>
      <c r="D33" s="136"/>
      <c r="E33" s="139"/>
    </row>
    <row r="34" spans="2:5" x14ac:dyDescent="0.3">
      <c r="B34" s="140" t="s">
        <v>397</v>
      </c>
      <c r="C34" s="136" t="s">
        <v>982</v>
      </c>
      <c r="D34" s="136"/>
      <c r="E34" s="139"/>
    </row>
    <row r="35" spans="2:5" x14ac:dyDescent="0.3">
      <c r="B35" s="140" t="s">
        <v>398</v>
      </c>
      <c r="C35" s="136"/>
      <c r="D35" s="136"/>
      <c r="E35" s="139"/>
    </row>
    <row r="36" spans="2:5" x14ac:dyDescent="0.3">
      <c r="B36" s="140" t="s">
        <v>399</v>
      </c>
      <c r="C36" s="136" t="s">
        <v>982</v>
      </c>
      <c r="D36" s="136"/>
      <c r="E36" s="139"/>
    </row>
    <row r="37" spans="2:5" x14ac:dyDescent="0.3">
      <c r="B37" s="140" t="s">
        <v>400</v>
      </c>
      <c r="C37" s="136"/>
      <c r="D37" s="136"/>
      <c r="E37" s="139"/>
    </row>
    <row r="38" spans="2:5" x14ac:dyDescent="0.3">
      <c r="B38" s="140" t="s">
        <v>401</v>
      </c>
      <c r="C38" s="136"/>
      <c r="D38" s="136"/>
    </row>
    <row r="39" spans="2:5" x14ac:dyDescent="0.3">
      <c r="B39" s="140" t="s">
        <v>402</v>
      </c>
      <c r="C39" s="136"/>
      <c r="D39" s="136"/>
    </row>
    <row r="40" spans="2:5" x14ac:dyDescent="0.3">
      <c r="B40" s="140" t="s">
        <v>403</v>
      </c>
      <c r="C40" s="136"/>
      <c r="D40" s="136"/>
    </row>
    <row r="41" spans="2:5" x14ac:dyDescent="0.3">
      <c r="B41" s="140" t="s">
        <v>404</v>
      </c>
      <c r="C41" s="136"/>
      <c r="D41" s="136"/>
    </row>
    <row r="42" spans="2:5" x14ac:dyDescent="0.3">
      <c r="B42" s="140" t="s">
        <v>405</v>
      </c>
      <c r="C42" s="136"/>
      <c r="D42" s="136"/>
    </row>
    <row r="43" spans="2:5" x14ac:dyDescent="0.3">
      <c r="B43" s="140" t="s">
        <v>406</v>
      </c>
      <c r="C43" s="136"/>
      <c r="D43" s="136"/>
    </row>
    <row r="44" spans="2:5" x14ac:dyDescent="0.3">
      <c r="B44" s="140" t="s">
        <v>407</v>
      </c>
      <c r="C44" s="136"/>
      <c r="D44" s="136"/>
    </row>
    <row r="45" spans="2:5" x14ac:dyDescent="0.3">
      <c r="B45" s="140" t="s">
        <v>408</v>
      </c>
      <c r="C45" s="136"/>
      <c r="D45" s="136"/>
    </row>
    <row r="46" spans="2:5" x14ac:dyDescent="0.3">
      <c r="B46" s="140" t="s">
        <v>409</v>
      </c>
      <c r="C46" s="136"/>
      <c r="D46" s="136"/>
    </row>
    <row r="47" spans="2:5" x14ac:dyDescent="0.3">
      <c r="B47" s="140" t="s">
        <v>410</v>
      </c>
      <c r="C47" s="136"/>
      <c r="D47" s="136"/>
    </row>
    <row r="48" spans="2:5" x14ac:dyDescent="0.3">
      <c r="B48" s="135" t="s">
        <v>411</v>
      </c>
      <c r="C48" s="136"/>
      <c r="D48" s="136"/>
    </row>
    <row r="49" spans="2:4" x14ac:dyDescent="0.3">
      <c r="B49" s="141"/>
      <c r="C49" s="142"/>
      <c r="D49" s="142"/>
    </row>
    <row r="50" spans="2:4" x14ac:dyDescent="0.3">
      <c r="B50" s="141"/>
      <c r="C50" s="142"/>
      <c r="D50" s="142"/>
    </row>
    <row r="51" spans="2:4" x14ac:dyDescent="0.3">
      <c r="B51" s="141"/>
      <c r="C51" s="142"/>
      <c r="D51" s="142"/>
    </row>
    <row r="52" spans="2:4" x14ac:dyDescent="0.3">
      <c r="B52" s="141"/>
      <c r="C52" s="142"/>
      <c r="D52" s="142"/>
    </row>
    <row r="53" spans="2:4" x14ac:dyDescent="0.3">
      <c r="B53" s="141"/>
      <c r="C53" s="142"/>
      <c r="D53" s="142"/>
    </row>
    <row r="54" spans="2:4" x14ac:dyDescent="0.3">
      <c r="B54" s="143"/>
    </row>
    <row r="55" spans="2:4" x14ac:dyDescent="0.3">
      <c r="B55" s="143"/>
    </row>
    <row r="56" spans="2:4" x14ac:dyDescent="0.3">
      <c r="B56" s="144" t="s">
        <v>984</v>
      </c>
    </row>
    <row r="57" spans="2:4" x14ac:dyDescent="0.3">
      <c r="B57" s="143"/>
    </row>
    <row r="58" spans="2:4" x14ac:dyDescent="0.3">
      <c r="B58" s="143"/>
    </row>
  </sheetData>
  <sheetProtection algorithmName="SHA-512" hashValue="rD7o6YGP6I0aLEBGAHznKjQEIiwI0LGFl9oTjOvz18vY3k6DHSQgsyVrhrRd/qKHrsw6cDQduS/ChmqdyjOkOw==" saltValue="YqKcqyH6tXHpJbqZuzXol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70" priority="1" operator="equal">
      <formula>0</formula>
    </cfRule>
  </conditionalFormatting>
  <dataValidations count="3">
    <dataValidation allowBlank="1" showInputMessage="1" showErrorMessage="1" errorTitle="Percent" error="Input must be between 0 and 100." promptTitle="Percent" prompt="Enter &quot;20&quot; for 20%.  _x000a_Entering &quot;0.2&quot; will be interpreted as 0.2%." sqref="C13:D53" xr:uid="{FF16BBC8-7DAB-41B2-B97A-F7AEB764EA7A}"/>
    <dataValidation type="date" allowBlank="1" showInputMessage="1" showErrorMessage="1" errorTitle="Sample Date" error="Year must be between 1900 and 2021.  If operations started prior to 1900, please enter 1900." sqref="C10:D10" xr:uid="{8AFDA123-3DA9-416E-BC8B-1BA1D9F0B401}">
      <formula1>1</formula1>
      <formula2>44561</formula2>
    </dataValidation>
    <dataValidation allowBlank="1" showInputMessage="1" showErrorMessage="1" errorTitle="Date well completed" error="Year must be between 1900 and 2016.  If operations started prior to 1900, please enter 1900." sqref="C11:D11" xr:uid="{44987843-031D-4469-98D5-BCF000D7A8EF}"/>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1770-B46C-4B6F-9D10-EF5869B4FF3B}">
  <sheetPr codeName="Sheet6"/>
  <dimension ref="B1:N44"/>
  <sheetViews>
    <sheetView tabSelected="1" zoomScale="85" zoomScaleNormal="85" workbookViewId="0">
      <selection activeCell="B46" sqref="B46"/>
    </sheetView>
  </sheetViews>
  <sheetFormatPr defaultRowHeight="14.4" x14ac:dyDescent="0.3"/>
  <cols>
    <col min="1" max="1" width="3" style="51" customWidth="1"/>
    <col min="2" max="2" width="29.6640625" style="51" customWidth="1"/>
    <col min="3" max="3" width="26.33203125" style="51" customWidth="1"/>
    <col min="4" max="13" width="20.6640625" style="51" customWidth="1"/>
    <col min="14" max="16384" width="8.88671875" style="51"/>
  </cols>
  <sheetData>
    <row r="1" spans="2:14" ht="18" customHeight="1" x14ac:dyDescent="0.3">
      <c r="B1" s="145" t="s">
        <v>456</v>
      </c>
      <c r="C1" s="145"/>
      <c r="E1" s="53"/>
    </row>
    <row r="2" spans="2:14" ht="18" customHeight="1" x14ac:dyDescent="0.3">
      <c r="B2" s="145"/>
      <c r="C2" s="145"/>
      <c r="E2" s="53"/>
    </row>
    <row r="4" spans="2:14" ht="15.6" x14ac:dyDescent="0.3">
      <c r="B4" s="55" t="s">
        <v>368</v>
      </c>
    </row>
    <row r="5" spans="2:14" x14ac:dyDescent="0.3">
      <c r="B5" s="124" t="s">
        <v>369</v>
      </c>
      <c r="C5" s="125" t="str">
        <f>'[1]Facility(1)'!C4</f>
        <v>DCP Midstream Partners, LP</v>
      </c>
    </row>
    <row r="6" spans="2:14" x14ac:dyDescent="0.3">
      <c r="B6" s="124" t="s">
        <v>14</v>
      </c>
      <c r="C6" s="125" t="str">
        <f>'[1]Facility(1)'!C21</f>
        <v>DCP - South Chester Antrim CO2 Removal Facility</v>
      </c>
    </row>
    <row r="7" spans="2:14" x14ac:dyDescent="0.3">
      <c r="B7" s="146"/>
      <c r="C7" s="146"/>
      <c r="D7" s="146"/>
      <c r="E7" s="146"/>
      <c r="F7" s="147"/>
      <c r="G7" s="146"/>
      <c r="H7" s="146"/>
      <c r="I7" s="146"/>
      <c r="J7" s="146"/>
      <c r="K7" s="146"/>
      <c r="L7" s="146"/>
      <c r="M7" s="146"/>
    </row>
    <row r="8" spans="2:14" ht="15.6" x14ac:dyDescent="0.3">
      <c r="B8" s="55" t="s">
        <v>457</v>
      </c>
      <c r="C8" s="148"/>
      <c r="D8" s="148"/>
      <c r="E8" s="149"/>
      <c r="F8" s="149"/>
      <c r="G8" s="150"/>
    </row>
    <row r="9" spans="2:14" ht="46.2" customHeight="1" x14ac:dyDescent="0.3">
      <c r="B9" s="151" t="s">
        <v>458</v>
      </c>
      <c r="C9" s="151"/>
      <c r="D9" s="151"/>
      <c r="E9" s="151"/>
      <c r="F9" s="151"/>
      <c r="G9" s="151"/>
      <c r="H9" s="151"/>
      <c r="I9" s="151"/>
      <c r="J9" s="151"/>
      <c r="K9" s="151"/>
      <c r="L9" s="151"/>
      <c r="M9" s="151"/>
    </row>
    <row r="10" spans="2:14" x14ac:dyDescent="0.3">
      <c r="B10" s="152" t="s">
        <v>35</v>
      </c>
      <c r="C10" s="153" t="s">
        <v>459</v>
      </c>
      <c r="D10" s="153"/>
      <c r="E10" s="153"/>
      <c r="F10" s="153"/>
      <c r="G10" s="153"/>
      <c r="H10" s="153"/>
      <c r="I10" s="153"/>
      <c r="J10" s="153"/>
      <c r="K10" s="153"/>
      <c r="L10" s="153"/>
      <c r="M10" s="154" t="s">
        <v>460</v>
      </c>
    </row>
    <row r="11" spans="2:14" ht="66" customHeight="1" x14ac:dyDescent="0.3">
      <c r="B11" s="152"/>
      <c r="C11" s="155" t="s">
        <v>38</v>
      </c>
      <c r="D11" s="155" t="s">
        <v>42</v>
      </c>
      <c r="E11" s="156" t="s">
        <v>461</v>
      </c>
      <c r="F11" s="156" t="s">
        <v>50</v>
      </c>
      <c r="G11" s="155" t="s">
        <v>462</v>
      </c>
      <c r="H11" s="155" t="s">
        <v>337</v>
      </c>
      <c r="I11" s="155" t="s">
        <v>989</v>
      </c>
      <c r="J11" s="155" t="s">
        <v>463</v>
      </c>
      <c r="K11" s="155" t="s">
        <v>70</v>
      </c>
      <c r="L11" s="155" t="s">
        <v>343</v>
      </c>
      <c r="M11" s="154"/>
      <c r="N11" s="157"/>
    </row>
    <row r="12" spans="2:14" s="10" customFormat="1" ht="28.8" x14ac:dyDescent="0.3">
      <c r="B12" s="158" t="s">
        <v>388</v>
      </c>
      <c r="C12" s="159"/>
      <c r="D12" s="159" t="s">
        <v>868</v>
      </c>
      <c r="E12" s="159"/>
      <c r="F12" s="159"/>
      <c r="G12" s="159"/>
      <c r="H12" s="159"/>
      <c r="I12" s="159" t="s">
        <v>868</v>
      </c>
      <c r="J12" s="159"/>
      <c r="K12" s="159" t="s">
        <v>868</v>
      </c>
      <c r="L12" s="160"/>
      <c r="M12" s="161" t="s">
        <v>788</v>
      </c>
      <c r="N12" s="162"/>
    </row>
    <row r="13" spans="2:14" s="10" customFormat="1" ht="57.6" x14ac:dyDescent="0.3">
      <c r="B13" s="158" t="s">
        <v>389</v>
      </c>
      <c r="C13" s="159"/>
      <c r="D13" s="159" t="s">
        <v>867</v>
      </c>
      <c r="E13" s="159"/>
      <c r="F13" s="159"/>
      <c r="G13" s="159"/>
      <c r="H13" s="159"/>
      <c r="I13" s="159" t="s">
        <v>868</v>
      </c>
      <c r="J13" s="159"/>
      <c r="K13" s="159" t="s">
        <v>868</v>
      </c>
      <c r="L13" s="160"/>
      <c r="M13" s="161" t="s">
        <v>788</v>
      </c>
    </row>
    <row r="14" spans="2:14" s="10" customFormat="1" ht="28.8" x14ac:dyDescent="0.3">
      <c r="B14" s="158" t="s">
        <v>390</v>
      </c>
      <c r="C14" s="159"/>
      <c r="D14" s="159" t="s">
        <v>868</v>
      </c>
      <c r="E14" s="159"/>
      <c r="F14" s="159"/>
      <c r="G14" s="159"/>
      <c r="H14" s="159"/>
      <c r="I14" s="159" t="s">
        <v>868</v>
      </c>
      <c r="J14" s="159"/>
      <c r="K14" s="159" t="s">
        <v>868</v>
      </c>
      <c r="L14" s="160"/>
      <c r="M14" s="161" t="s">
        <v>788</v>
      </c>
    </row>
    <row r="15" spans="2:14" s="10" customFormat="1" ht="28.8" x14ac:dyDescent="0.3">
      <c r="B15" s="158" t="s">
        <v>391</v>
      </c>
      <c r="C15" s="159"/>
      <c r="D15" s="159" t="s">
        <v>868</v>
      </c>
      <c r="E15" s="159"/>
      <c r="F15" s="159"/>
      <c r="G15" s="159"/>
      <c r="H15" s="159"/>
      <c r="I15" s="159" t="s">
        <v>868</v>
      </c>
      <c r="J15" s="159"/>
      <c r="K15" s="159" t="s">
        <v>868</v>
      </c>
      <c r="L15" s="160"/>
      <c r="M15" s="161" t="s">
        <v>788</v>
      </c>
    </row>
    <row r="16" spans="2:14" s="10" customFormat="1" ht="57.6" x14ac:dyDescent="0.3">
      <c r="B16" s="158" t="s">
        <v>392</v>
      </c>
      <c r="C16" s="159"/>
      <c r="D16" s="159" t="s">
        <v>867</v>
      </c>
      <c r="E16" s="159"/>
      <c r="F16" s="159"/>
      <c r="G16" s="159"/>
      <c r="H16" s="159"/>
      <c r="I16" s="159" t="s">
        <v>868</v>
      </c>
      <c r="J16" s="159"/>
      <c r="K16" s="159" t="s">
        <v>868</v>
      </c>
      <c r="L16" s="160"/>
      <c r="M16" s="161" t="s">
        <v>788</v>
      </c>
    </row>
    <row r="17" spans="2:13" s="10" customFormat="1" ht="28.8" x14ac:dyDescent="0.3">
      <c r="B17" s="158" t="s">
        <v>393</v>
      </c>
      <c r="C17" s="159"/>
      <c r="D17" s="159" t="s">
        <v>868</v>
      </c>
      <c r="E17" s="159"/>
      <c r="F17" s="159"/>
      <c r="G17" s="159"/>
      <c r="H17" s="159"/>
      <c r="I17" s="159" t="s">
        <v>868</v>
      </c>
      <c r="J17" s="159"/>
      <c r="K17" s="159" t="s">
        <v>868</v>
      </c>
      <c r="L17" s="160"/>
      <c r="M17" s="161" t="s">
        <v>788</v>
      </c>
    </row>
    <row r="18" spans="2:13" s="10" customFormat="1" ht="28.8" x14ac:dyDescent="0.3">
      <c r="B18" s="158" t="s">
        <v>394</v>
      </c>
      <c r="C18" s="159"/>
      <c r="D18" s="159" t="s">
        <v>868</v>
      </c>
      <c r="E18" s="159"/>
      <c r="F18" s="159"/>
      <c r="G18" s="159"/>
      <c r="H18" s="159"/>
      <c r="I18" s="159" t="s">
        <v>868</v>
      </c>
      <c r="J18" s="159"/>
      <c r="K18" s="159" t="s">
        <v>868</v>
      </c>
      <c r="L18" s="160"/>
      <c r="M18" s="161" t="s">
        <v>788</v>
      </c>
    </row>
    <row r="19" spans="2:13" s="10" customFormat="1" ht="28.8" x14ac:dyDescent="0.3">
      <c r="B19" s="158" t="s">
        <v>395</v>
      </c>
      <c r="C19" s="159"/>
      <c r="D19" s="159" t="s">
        <v>865</v>
      </c>
      <c r="E19" s="159"/>
      <c r="F19" s="159"/>
      <c r="G19" s="159"/>
      <c r="H19" s="159"/>
      <c r="I19" s="159" t="s">
        <v>868</v>
      </c>
      <c r="J19" s="159"/>
      <c r="K19" s="159" t="s">
        <v>868</v>
      </c>
      <c r="L19" s="160"/>
      <c r="M19" s="161" t="s">
        <v>788</v>
      </c>
    </row>
    <row r="20" spans="2:13" s="10" customFormat="1" ht="28.8" x14ac:dyDescent="0.3">
      <c r="B20" s="158" t="s">
        <v>396</v>
      </c>
      <c r="C20" s="159"/>
      <c r="D20" s="159" t="s">
        <v>868</v>
      </c>
      <c r="E20" s="159"/>
      <c r="F20" s="159"/>
      <c r="G20" s="159"/>
      <c r="H20" s="159"/>
      <c r="I20" s="159" t="s">
        <v>868</v>
      </c>
      <c r="J20" s="159"/>
      <c r="K20" s="159" t="s">
        <v>868</v>
      </c>
      <c r="L20" s="160"/>
      <c r="M20" s="161" t="s">
        <v>788</v>
      </c>
    </row>
    <row r="21" spans="2:13" s="10" customFormat="1" ht="57.6" x14ac:dyDescent="0.3">
      <c r="B21" s="158" t="s">
        <v>397</v>
      </c>
      <c r="C21" s="159"/>
      <c r="D21" s="159" t="s">
        <v>867</v>
      </c>
      <c r="E21" s="159"/>
      <c r="F21" s="159"/>
      <c r="G21" s="159"/>
      <c r="H21" s="159"/>
      <c r="I21" s="159" t="s">
        <v>868</v>
      </c>
      <c r="J21" s="159"/>
      <c r="K21" s="159" t="s">
        <v>868</v>
      </c>
      <c r="L21" s="160"/>
      <c r="M21" s="161" t="s">
        <v>788</v>
      </c>
    </row>
    <row r="22" spans="2:13" s="10" customFormat="1" ht="28.8" x14ac:dyDescent="0.3">
      <c r="B22" s="158" t="s">
        <v>398</v>
      </c>
      <c r="C22" s="159"/>
      <c r="D22" s="159" t="s">
        <v>865</v>
      </c>
      <c r="E22" s="159"/>
      <c r="F22" s="159"/>
      <c r="G22" s="159"/>
      <c r="H22" s="159"/>
      <c r="I22" s="159" t="s">
        <v>868</v>
      </c>
      <c r="J22" s="159"/>
      <c r="K22" s="159" t="s">
        <v>868</v>
      </c>
      <c r="L22" s="160"/>
      <c r="M22" s="161" t="s">
        <v>788</v>
      </c>
    </row>
    <row r="23" spans="2:13" s="10" customFormat="1" ht="57.6" x14ac:dyDescent="0.3">
      <c r="B23" s="158" t="s">
        <v>399</v>
      </c>
      <c r="C23" s="163"/>
      <c r="D23" s="159" t="s">
        <v>867</v>
      </c>
      <c r="E23" s="159"/>
      <c r="F23" s="159"/>
      <c r="G23" s="159"/>
      <c r="H23" s="159"/>
      <c r="I23" s="159" t="s">
        <v>868</v>
      </c>
      <c r="J23" s="159"/>
      <c r="K23" s="159" t="s">
        <v>868</v>
      </c>
      <c r="L23" s="160"/>
      <c r="M23" s="161" t="s">
        <v>788</v>
      </c>
    </row>
    <row r="24" spans="2:13" s="10" customFormat="1" ht="28.8" x14ac:dyDescent="0.3">
      <c r="B24" s="158" t="s">
        <v>400</v>
      </c>
      <c r="C24" s="159"/>
      <c r="D24" s="159" t="s">
        <v>868</v>
      </c>
      <c r="E24" s="159"/>
      <c r="F24" s="159"/>
      <c r="G24" s="159"/>
      <c r="H24" s="159"/>
      <c r="I24" s="159" t="s">
        <v>868</v>
      </c>
      <c r="J24" s="159"/>
      <c r="K24" s="159" t="s">
        <v>868</v>
      </c>
      <c r="L24" s="160"/>
      <c r="M24" s="161" t="s">
        <v>788</v>
      </c>
    </row>
    <row r="25" spans="2:13" s="10" customFormat="1" ht="28.8" x14ac:dyDescent="0.3">
      <c r="B25" s="158" t="s">
        <v>401</v>
      </c>
      <c r="C25" s="159"/>
      <c r="D25" s="159" t="s">
        <v>868</v>
      </c>
      <c r="E25" s="159"/>
      <c r="F25" s="159"/>
      <c r="G25" s="159"/>
      <c r="H25" s="159"/>
      <c r="I25" s="159" t="s">
        <v>868</v>
      </c>
      <c r="J25" s="159"/>
      <c r="K25" s="159" t="s">
        <v>868</v>
      </c>
      <c r="L25" s="160"/>
      <c r="M25" s="161" t="s">
        <v>788</v>
      </c>
    </row>
    <row r="26" spans="2:13" s="10" customFormat="1" ht="28.8" x14ac:dyDescent="0.3">
      <c r="B26" s="158" t="s">
        <v>402</v>
      </c>
      <c r="C26" s="159"/>
      <c r="D26" s="159" t="s">
        <v>868</v>
      </c>
      <c r="E26" s="159"/>
      <c r="F26" s="159"/>
      <c r="G26" s="159"/>
      <c r="H26" s="159"/>
      <c r="I26" s="159" t="s">
        <v>868</v>
      </c>
      <c r="J26" s="159"/>
      <c r="K26" s="159" t="s">
        <v>868</v>
      </c>
      <c r="L26" s="160"/>
      <c r="M26" s="161" t="s">
        <v>788</v>
      </c>
    </row>
    <row r="27" spans="2:13" s="10" customFormat="1" ht="28.8" x14ac:dyDescent="0.3">
      <c r="B27" s="158" t="s">
        <v>403</v>
      </c>
      <c r="C27" s="159"/>
      <c r="D27" s="159" t="s">
        <v>868</v>
      </c>
      <c r="E27" s="159"/>
      <c r="F27" s="159"/>
      <c r="G27" s="159"/>
      <c r="H27" s="159"/>
      <c r="I27" s="159" t="s">
        <v>868</v>
      </c>
      <c r="J27" s="159"/>
      <c r="K27" s="159" t="s">
        <v>868</v>
      </c>
      <c r="L27" s="160"/>
      <c r="M27" s="161" t="s">
        <v>788</v>
      </c>
    </row>
    <row r="28" spans="2:13" s="10" customFormat="1" ht="28.8" x14ac:dyDescent="0.3">
      <c r="B28" s="164" t="s">
        <v>404</v>
      </c>
      <c r="C28" s="159"/>
      <c r="D28" s="159" t="s">
        <v>868</v>
      </c>
      <c r="E28" s="159"/>
      <c r="F28" s="159"/>
      <c r="G28" s="159"/>
      <c r="H28" s="159"/>
      <c r="I28" s="159" t="s">
        <v>868</v>
      </c>
      <c r="J28" s="159"/>
      <c r="K28" s="159" t="s">
        <v>868</v>
      </c>
      <c r="L28" s="160"/>
      <c r="M28" s="161" t="s">
        <v>788</v>
      </c>
    </row>
    <row r="29" spans="2:13" s="10" customFormat="1" ht="28.8" x14ac:dyDescent="0.3">
      <c r="B29" s="158" t="s">
        <v>405</v>
      </c>
      <c r="C29" s="159"/>
      <c r="D29" s="159" t="s">
        <v>868</v>
      </c>
      <c r="E29" s="159"/>
      <c r="F29" s="159"/>
      <c r="G29" s="159"/>
      <c r="H29" s="159"/>
      <c r="I29" s="159" t="s">
        <v>868</v>
      </c>
      <c r="J29" s="159"/>
      <c r="K29" s="159" t="s">
        <v>868</v>
      </c>
      <c r="L29" s="160"/>
      <c r="M29" s="161" t="s">
        <v>788</v>
      </c>
    </row>
    <row r="30" spans="2:13" s="10" customFormat="1" ht="28.8" x14ac:dyDescent="0.3">
      <c r="B30" s="158" t="s">
        <v>406</v>
      </c>
      <c r="C30" s="159"/>
      <c r="D30" s="159" t="s">
        <v>868</v>
      </c>
      <c r="E30" s="159"/>
      <c r="F30" s="159"/>
      <c r="G30" s="159"/>
      <c r="H30" s="159"/>
      <c r="I30" s="159" t="s">
        <v>868</v>
      </c>
      <c r="J30" s="159"/>
      <c r="K30" s="159" t="s">
        <v>868</v>
      </c>
      <c r="L30" s="160"/>
      <c r="M30" s="161" t="s">
        <v>788</v>
      </c>
    </row>
    <row r="31" spans="2:13" s="10" customFormat="1" ht="28.8" x14ac:dyDescent="0.3">
      <c r="B31" s="158" t="s">
        <v>407</v>
      </c>
      <c r="C31" s="159"/>
      <c r="D31" s="165" t="s">
        <v>868</v>
      </c>
      <c r="E31" s="159"/>
      <c r="F31" s="159"/>
      <c r="G31" s="159"/>
      <c r="H31" s="159"/>
      <c r="I31" s="159" t="s">
        <v>868</v>
      </c>
      <c r="J31" s="159"/>
      <c r="K31" s="166" t="s">
        <v>868</v>
      </c>
      <c r="L31" s="160"/>
      <c r="M31" s="161" t="s">
        <v>788</v>
      </c>
    </row>
    <row r="32" spans="2:13" s="10" customFormat="1" ht="28.8" x14ac:dyDescent="0.3">
      <c r="B32" s="158" t="s">
        <v>408</v>
      </c>
      <c r="C32" s="159"/>
      <c r="D32" s="159" t="s">
        <v>868</v>
      </c>
      <c r="E32" s="159"/>
      <c r="F32" s="159"/>
      <c r="G32" s="159"/>
      <c r="H32" s="159"/>
      <c r="I32" s="159" t="s">
        <v>868</v>
      </c>
      <c r="J32" s="159"/>
      <c r="K32" s="159" t="s">
        <v>868</v>
      </c>
      <c r="L32" s="160"/>
      <c r="M32" s="161" t="s">
        <v>788</v>
      </c>
    </row>
    <row r="33" spans="2:13" s="10" customFormat="1" ht="28.8" x14ac:dyDescent="0.3">
      <c r="B33" s="158" t="s">
        <v>409</v>
      </c>
      <c r="C33" s="159"/>
      <c r="D33" s="159" t="s">
        <v>868</v>
      </c>
      <c r="E33" s="159"/>
      <c r="F33" s="159"/>
      <c r="G33" s="159"/>
      <c r="H33" s="159"/>
      <c r="I33" s="159" t="s">
        <v>868</v>
      </c>
      <c r="J33" s="159"/>
      <c r="K33" s="159" t="s">
        <v>868</v>
      </c>
      <c r="L33" s="160"/>
      <c r="M33" s="161" t="s">
        <v>788</v>
      </c>
    </row>
    <row r="34" spans="2:13" s="10" customFormat="1" ht="28.8" x14ac:dyDescent="0.3">
      <c r="B34" s="158" t="s">
        <v>410</v>
      </c>
      <c r="C34" s="159"/>
      <c r="D34" s="159" t="s">
        <v>868</v>
      </c>
      <c r="E34" s="159"/>
      <c r="F34" s="159"/>
      <c r="G34" s="159"/>
      <c r="H34" s="159"/>
      <c r="I34" s="159" t="s">
        <v>868</v>
      </c>
      <c r="J34" s="159"/>
      <c r="K34" s="159" t="s">
        <v>868</v>
      </c>
      <c r="L34" s="160"/>
      <c r="M34" s="161" t="s">
        <v>788</v>
      </c>
    </row>
    <row r="35" spans="2:13" s="10" customFormat="1" ht="28.8" x14ac:dyDescent="0.3">
      <c r="B35" s="167" t="s">
        <v>411</v>
      </c>
      <c r="C35" s="159"/>
      <c r="D35" s="159" t="s">
        <v>868</v>
      </c>
      <c r="E35" s="159"/>
      <c r="F35" s="159"/>
      <c r="G35" s="159"/>
      <c r="H35" s="159"/>
      <c r="I35" s="159" t="s">
        <v>868</v>
      </c>
      <c r="J35" s="159"/>
      <c r="K35" s="159" t="s">
        <v>868</v>
      </c>
      <c r="L35" s="160"/>
      <c r="M35" s="161" t="s">
        <v>788</v>
      </c>
    </row>
    <row r="36" spans="2:13" s="10" customFormat="1" x14ac:dyDescent="0.3">
      <c r="B36" s="168" t="s">
        <v>80</v>
      </c>
      <c r="C36" s="159"/>
      <c r="D36" s="159"/>
      <c r="E36" s="159"/>
      <c r="F36" s="159"/>
      <c r="G36" s="159"/>
      <c r="H36" s="159"/>
      <c r="I36" s="159"/>
      <c r="J36" s="163"/>
      <c r="K36" s="163"/>
      <c r="L36" s="160"/>
      <c r="M36" s="163"/>
    </row>
    <row r="37" spans="2:13" s="10" customFormat="1" x14ac:dyDescent="0.3">
      <c r="B37" s="168" t="s">
        <v>80</v>
      </c>
      <c r="C37" s="159"/>
      <c r="D37" s="159"/>
      <c r="E37" s="159"/>
      <c r="F37" s="159"/>
      <c r="G37" s="159"/>
      <c r="H37" s="159"/>
      <c r="I37" s="159"/>
      <c r="J37" s="163"/>
      <c r="K37" s="163"/>
      <c r="L37" s="160"/>
      <c r="M37" s="163"/>
    </row>
    <row r="38" spans="2:13" s="10" customFormat="1" x14ac:dyDescent="0.3">
      <c r="B38" s="168" t="s">
        <v>80</v>
      </c>
      <c r="C38" s="159"/>
      <c r="D38" s="159"/>
      <c r="E38" s="159"/>
      <c r="F38" s="159"/>
      <c r="G38" s="159"/>
      <c r="H38" s="159"/>
      <c r="I38" s="159"/>
      <c r="J38" s="163"/>
      <c r="K38" s="163"/>
      <c r="L38" s="160"/>
      <c r="M38" s="163"/>
    </row>
    <row r="39" spans="2:13" s="10" customFormat="1" x14ac:dyDescent="0.3">
      <c r="B39" s="168" t="s">
        <v>80</v>
      </c>
      <c r="C39" s="159"/>
      <c r="D39" s="159"/>
      <c r="E39" s="159"/>
      <c r="F39" s="159"/>
      <c r="G39" s="159"/>
      <c r="H39" s="159"/>
      <c r="I39" s="159"/>
      <c r="J39" s="163"/>
      <c r="K39" s="163"/>
      <c r="L39" s="160"/>
      <c r="M39" s="163"/>
    </row>
    <row r="40" spans="2:13" s="10" customFormat="1" x14ac:dyDescent="0.3">
      <c r="B40" s="168" t="s">
        <v>80</v>
      </c>
      <c r="C40" s="159"/>
      <c r="D40" s="159"/>
      <c r="E40" s="159"/>
      <c r="F40" s="159"/>
      <c r="G40" s="159"/>
      <c r="H40" s="159"/>
      <c r="I40" s="159"/>
      <c r="J40" s="163"/>
      <c r="K40" s="163"/>
      <c r="L40" s="160"/>
      <c r="M40" s="163"/>
    </row>
    <row r="41" spans="2:13" x14ac:dyDescent="0.3">
      <c r="G41" s="39"/>
    </row>
    <row r="44" spans="2:13" ht="15.6" x14ac:dyDescent="0.35">
      <c r="B44" s="51" t="s">
        <v>988</v>
      </c>
    </row>
  </sheetData>
  <sheetProtection algorithmName="SHA-512" hashValue="jwbGHLMBVw2dTFNv+iSaMszTLuebNX+99VJpIWgb33QLHRmavPK2vNflBGO34XiQOxMYe5kMLT1NAilREP2U2w==" saltValue="PTsEW5kZpweA6eYJePHgSw==" spinCount="100000" sheet="1" objects="1" scenarios="1" formatCells="0" formatColumns="0" formatRows="0" insertColumns="0" insertRows="0" insertHyperlinks="0" deleteColumns="0" deleteRows="0" sort="0" autoFilter="0" pivotTables="0"/>
  <mergeCells count="5">
    <mergeCell ref="B1:C2"/>
    <mergeCell ref="B9:M9"/>
    <mergeCell ref="B10:B11"/>
    <mergeCell ref="C10:L10"/>
    <mergeCell ref="M10:M11"/>
  </mergeCells>
  <conditionalFormatting sqref="C5:C6">
    <cfRule type="cellIs" dxfId="169" priority="1" operator="equal">
      <formula>0</formula>
    </cfRule>
  </conditionalFormatting>
  <dataValidations count="2">
    <dataValidation type="list" allowBlank="1" showInputMessage="1" showErrorMessage="1" sqref="C12:K40" xr:uid="{00BD5084-AC7A-49E0-B92A-01239B2DF5A1}">
      <formula1>HAPFinal</formula1>
    </dataValidation>
    <dataValidation type="list" allowBlank="1" showInputMessage="1" showErrorMessage="1" sqref="M12:M40" xr:uid="{B5E7B45B-681D-4E10-A629-ADD4E2FB3FAF}">
      <formula1>"Detected, Confirmed Through Measurement Not to Exist, None"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1"/>
  </sheetPr>
  <dimension ref="B1:CH57"/>
  <sheetViews>
    <sheetView zoomScale="70" zoomScaleNormal="70" workbookViewId="0">
      <selection activeCell="E9" sqref="E9"/>
    </sheetView>
  </sheetViews>
  <sheetFormatPr defaultRowHeight="14.4" x14ac:dyDescent="0.3"/>
  <cols>
    <col min="1" max="1" width="3" style="51" customWidth="1"/>
    <col min="2" max="2" width="34.21875" style="51" customWidth="1"/>
    <col min="3" max="4" width="16.21875" style="51" customWidth="1"/>
    <col min="5" max="5" width="17.77734375" style="51" customWidth="1"/>
    <col min="6" max="6" width="21.21875" style="51" customWidth="1"/>
    <col min="7" max="7" width="27.21875" style="51" customWidth="1"/>
    <col min="8" max="8" width="19.77734375" style="51" customWidth="1"/>
    <col min="9" max="9" width="32.5546875" style="51" customWidth="1"/>
    <col min="10" max="21" width="18.21875" style="51" customWidth="1"/>
    <col min="22" max="22" width="18.5546875" style="51" customWidth="1"/>
    <col min="23" max="40" width="18.21875" style="51" customWidth="1"/>
    <col min="41" max="41" width="20.77734375" style="51" customWidth="1"/>
    <col min="42" max="68" width="18.21875" style="51" customWidth="1"/>
    <col min="69" max="69" width="18.77734375" style="51" customWidth="1"/>
    <col min="70" max="70" width="23.21875" style="51" customWidth="1"/>
    <col min="71" max="71" width="18.21875" style="51" customWidth="1"/>
    <col min="72" max="73" width="18.5546875" style="51" customWidth="1"/>
    <col min="74" max="75" width="20.21875" style="51" customWidth="1"/>
    <col min="76" max="76" width="23.21875" style="51" customWidth="1"/>
    <col min="77" max="77" width="27.21875" style="51" customWidth="1"/>
    <col min="78" max="78" width="26.77734375" style="51" customWidth="1"/>
    <col min="79" max="84" width="18.21875" style="51" customWidth="1"/>
    <col min="85" max="85" width="18.5546875" style="51" customWidth="1"/>
    <col min="86" max="86" width="18.21875" style="51" customWidth="1"/>
    <col min="87" max="16384" width="8.88671875" style="51"/>
  </cols>
  <sheetData>
    <row r="1" spans="2:86" ht="18" customHeight="1" x14ac:dyDescent="0.3">
      <c r="B1" s="145" t="s">
        <v>464</v>
      </c>
      <c r="C1" s="145"/>
      <c r="D1" s="53"/>
    </row>
    <row r="2" spans="2:86" ht="18" customHeight="1" x14ac:dyDescent="0.3">
      <c r="B2" s="145"/>
      <c r="C2" s="145"/>
      <c r="D2" s="53"/>
    </row>
    <row r="4" spans="2:86" ht="15.6" x14ac:dyDescent="0.3">
      <c r="B4" s="55" t="s">
        <v>368</v>
      </c>
    </row>
    <row r="5" spans="2:86" x14ac:dyDescent="0.3">
      <c r="B5" s="124" t="s">
        <v>369</v>
      </c>
      <c r="C5" s="125" t="str">
        <f>'Facility(2)'!C4</f>
        <v>DCP Midstream Partners, LP</v>
      </c>
      <c r="D5" s="126"/>
    </row>
    <row r="6" spans="2:86" x14ac:dyDescent="0.3">
      <c r="B6" s="124" t="s">
        <v>14</v>
      </c>
      <c r="C6" s="125" t="str">
        <f>'Facility(2)'!C21</f>
        <v>DCP - South Chester Antrim CO2 Removal Facility</v>
      </c>
      <c r="D6" s="126"/>
    </row>
    <row r="7" spans="2:86" x14ac:dyDescent="0.3">
      <c r="B7" s="169"/>
      <c r="C7" s="170" t="s">
        <v>80</v>
      </c>
      <c r="D7" s="146"/>
      <c r="G7" s="113"/>
    </row>
    <row r="8" spans="2:86" ht="15.6" x14ac:dyDescent="0.3">
      <c r="B8" s="55" t="s">
        <v>465</v>
      </c>
      <c r="C8" s="170"/>
      <c r="D8" s="146"/>
    </row>
    <row r="9" spans="2:86" ht="19.5" customHeight="1" x14ac:dyDescent="0.3">
      <c r="B9" s="171" t="s">
        <v>466</v>
      </c>
      <c r="C9" s="172">
        <v>0</v>
      </c>
      <c r="D9" s="173"/>
      <c r="I9" s="174"/>
      <c r="CC9" s="150"/>
      <c r="CF9" s="150"/>
    </row>
    <row r="10" spans="2:86" ht="30" customHeight="1" x14ac:dyDescent="0.3">
      <c r="B10" s="175" t="s">
        <v>467</v>
      </c>
      <c r="C10" s="176">
        <v>0</v>
      </c>
      <c r="D10" s="173"/>
      <c r="I10" s="174"/>
      <c r="CC10" s="149"/>
      <c r="CD10" s="149"/>
      <c r="CE10" s="149"/>
      <c r="CF10" s="177"/>
      <c r="CG10" s="149"/>
      <c r="CH10" s="149"/>
    </row>
    <row r="11" spans="2:86" s="179" customFormat="1" x14ac:dyDescent="0.3">
      <c r="B11" s="178"/>
      <c r="C11" s="178"/>
      <c r="D11" s="178"/>
      <c r="E11" s="178"/>
      <c r="F11" s="178"/>
      <c r="G11" s="148"/>
      <c r="I11" s="174"/>
      <c r="J11" s="180"/>
      <c r="CC11" s="181"/>
      <c r="CD11" s="181"/>
      <c r="CE11" s="181"/>
      <c r="CF11" s="181"/>
      <c r="CG11" s="181"/>
      <c r="CH11" s="181"/>
    </row>
    <row r="12" spans="2:86" ht="15" customHeight="1" x14ac:dyDescent="0.3">
      <c r="B12" s="55" t="s">
        <v>468</v>
      </c>
      <c r="D12" s="113" t="s">
        <v>469</v>
      </c>
      <c r="E12" s="182"/>
      <c r="F12" s="182"/>
      <c r="G12" s="157"/>
      <c r="I12" s="183"/>
      <c r="J12" s="184" t="s">
        <v>470</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471</v>
      </c>
      <c r="AL12" s="185"/>
      <c r="AM12" s="186"/>
      <c r="AN12" s="187" t="s">
        <v>472</v>
      </c>
      <c r="AO12" s="188"/>
      <c r="AP12" s="189" t="s">
        <v>473</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474</v>
      </c>
      <c r="BR12" s="190"/>
      <c r="BS12" s="190"/>
      <c r="BT12" s="190"/>
      <c r="BU12" s="190"/>
      <c r="BV12" s="190"/>
      <c r="BW12" s="190"/>
      <c r="BX12" s="190"/>
      <c r="BY12" s="190"/>
      <c r="BZ12" s="191" t="s">
        <v>475</v>
      </c>
      <c r="CA12" s="191"/>
      <c r="CB12" s="191"/>
      <c r="CC12" s="192"/>
      <c r="CD12" s="192"/>
      <c r="CE12" s="192"/>
      <c r="CF12" s="192"/>
      <c r="CG12" s="192"/>
      <c r="CH12" s="193"/>
    </row>
    <row r="13" spans="2:86" s="199" customFormat="1" ht="86.4" x14ac:dyDescent="0.3">
      <c r="B13" s="194" t="s">
        <v>476</v>
      </c>
      <c r="C13" s="194" t="s">
        <v>477</v>
      </c>
      <c r="D13" s="194" t="s">
        <v>478</v>
      </c>
      <c r="E13" s="194" t="s">
        <v>479</v>
      </c>
      <c r="F13" s="195" t="s">
        <v>480</v>
      </c>
      <c r="G13" s="195" t="s">
        <v>481</v>
      </c>
      <c r="H13" s="195" t="s">
        <v>482</v>
      </c>
      <c r="I13" s="195" t="s">
        <v>483</v>
      </c>
      <c r="J13" s="196" t="s">
        <v>484</v>
      </c>
      <c r="K13" s="196" t="s">
        <v>485</v>
      </c>
      <c r="L13" s="196" t="s">
        <v>486</v>
      </c>
      <c r="M13" s="196" t="s">
        <v>487</v>
      </c>
      <c r="N13" s="196" t="s">
        <v>488</v>
      </c>
      <c r="O13" s="196" t="s">
        <v>489</v>
      </c>
      <c r="P13" s="196" t="s">
        <v>490</v>
      </c>
      <c r="Q13" s="196" t="s">
        <v>491</v>
      </c>
      <c r="R13" s="196" t="s">
        <v>492</v>
      </c>
      <c r="S13" s="196" t="s">
        <v>493</v>
      </c>
      <c r="T13" s="196" t="s">
        <v>494</v>
      </c>
      <c r="U13" s="196" t="s">
        <v>495</v>
      </c>
      <c r="V13" s="196" t="s">
        <v>496</v>
      </c>
      <c r="W13" s="196" t="s">
        <v>497</v>
      </c>
      <c r="X13" s="196" t="s">
        <v>498</v>
      </c>
      <c r="Y13" s="196" t="s">
        <v>499</v>
      </c>
      <c r="Z13" s="196" t="s">
        <v>500</v>
      </c>
      <c r="AA13" s="196" t="s">
        <v>501</v>
      </c>
      <c r="AB13" s="196" t="s">
        <v>502</v>
      </c>
      <c r="AC13" s="196" t="s">
        <v>503</v>
      </c>
      <c r="AD13" s="196" t="s">
        <v>504</v>
      </c>
      <c r="AE13" s="196" t="s">
        <v>505</v>
      </c>
      <c r="AF13" s="196" t="s">
        <v>506</v>
      </c>
      <c r="AG13" s="196" t="s">
        <v>507</v>
      </c>
      <c r="AH13" s="196" t="s">
        <v>508</v>
      </c>
      <c r="AI13" s="197" t="s">
        <v>509</v>
      </c>
      <c r="AJ13" s="197" t="s">
        <v>510</v>
      </c>
      <c r="AK13" s="198" t="s">
        <v>511</v>
      </c>
      <c r="AL13" s="198" t="s">
        <v>512</v>
      </c>
      <c r="AM13" s="198" t="s">
        <v>513</v>
      </c>
      <c r="AN13" s="197" t="s">
        <v>514</v>
      </c>
      <c r="AO13" s="197" t="s">
        <v>515</v>
      </c>
      <c r="AP13" s="196" t="s">
        <v>484</v>
      </c>
      <c r="AQ13" s="196" t="s">
        <v>485</v>
      </c>
      <c r="AR13" s="196" t="s">
        <v>486</v>
      </c>
      <c r="AS13" s="196" t="s">
        <v>487</v>
      </c>
      <c r="AT13" s="196" t="s">
        <v>488</v>
      </c>
      <c r="AU13" s="196" t="s">
        <v>489</v>
      </c>
      <c r="AV13" s="196" t="s">
        <v>490</v>
      </c>
      <c r="AW13" s="196" t="s">
        <v>491</v>
      </c>
      <c r="AX13" s="196" t="s">
        <v>492</v>
      </c>
      <c r="AY13" s="196" t="s">
        <v>493</v>
      </c>
      <c r="AZ13" s="196" t="s">
        <v>494</v>
      </c>
      <c r="BA13" s="196" t="s">
        <v>495</v>
      </c>
      <c r="BB13" s="196" t="s">
        <v>516</v>
      </c>
      <c r="BC13" s="196" t="s">
        <v>497</v>
      </c>
      <c r="BD13" s="196" t="s">
        <v>498</v>
      </c>
      <c r="BE13" s="196" t="s">
        <v>499</v>
      </c>
      <c r="BF13" s="196" t="s">
        <v>500</v>
      </c>
      <c r="BG13" s="196" t="s">
        <v>501</v>
      </c>
      <c r="BH13" s="196" t="s">
        <v>517</v>
      </c>
      <c r="BI13" s="196" t="s">
        <v>503</v>
      </c>
      <c r="BJ13" s="196" t="s">
        <v>504</v>
      </c>
      <c r="BK13" s="196" t="s">
        <v>505</v>
      </c>
      <c r="BL13" s="196" t="s">
        <v>506</v>
      </c>
      <c r="BM13" s="196" t="s">
        <v>518</v>
      </c>
      <c r="BN13" s="196" t="s">
        <v>508</v>
      </c>
      <c r="BO13" s="197" t="s">
        <v>509</v>
      </c>
      <c r="BP13" s="197" t="s">
        <v>510</v>
      </c>
      <c r="BQ13" s="197" t="s">
        <v>519</v>
      </c>
      <c r="BR13" s="197" t="s">
        <v>520</v>
      </c>
      <c r="BS13" s="197" t="s">
        <v>521</v>
      </c>
      <c r="BT13" s="197" t="s">
        <v>522</v>
      </c>
      <c r="BU13" s="197" t="s">
        <v>521</v>
      </c>
      <c r="BV13" s="197" t="s">
        <v>523</v>
      </c>
      <c r="BW13" s="197" t="s">
        <v>521</v>
      </c>
      <c r="BX13" s="197" t="s">
        <v>524</v>
      </c>
      <c r="BY13" s="197" t="s">
        <v>525</v>
      </c>
      <c r="BZ13" s="198" t="s">
        <v>526</v>
      </c>
      <c r="CA13" s="195" t="s">
        <v>527</v>
      </c>
      <c r="CB13" s="195" t="s">
        <v>528</v>
      </c>
      <c r="CC13" s="195" t="s">
        <v>529</v>
      </c>
      <c r="CD13" s="195" t="s">
        <v>530</v>
      </c>
      <c r="CE13" s="195" t="s">
        <v>531</v>
      </c>
      <c r="CF13" s="195" t="s">
        <v>532</v>
      </c>
      <c r="CG13" s="195" t="s">
        <v>533</v>
      </c>
      <c r="CH13" s="195" t="s">
        <v>534</v>
      </c>
    </row>
    <row r="14" spans="2:86" s="10" customFormat="1" x14ac:dyDescent="0.3">
      <c r="B14" s="200"/>
      <c r="C14" s="200"/>
      <c r="D14" s="200"/>
      <c r="E14" s="200"/>
      <c r="F14" s="200"/>
      <c r="G14" s="200"/>
      <c r="H14" s="200"/>
      <c r="I14" s="200"/>
      <c r="J14" s="201"/>
      <c r="K14" s="201"/>
      <c r="L14" s="202"/>
      <c r="M14" s="203"/>
      <c r="N14" s="202"/>
      <c r="O14" s="202"/>
      <c r="P14" s="202"/>
      <c r="Q14" s="202"/>
      <c r="R14" s="202"/>
      <c r="S14" s="203"/>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4"/>
      <c r="AQ14" s="204"/>
      <c r="AR14" s="202"/>
      <c r="AS14" s="205"/>
      <c r="AT14" s="202"/>
      <c r="AU14" s="202"/>
      <c r="AV14" s="202"/>
      <c r="AW14" s="202"/>
      <c r="AX14" s="202"/>
      <c r="AY14" s="205"/>
      <c r="AZ14" s="202"/>
      <c r="BA14" s="202"/>
      <c r="BB14" s="202"/>
      <c r="BC14" s="202"/>
      <c r="BD14" s="202"/>
      <c r="BE14" s="202"/>
      <c r="BF14" s="202"/>
      <c r="BG14" s="202"/>
      <c r="BH14" s="202"/>
      <c r="BI14" s="202"/>
      <c r="BJ14" s="202"/>
      <c r="BK14" s="202"/>
      <c r="BL14" s="202"/>
      <c r="BM14" s="202"/>
      <c r="BN14" s="202"/>
      <c r="BO14" s="202"/>
      <c r="BP14" s="202"/>
      <c r="BQ14" s="200"/>
      <c r="BR14" s="206"/>
      <c r="BS14" s="206"/>
      <c r="BT14" s="200"/>
      <c r="BU14" s="206"/>
      <c r="BV14" s="206"/>
      <c r="BW14" s="206"/>
      <c r="BX14" s="159"/>
      <c r="BY14" s="206"/>
      <c r="BZ14" s="206"/>
      <c r="CA14" s="202"/>
      <c r="CB14" s="202"/>
      <c r="CC14" s="202"/>
      <c r="CD14" s="202"/>
      <c r="CE14" s="202"/>
      <c r="CF14" s="202"/>
      <c r="CG14" s="202"/>
      <c r="CH14" s="200"/>
    </row>
    <row r="15" spans="2:86" s="10" customFormat="1" x14ac:dyDescent="0.3">
      <c r="B15" s="200"/>
      <c r="C15" s="200"/>
      <c r="D15" s="200"/>
      <c r="E15" s="200"/>
      <c r="F15" s="200"/>
      <c r="G15" s="200"/>
      <c r="H15" s="200"/>
      <c r="I15" s="200"/>
      <c r="J15" s="201"/>
      <c r="K15" s="201"/>
      <c r="L15" s="202"/>
      <c r="M15" s="203"/>
      <c r="N15" s="202"/>
      <c r="O15" s="202"/>
      <c r="P15" s="202"/>
      <c r="Q15" s="202"/>
      <c r="R15" s="202"/>
      <c r="S15" s="203"/>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4"/>
      <c r="AQ15" s="204"/>
      <c r="AR15" s="202"/>
      <c r="AS15" s="205"/>
      <c r="AT15" s="202"/>
      <c r="AU15" s="202"/>
      <c r="AV15" s="202"/>
      <c r="AW15" s="202"/>
      <c r="AX15" s="202"/>
      <c r="AY15" s="205"/>
      <c r="AZ15" s="202"/>
      <c r="BA15" s="202"/>
      <c r="BB15" s="202"/>
      <c r="BC15" s="202"/>
      <c r="BD15" s="202"/>
      <c r="BE15" s="202"/>
      <c r="BF15" s="202"/>
      <c r="BG15" s="202"/>
      <c r="BH15" s="202"/>
      <c r="BI15" s="202"/>
      <c r="BJ15" s="202"/>
      <c r="BK15" s="202"/>
      <c r="BL15" s="202"/>
      <c r="BM15" s="202"/>
      <c r="BN15" s="202"/>
      <c r="BO15" s="202"/>
      <c r="BP15" s="202"/>
      <c r="BQ15" s="200"/>
      <c r="BR15" s="206"/>
      <c r="BS15" s="206"/>
      <c r="BT15" s="200"/>
      <c r="BU15" s="206"/>
      <c r="BV15" s="206"/>
      <c r="BW15" s="206"/>
      <c r="BX15" s="159"/>
      <c r="BY15" s="206"/>
      <c r="BZ15" s="206"/>
      <c r="CA15" s="202"/>
      <c r="CB15" s="202"/>
      <c r="CC15" s="202"/>
      <c r="CD15" s="202"/>
      <c r="CE15" s="202"/>
      <c r="CF15" s="202"/>
      <c r="CG15" s="202"/>
      <c r="CH15" s="200"/>
    </row>
    <row r="16" spans="2:86" s="10" customFormat="1" x14ac:dyDescent="0.3">
      <c r="B16" s="200"/>
      <c r="C16" s="200"/>
      <c r="D16" s="200"/>
      <c r="E16" s="200"/>
      <c r="F16" s="200"/>
      <c r="G16" s="200"/>
      <c r="H16" s="200"/>
      <c r="I16" s="200"/>
      <c r="J16" s="201"/>
      <c r="K16" s="201"/>
      <c r="L16" s="202"/>
      <c r="M16" s="203"/>
      <c r="N16" s="202"/>
      <c r="O16" s="202"/>
      <c r="P16" s="202"/>
      <c r="Q16" s="202"/>
      <c r="R16" s="202"/>
      <c r="S16" s="203"/>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4"/>
      <c r="AQ16" s="204"/>
      <c r="AR16" s="202"/>
      <c r="AS16" s="205"/>
      <c r="AT16" s="202"/>
      <c r="AU16" s="202"/>
      <c r="AV16" s="202"/>
      <c r="AW16" s="202"/>
      <c r="AX16" s="202"/>
      <c r="AY16" s="205"/>
      <c r="AZ16" s="202"/>
      <c r="BA16" s="202"/>
      <c r="BB16" s="202"/>
      <c r="BC16" s="202"/>
      <c r="BD16" s="202"/>
      <c r="BE16" s="202"/>
      <c r="BF16" s="202"/>
      <c r="BG16" s="202"/>
      <c r="BH16" s="202"/>
      <c r="BI16" s="202"/>
      <c r="BJ16" s="202"/>
      <c r="BK16" s="202"/>
      <c r="BL16" s="202"/>
      <c r="BM16" s="202"/>
      <c r="BN16" s="202"/>
      <c r="BO16" s="202"/>
      <c r="BP16" s="202"/>
      <c r="BQ16" s="200"/>
      <c r="BR16" s="206"/>
      <c r="BS16" s="206"/>
      <c r="BT16" s="200"/>
      <c r="BU16" s="206"/>
      <c r="BV16" s="206"/>
      <c r="BW16" s="206"/>
      <c r="BX16" s="159"/>
      <c r="BY16" s="206"/>
      <c r="BZ16" s="206"/>
      <c r="CA16" s="202"/>
      <c r="CB16" s="202"/>
      <c r="CC16" s="202"/>
      <c r="CD16" s="202"/>
      <c r="CE16" s="202"/>
      <c r="CF16" s="202"/>
      <c r="CG16" s="202"/>
      <c r="CH16" s="200"/>
    </row>
    <row r="17" spans="2:86" s="10" customFormat="1" x14ac:dyDescent="0.3">
      <c r="B17" s="200"/>
      <c r="C17" s="200"/>
      <c r="D17" s="200"/>
      <c r="E17" s="200"/>
      <c r="F17" s="200"/>
      <c r="G17" s="200"/>
      <c r="H17" s="200"/>
      <c r="I17" s="200"/>
      <c r="J17" s="201"/>
      <c r="K17" s="201"/>
      <c r="L17" s="202"/>
      <c r="M17" s="203"/>
      <c r="N17" s="202"/>
      <c r="O17" s="202"/>
      <c r="P17" s="202"/>
      <c r="Q17" s="202"/>
      <c r="R17" s="202"/>
      <c r="S17" s="203"/>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4"/>
      <c r="AQ17" s="204"/>
      <c r="AR17" s="202"/>
      <c r="AS17" s="205"/>
      <c r="AT17" s="202"/>
      <c r="AU17" s="202"/>
      <c r="AV17" s="202"/>
      <c r="AW17" s="202"/>
      <c r="AX17" s="202"/>
      <c r="AY17" s="205"/>
      <c r="AZ17" s="202"/>
      <c r="BA17" s="202"/>
      <c r="BB17" s="202"/>
      <c r="BC17" s="202"/>
      <c r="BD17" s="202"/>
      <c r="BE17" s="202"/>
      <c r="BF17" s="202"/>
      <c r="BG17" s="202"/>
      <c r="BH17" s="202"/>
      <c r="BI17" s="202"/>
      <c r="BJ17" s="202"/>
      <c r="BK17" s="202"/>
      <c r="BL17" s="202"/>
      <c r="BM17" s="202"/>
      <c r="BN17" s="202"/>
      <c r="BO17" s="202"/>
      <c r="BP17" s="202"/>
      <c r="BQ17" s="200"/>
      <c r="BR17" s="206"/>
      <c r="BS17" s="206"/>
      <c r="BT17" s="200"/>
      <c r="BU17" s="206"/>
      <c r="BV17" s="206"/>
      <c r="BW17" s="206"/>
      <c r="BX17" s="159"/>
      <c r="BY17" s="206"/>
      <c r="BZ17" s="206"/>
      <c r="CA17" s="202"/>
      <c r="CB17" s="202"/>
      <c r="CC17" s="202"/>
      <c r="CD17" s="202"/>
      <c r="CE17" s="202"/>
      <c r="CF17" s="202"/>
      <c r="CG17" s="202"/>
      <c r="CH17" s="200"/>
    </row>
    <row r="18" spans="2:86" s="10" customFormat="1" x14ac:dyDescent="0.3">
      <c r="B18" s="200"/>
      <c r="C18" s="200"/>
      <c r="D18" s="200"/>
      <c r="E18" s="200"/>
      <c r="F18" s="200"/>
      <c r="G18" s="200"/>
      <c r="H18" s="200"/>
      <c r="I18" s="200"/>
      <c r="J18" s="201"/>
      <c r="K18" s="201"/>
      <c r="L18" s="202"/>
      <c r="M18" s="203"/>
      <c r="N18" s="202"/>
      <c r="O18" s="202"/>
      <c r="P18" s="202"/>
      <c r="Q18" s="202"/>
      <c r="R18" s="202"/>
      <c r="S18" s="203"/>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4"/>
      <c r="AQ18" s="204"/>
      <c r="AR18" s="202"/>
      <c r="AS18" s="205"/>
      <c r="AT18" s="202"/>
      <c r="AU18" s="202"/>
      <c r="AV18" s="202"/>
      <c r="AW18" s="202"/>
      <c r="AX18" s="202"/>
      <c r="AY18" s="205"/>
      <c r="AZ18" s="202"/>
      <c r="BA18" s="202"/>
      <c r="BB18" s="202"/>
      <c r="BC18" s="202"/>
      <c r="BD18" s="202"/>
      <c r="BE18" s="202"/>
      <c r="BF18" s="202"/>
      <c r="BG18" s="202"/>
      <c r="BH18" s="202"/>
      <c r="BI18" s="202"/>
      <c r="BJ18" s="202"/>
      <c r="BK18" s="202"/>
      <c r="BL18" s="202"/>
      <c r="BM18" s="202"/>
      <c r="BN18" s="202"/>
      <c r="BO18" s="202"/>
      <c r="BP18" s="202"/>
      <c r="BQ18" s="200"/>
      <c r="BR18" s="206"/>
      <c r="BS18" s="206"/>
      <c r="BT18" s="200"/>
      <c r="BU18" s="206"/>
      <c r="BV18" s="206"/>
      <c r="BW18" s="206"/>
      <c r="BX18" s="159"/>
      <c r="BY18" s="206"/>
      <c r="BZ18" s="206"/>
      <c r="CA18" s="202"/>
      <c r="CB18" s="202"/>
      <c r="CC18" s="202"/>
      <c r="CD18" s="202"/>
      <c r="CE18" s="202"/>
      <c r="CF18" s="202"/>
      <c r="CG18" s="202"/>
      <c r="CH18" s="200"/>
    </row>
    <row r="19" spans="2:86" s="10" customFormat="1" x14ac:dyDescent="0.3">
      <c r="B19" s="200"/>
      <c r="C19" s="200"/>
      <c r="D19" s="200"/>
      <c r="E19" s="200"/>
      <c r="F19" s="200"/>
      <c r="G19" s="200"/>
      <c r="H19" s="200"/>
      <c r="I19" s="200"/>
      <c r="J19" s="200"/>
      <c r="K19" s="200"/>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0"/>
      <c r="BR19" s="206"/>
      <c r="BS19" s="206"/>
      <c r="BT19" s="206"/>
      <c r="BU19" s="206"/>
      <c r="BV19" s="206"/>
      <c r="BW19" s="206"/>
      <c r="BX19" s="159"/>
      <c r="BY19" s="206"/>
      <c r="BZ19" s="206"/>
      <c r="CA19" s="202"/>
      <c r="CB19" s="202"/>
      <c r="CC19" s="202"/>
      <c r="CD19" s="202"/>
      <c r="CE19" s="202"/>
      <c r="CF19" s="202"/>
      <c r="CG19" s="202"/>
      <c r="CH19" s="200"/>
    </row>
    <row r="20" spans="2:86" s="10" customFormat="1" x14ac:dyDescent="0.3">
      <c r="B20" s="200"/>
      <c r="C20" s="200"/>
      <c r="D20" s="200"/>
      <c r="E20" s="200"/>
      <c r="F20" s="200"/>
      <c r="G20" s="200"/>
      <c r="H20" s="200"/>
      <c r="I20" s="200"/>
      <c r="J20" s="200"/>
      <c r="K20" s="200"/>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0"/>
      <c r="BR20" s="206"/>
      <c r="BS20" s="206"/>
      <c r="BT20" s="206"/>
      <c r="BU20" s="206"/>
      <c r="BV20" s="206"/>
      <c r="BW20" s="206"/>
      <c r="BX20" s="159"/>
      <c r="BY20" s="206"/>
      <c r="BZ20" s="206"/>
      <c r="CA20" s="202"/>
      <c r="CB20" s="202"/>
      <c r="CC20" s="202"/>
      <c r="CD20" s="202"/>
      <c r="CE20" s="202"/>
      <c r="CF20" s="202"/>
      <c r="CG20" s="202"/>
      <c r="CH20" s="200"/>
    </row>
    <row r="21" spans="2:86" s="10" customFormat="1" x14ac:dyDescent="0.3">
      <c r="B21" s="200"/>
      <c r="C21" s="200"/>
      <c r="D21" s="200"/>
      <c r="E21" s="200"/>
      <c r="F21" s="200"/>
      <c r="G21" s="200"/>
      <c r="H21" s="200"/>
      <c r="I21" s="200"/>
      <c r="J21" s="200"/>
      <c r="K21" s="200"/>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0"/>
      <c r="BR21" s="206"/>
      <c r="BS21" s="206"/>
      <c r="BT21" s="206"/>
      <c r="BU21" s="206"/>
      <c r="BV21" s="206"/>
      <c r="BW21" s="206"/>
      <c r="BX21" s="159"/>
      <c r="BY21" s="206"/>
      <c r="BZ21" s="206"/>
      <c r="CA21" s="202"/>
      <c r="CB21" s="202"/>
      <c r="CC21" s="202"/>
      <c r="CD21" s="202"/>
      <c r="CE21" s="202"/>
      <c r="CF21" s="202"/>
      <c r="CG21" s="202"/>
      <c r="CH21" s="200"/>
    </row>
    <row r="22" spans="2:86" s="10" customFormat="1" x14ac:dyDescent="0.3">
      <c r="B22" s="200"/>
      <c r="C22" s="200"/>
      <c r="D22" s="200"/>
      <c r="E22" s="200"/>
      <c r="F22" s="200"/>
      <c r="G22" s="200"/>
      <c r="H22" s="200"/>
      <c r="I22" s="200"/>
      <c r="J22" s="200"/>
      <c r="K22" s="200"/>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0"/>
      <c r="BR22" s="206"/>
      <c r="BS22" s="206"/>
      <c r="BT22" s="206"/>
      <c r="BU22" s="206"/>
      <c r="BV22" s="206"/>
      <c r="BW22" s="206"/>
      <c r="BX22" s="159"/>
      <c r="BY22" s="206"/>
      <c r="BZ22" s="206"/>
      <c r="CA22" s="202"/>
      <c r="CB22" s="202"/>
      <c r="CC22" s="202"/>
      <c r="CD22" s="202"/>
      <c r="CE22" s="202"/>
      <c r="CF22" s="202"/>
      <c r="CG22" s="202"/>
      <c r="CH22" s="200"/>
    </row>
    <row r="23" spans="2:86" s="10" customFormat="1" x14ac:dyDescent="0.3">
      <c r="B23" s="200"/>
      <c r="C23" s="200"/>
      <c r="D23" s="200"/>
      <c r="E23" s="200"/>
      <c r="F23" s="200"/>
      <c r="G23" s="200"/>
      <c r="H23" s="200"/>
      <c r="I23" s="200"/>
      <c r="J23" s="200"/>
      <c r="K23" s="200"/>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0"/>
      <c r="BR23" s="206"/>
      <c r="BS23" s="206"/>
      <c r="BT23" s="206"/>
      <c r="BU23" s="206"/>
      <c r="BV23" s="206"/>
      <c r="BW23" s="206"/>
      <c r="BX23" s="159"/>
      <c r="BY23" s="206"/>
      <c r="BZ23" s="206"/>
      <c r="CA23" s="202"/>
      <c r="CB23" s="202"/>
      <c r="CC23" s="202"/>
      <c r="CD23" s="202"/>
      <c r="CE23" s="202"/>
      <c r="CF23" s="202"/>
      <c r="CG23" s="202"/>
      <c r="CH23" s="200"/>
    </row>
    <row r="24" spans="2:86" s="10" customFormat="1" x14ac:dyDescent="0.3">
      <c r="B24" s="200"/>
      <c r="C24" s="200"/>
      <c r="D24" s="200"/>
      <c r="E24" s="200"/>
      <c r="F24" s="200"/>
      <c r="G24" s="200"/>
      <c r="H24" s="200"/>
      <c r="I24" s="200"/>
      <c r="J24" s="200"/>
      <c r="K24" s="200"/>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0"/>
      <c r="BR24" s="206"/>
      <c r="BS24" s="206"/>
      <c r="BT24" s="206"/>
      <c r="BU24" s="206"/>
      <c r="BV24" s="206"/>
      <c r="BW24" s="206"/>
      <c r="BX24" s="159"/>
      <c r="BY24" s="206"/>
      <c r="BZ24" s="206"/>
      <c r="CA24" s="202"/>
      <c r="CB24" s="202"/>
      <c r="CC24" s="202"/>
      <c r="CD24" s="202"/>
      <c r="CE24" s="202"/>
      <c r="CF24" s="202"/>
      <c r="CG24" s="202"/>
      <c r="CH24" s="200"/>
    </row>
    <row r="25" spans="2:86" s="10" customFormat="1" x14ac:dyDescent="0.3">
      <c r="B25" s="200"/>
      <c r="C25" s="200"/>
      <c r="D25" s="200"/>
      <c r="E25" s="200"/>
      <c r="F25" s="200"/>
      <c r="G25" s="200"/>
      <c r="H25" s="200"/>
      <c r="I25" s="200"/>
      <c r="J25" s="200"/>
      <c r="K25" s="200"/>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0"/>
      <c r="BR25" s="206"/>
      <c r="BS25" s="206"/>
      <c r="BT25" s="206"/>
      <c r="BU25" s="206"/>
      <c r="BV25" s="206"/>
      <c r="BW25" s="206"/>
      <c r="BX25" s="159"/>
      <c r="BY25" s="206"/>
      <c r="BZ25" s="206"/>
      <c r="CA25" s="202"/>
      <c r="CB25" s="202"/>
      <c r="CC25" s="202"/>
      <c r="CD25" s="202"/>
      <c r="CE25" s="202"/>
      <c r="CF25" s="202"/>
      <c r="CG25" s="202"/>
      <c r="CH25" s="200"/>
    </row>
    <row r="26" spans="2:86" s="10" customFormat="1" x14ac:dyDescent="0.3">
      <c r="B26" s="200"/>
      <c r="C26" s="200"/>
      <c r="D26" s="200"/>
      <c r="E26" s="200"/>
      <c r="F26" s="200"/>
      <c r="G26" s="200"/>
      <c r="H26" s="200"/>
      <c r="I26" s="200"/>
      <c r="J26" s="200"/>
      <c r="K26" s="200"/>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0"/>
      <c r="BR26" s="206"/>
      <c r="BS26" s="206"/>
      <c r="BT26" s="206"/>
      <c r="BU26" s="206"/>
      <c r="BV26" s="206"/>
      <c r="BW26" s="206"/>
      <c r="BX26" s="159"/>
      <c r="BY26" s="206"/>
      <c r="BZ26" s="206"/>
      <c r="CA26" s="202"/>
      <c r="CB26" s="202"/>
      <c r="CC26" s="202"/>
      <c r="CD26" s="202"/>
      <c r="CE26" s="202"/>
      <c r="CF26" s="202"/>
      <c r="CG26" s="202"/>
      <c r="CH26" s="200"/>
    </row>
    <row r="27" spans="2:86" s="10" customFormat="1" x14ac:dyDescent="0.3">
      <c r="B27" s="200"/>
      <c r="C27" s="200"/>
      <c r="D27" s="200"/>
      <c r="E27" s="200"/>
      <c r="F27" s="200"/>
      <c r="G27" s="200"/>
      <c r="H27" s="200"/>
      <c r="I27" s="200"/>
      <c r="J27" s="200"/>
      <c r="K27" s="200"/>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0"/>
      <c r="BR27" s="206"/>
      <c r="BS27" s="206"/>
      <c r="BT27" s="206"/>
      <c r="BU27" s="206"/>
      <c r="BV27" s="206"/>
      <c r="BW27" s="206"/>
      <c r="BX27" s="159"/>
      <c r="BY27" s="206"/>
      <c r="BZ27" s="206"/>
      <c r="CA27" s="202"/>
      <c r="CB27" s="202"/>
      <c r="CC27" s="202"/>
      <c r="CD27" s="202"/>
      <c r="CE27" s="202"/>
      <c r="CF27" s="202"/>
      <c r="CG27" s="202"/>
      <c r="CH27" s="200"/>
    </row>
    <row r="28" spans="2:86" s="10" customFormat="1" x14ac:dyDescent="0.3">
      <c r="B28" s="200"/>
      <c r="C28" s="200"/>
      <c r="D28" s="200"/>
      <c r="E28" s="200"/>
      <c r="F28" s="200"/>
      <c r="G28" s="200"/>
      <c r="H28" s="200"/>
      <c r="I28" s="200"/>
      <c r="J28" s="200"/>
      <c r="K28" s="200"/>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0"/>
      <c r="BR28" s="206"/>
      <c r="BS28" s="206"/>
      <c r="BT28" s="206"/>
      <c r="BU28" s="206"/>
      <c r="BV28" s="206"/>
      <c r="BW28" s="206"/>
      <c r="BX28" s="159"/>
      <c r="BY28" s="206"/>
      <c r="BZ28" s="206"/>
      <c r="CA28" s="202"/>
      <c r="CB28" s="202"/>
      <c r="CC28" s="202"/>
      <c r="CD28" s="202"/>
      <c r="CE28" s="202"/>
      <c r="CF28" s="202"/>
      <c r="CG28" s="202"/>
      <c r="CH28" s="200"/>
    </row>
    <row r="29" spans="2:86" s="10" customFormat="1" x14ac:dyDescent="0.3">
      <c r="B29" s="200"/>
      <c r="C29" s="200"/>
      <c r="D29" s="200"/>
      <c r="E29" s="200"/>
      <c r="F29" s="200"/>
      <c r="G29" s="200"/>
      <c r="H29" s="200"/>
      <c r="I29" s="200"/>
      <c r="J29" s="200"/>
      <c r="K29" s="200"/>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0"/>
      <c r="BR29" s="206"/>
      <c r="BS29" s="206"/>
      <c r="BT29" s="206"/>
      <c r="BU29" s="206"/>
      <c r="BV29" s="206"/>
      <c r="BW29" s="206"/>
      <c r="BX29" s="159"/>
      <c r="BY29" s="206"/>
      <c r="BZ29" s="206"/>
      <c r="CA29" s="202"/>
      <c r="CB29" s="202"/>
      <c r="CC29" s="202"/>
      <c r="CD29" s="202"/>
      <c r="CE29" s="202"/>
      <c r="CF29" s="202"/>
      <c r="CG29" s="202"/>
      <c r="CH29" s="200"/>
    </row>
    <row r="30" spans="2:86" s="10" customFormat="1" x14ac:dyDescent="0.3">
      <c r="B30" s="200"/>
      <c r="C30" s="200"/>
      <c r="D30" s="200"/>
      <c r="E30" s="200"/>
      <c r="F30" s="200"/>
      <c r="G30" s="200"/>
      <c r="H30" s="200"/>
      <c r="I30" s="200"/>
      <c r="J30" s="200"/>
      <c r="K30" s="200"/>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0"/>
      <c r="BR30" s="206"/>
      <c r="BS30" s="206"/>
      <c r="BT30" s="206"/>
      <c r="BU30" s="206"/>
      <c r="BV30" s="206"/>
      <c r="BW30" s="206"/>
      <c r="BX30" s="159"/>
      <c r="BY30" s="206"/>
      <c r="BZ30" s="206"/>
      <c r="CA30" s="202"/>
      <c r="CB30" s="202"/>
      <c r="CC30" s="202"/>
      <c r="CD30" s="202"/>
      <c r="CE30" s="202"/>
      <c r="CF30" s="202"/>
      <c r="CG30" s="202"/>
      <c r="CH30" s="200"/>
    </row>
    <row r="31" spans="2:86" s="10" customFormat="1" x14ac:dyDescent="0.3">
      <c r="B31" s="200"/>
      <c r="C31" s="200"/>
      <c r="D31" s="200"/>
      <c r="E31" s="200"/>
      <c r="F31" s="200"/>
      <c r="G31" s="200"/>
      <c r="H31" s="200"/>
      <c r="I31" s="200"/>
      <c r="J31" s="200"/>
      <c r="K31" s="200"/>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0"/>
      <c r="BR31" s="206"/>
      <c r="BS31" s="206"/>
      <c r="BT31" s="206"/>
      <c r="BU31" s="206"/>
      <c r="BV31" s="206"/>
      <c r="BW31" s="206"/>
      <c r="BX31" s="159"/>
      <c r="BY31" s="206"/>
      <c r="BZ31" s="206"/>
      <c r="CA31" s="202"/>
      <c r="CB31" s="202"/>
      <c r="CC31" s="202"/>
      <c r="CD31" s="202"/>
      <c r="CE31" s="202"/>
      <c r="CF31" s="202"/>
      <c r="CG31" s="202"/>
      <c r="CH31" s="200"/>
    </row>
    <row r="32" spans="2:86" s="10" customFormat="1" x14ac:dyDescent="0.3">
      <c r="B32" s="200"/>
      <c r="C32" s="200"/>
      <c r="D32" s="200"/>
      <c r="E32" s="200"/>
      <c r="F32" s="200"/>
      <c r="G32" s="200"/>
      <c r="H32" s="200"/>
      <c r="I32" s="200"/>
      <c r="J32" s="200"/>
      <c r="K32" s="200"/>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0"/>
      <c r="BR32" s="206"/>
      <c r="BS32" s="206"/>
      <c r="BT32" s="206"/>
      <c r="BU32" s="206"/>
      <c r="BV32" s="206"/>
      <c r="BW32" s="206"/>
      <c r="BX32" s="159"/>
      <c r="BY32" s="206"/>
      <c r="BZ32" s="206"/>
      <c r="CA32" s="202"/>
      <c r="CB32" s="202"/>
      <c r="CC32" s="202"/>
      <c r="CD32" s="202"/>
      <c r="CE32" s="202"/>
      <c r="CF32" s="202"/>
      <c r="CG32" s="202"/>
      <c r="CH32" s="200"/>
    </row>
    <row r="33" spans="2:86" s="10" customFormat="1" x14ac:dyDescent="0.3">
      <c r="B33" s="200"/>
      <c r="C33" s="200"/>
      <c r="D33" s="200"/>
      <c r="E33" s="200"/>
      <c r="F33" s="200"/>
      <c r="G33" s="200"/>
      <c r="H33" s="200"/>
      <c r="I33" s="200"/>
      <c r="J33" s="200"/>
      <c r="K33" s="200"/>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0"/>
      <c r="BR33" s="206"/>
      <c r="BS33" s="206"/>
      <c r="BT33" s="206"/>
      <c r="BU33" s="206"/>
      <c r="BV33" s="206"/>
      <c r="BW33" s="206"/>
      <c r="BX33" s="159"/>
      <c r="BY33" s="206"/>
      <c r="BZ33" s="206"/>
      <c r="CA33" s="202"/>
      <c r="CB33" s="202"/>
      <c r="CC33" s="202"/>
      <c r="CD33" s="202"/>
      <c r="CE33" s="202"/>
      <c r="CF33" s="202"/>
      <c r="CG33" s="202"/>
      <c r="CH33" s="200"/>
    </row>
    <row r="34" spans="2:86" s="10" customFormat="1" x14ac:dyDescent="0.3">
      <c r="B34" s="200"/>
      <c r="C34" s="200"/>
      <c r="D34" s="200"/>
      <c r="E34" s="200"/>
      <c r="F34" s="200"/>
      <c r="G34" s="200"/>
      <c r="H34" s="200"/>
      <c r="I34" s="200"/>
      <c r="J34" s="200"/>
      <c r="K34" s="200"/>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0"/>
      <c r="BR34" s="206"/>
      <c r="BS34" s="206"/>
      <c r="BT34" s="206"/>
      <c r="BU34" s="206"/>
      <c r="BV34" s="206"/>
      <c r="BW34" s="206"/>
      <c r="BX34" s="159"/>
      <c r="BY34" s="206"/>
      <c r="BZ34" s="206"/>
      <c r="CA34" s="202"/>
      <c r="CB34" s="202"/>
      <c r="CC34" s="202"/>
      <c r="CD34" s="202"/>
      <c r="CE34" s="202"/>
      <c r="CF34" s="202"/>
      <c r="CG34" s="202"/>
      <c r="CH34" s="200"/>
    </row>
    <row r="35" spans="2:86" s="10" customFormat="1" x14ac:dyDescent="0.3">
      <c r="B35" s="200"/>
      <c r="C35" s="200"/>
      <c r="D35" s="200"/>
      <c r="E35" s="200"/>
      <c r="F35" s="200"/>
      <c r="G35" s="200"/>
      <c r="H35" s="200"/>
      <c r="I35" s="200"/>
      <c r="J35" s="200"/>
      <c r="K35" s="200"/>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0"/>
      <c r="BR35" s="206"/>
      <c r="BS35" s="206"/>
      <c r="BT35" s="206"/>
      <c r="BU35" s="206"/>
      <c r="BV35" s="206"/>
      <c r="BW35" s="206"/>
      <c r="BX35" s="159"/>
      <c r="BY35" s="206"/>
      <c r="BZ35" s="206"/>
      <c r="CA35" s="202"/>
      <c r="CB35" s="202"/>
      <c r="CC35" s="202"/>
      <c r="CD35" s="202"/>
      <c r="CE35" s="202"/>
      <c r="CF35" s="202"/>
      <c r="CG35" s="202"/>
      <c r="CH35" s="200"/>
    </row>
    <row r="36" spans="2:86" s="10" customFormat="1" x14ac:dyDescent="0.3">
      <c r="B36" s="200"/>
      <c r="C36" s="200"/>
      <c r="D36" s="200"/>
      <c r="E36" s="200"/>
      <c r="F36" s="200"/>
      <c r="G36" s="200"/>
      <c r="H36" s="200"/>
      <c r="I36" s="200"/>
      <c r="J36" s="200"/>
      <c r="K36" s="200"/>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0"/>
      <c r="BR36" s="206"/>
      <c r="BS36" s="206"/>
      <c r="BT36" s="206"/>
      <c r="BU36" s="206"/>
      <c r="BV36" s="206"/>
      <c r="BW36" s="206"/>
      <c r="BX36" s="159"/>
      <c r="BY36" s="206"/>
      <c r="BZ36" s="206"/>
      <c r="CA36" s="202"/>
      <c r="CB36" s="202"/>
      <c r="CC36" s="202"/>
      <c r="CD36" s="202"/>
      <c r="CE36" s="202"/>
      <c r="CF36" s="202"/>
      <c r="CG36" s="202"/>
      <c r="CH36" s="200"/>
    </row>
    <row r="37" spans="2:86" s="10" customFormat="1" x14ac:dyDescent="0.3">
      <c r="B37" s="200"/>
      <c r="C37" s="200"/>
      <c r="D37" s="200"/>
      <c r="E37" s="200"/>
      <c r="F37" s="200"/>
      <c r="G37" s="200"/>
      <c r="H37" s="200"/>
      <c r="I37" s="200"/>
      <c r="J37" s="200"/>
      <c r="K37" s="200"/>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0"/>
      <c r="BR37" s="206"/>
      <c r="BS37" s="206"/>
      <c r="BT37" s="206"/>
      <c r="BU37" s="206"/>
      <c r="BV37" s="206"/>
      <c r="BW37" s="206"/>
      <c r="BX37" s="159"/>
      <c r="BY37" s="206"/>
      <c r="BZ37" s="206"/>
      <c r="CA37" s="202"/>
      <c r="CB37" s="202"/>
      <c r="CC37" s="202"/>
      <c r="CD37" s="202"/>
      <c r="CE37" s="202"/>
      <c r="CF37" s="202"/>
      <c r="CG37" s="202"/>
      <c r="CH37" s="200"/>
    </row>
    <row r="38" spans="2:86" s="10" customFormat="1" x14ac:dyDescent="0.3">
      <c r="B38" s="200"/>
      <c r="C38" s="200"/>
      <c r="D38" s="200"/>
      <c r="E38" s="200"/>
      <c r="F38" s="200"/>
      <c r="G38" s="200"/>
      <c r="H38" s="200"/>
      <c r="I38" s="200"/>
      <c r="J38" s="200"/>
      <c r="K38" s="200"/>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0"/>
      <c r="BR38" s="206"/>
      <c r="BS38" s="206"/>
      <c r="BT38" s="206"/>
      <c r="BU38" s="206"/>
      <c r="BV38" s="206"/>
      <c r="BW38" s="206"/>
      <c r="BX38" s="159"/>
      <c r="BY38" s="206"/>
      <c r="BZ38" s="206"/>
      <c r="CA38" s="202"/>
      <c r="CB38" s="202"/>
      <c r="CC38" s="202"/>
      <c r="CD38" s="202"/>
      <c r="CE38" s="202"/>
      <c r="CF38" s="202"/>
      <c r="CG38" s="202"/>
      <c r="CH38" s="200"/>
    </row>
    <row r="39" spans="2:86" s="10" customFormat="1" x14ac:dyDescent="0.3">
      <c r="B39" s="200"/>
      <c r="C39" s="200"/>
      <c r="D39" s="200"/>
      <c r="E39" s="200"/>
      <c r="F39" s="200"/>
      <c r="G39" s="200"/>
      <c r="H39" s="200"/>
      <c r="I39" s="200"/>
      <c r="J39" s="200"/>
      <c r="K39" s="200"/>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0"/>
      <c r="BR39" s="206"/>
      <c r="BS39" s="206"/>
      <c r="BT39" s="206"/>
      <c r="BU39" s="206"/>
      <c r="BV39" s="206"/>
      <c r="BW39" s="206"/>
      <c r="BX39" s="159"/>
      <c r="BY39" s="206"/>
      <c r="BZ39" s="206"/>
      <c r="CA39" s="202"/>
      <c r="CB39" s="202"/>
      <c r="CC39" s="202"/>
      <c r="CD39" s="202"/>
      <c r="CE39" s="202"/>
      <c r="CF39" s="202"/>
      <c r="CG39" s="202"/>
      <c r="CH39" s="200"/>
    </row>
    <row r="40" spans="2:86" s="10" customFormat="1" x14ac:dyDescent="0.3">
      <c r="B40" s="200"/>
      <c r="C40" s="200"/>
      <c r="D40" s="200"/>
      <c r="E40" s="200"/>
      <c r="F40" s="200"/>
      <c r="G40" s="200"/>
      <c r="H40" s="200"/>
      <c r="I40" s="200"/>
      <c r="J40" s="200"/>
      <c r="K40" s="200"/>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0"/>
      <c r="BR40" s="206"/>
      <c r="BS40" s="206"/>
      <c r="BT40" s="206"/>
      <c r="BU40" s="206"/>
      <c r="BV40" s="206"/>
      <c r="BW40" s="206"/>
      <c r="BX40" s="159"/>
      <c r="BY40" s="206"/>
      <c r="BZ40" s="206"/>
      <c r="CA40" s="202"/>
      <c r="CB40" s="202"/>
      <c r="CC40" s="202"/>
      <c r="CD40" s="202"/>
      <c r="CE40" s="202"/>
      <c r="CF40" s="202"/>
      <c r="CG40" s="202"/>
      <c r="CH40" s="200"/>
    </row>
    <row r="41" spans="2:86" s="10" customFormat="1" x14ac:dyDescent="0.3">
      <c r="B41" s="200"/>
      <c r="C41" s="200"/>
      <c r="D41" s="200"/>
      <c r="E41" s="200"/>
      <c r="F41" s="200"/>
      <c r="G41" s="200"/>
      <c r="H41" s="200"/>
      <c r="I41" s="200"/>
      <c r="J41" s="200"/>
      <c r="K41" s="200"/>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0"/>
      <c r="BR41" s="206"/>
      <c r="BS41" s="206"/>
      <c r="BT41" s="206"/>
      <c r="BU41" s="206"/>
      <c r="BV41" s="206"/>
      <c r="BW41" s="206"/>
      <c r="BX41" s="159"/>
      <c r="BY41" s="206"/>
      <c r="BZ41" s="206"/>
      <c r="CA41" s="202"/>
      <c r="CB41" s="202"/>
      <c r="CC41" s="202"/>
      <c r="CD41" s="202"/>
      <c r="CE41" s="202"/>
      <c r="CF41" s="202"/>
      <c r="CG41" s="202"/>
      <c r="CH41" s="200"/>
    </row>
    <row r="42" spans="2:86" s="10" customFormat="1" x14ac:dyDescent="0.3">
      <c r="B42" s="200"/>
      <c r="C42" s="200"/>
      <c r="D42" s="200"/>
      <c r="E42" s="200"/>
      <c r="F42" s="200"/>
      <c r="G42" s="200"/>
      <c r="H42" s="200"/>
      <c r="I42" s="200"/>
      <c r="J42" s="200"/>
      <c r="K42" s="200"/>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0"/>
      <c r="BR42" s="206"/>
      <c r="BS42" s="206"/>
      <c r="BT42" s="206"/>
      <c r="BU42" s="206"/>
      <c r="BV42" s="206"/>
      <c r="BW42" s="206"/>
      <c r="BX42" s="159"/>
      <c r="BY42" s="206"/>
      <c r="BZ42" s="206"/>
      <c r="CA42" s="202"/>
      <c r="CB42" s="202"/>
      <c r="CC42" s="202"/>
      <c r="CD42" s="202"/>
      <c r="CE42" s="202"/>
      <c r="CF42" s="202"/>
      <c r="CG42" s="202"/>
      <c r="CH42" s="200"/>
    </row>
    <row r="43" spans="2:86" s="10" customFormat="1" x14ac:dyDescent="0.3">
      <c r="B43" s="200"/>
      <c r="C43" s="200"/>
      <c r="D43" s="200"/>
      <c r="E43" s="200"/>
      <c r="F43" s="200"/>
      <c r="G43" s="200"/>
      <c r="H43" s="200"/>
      <c r="I43" s="200"/>
      <c r="J43" s="200"/>
      <c r="K43" s="200"/>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0"/>
      <c r="BR43" s="206"/>
      <c r="BS43" s="206"/>
      <c r="BT43" s="206"/>
      <c r="BU43" s="206"/>
      <c r="BV43" s="206"/>
      <c r="BW43" s="206"/>
      <c r="BX43" s="159"/>
      <c r="BY43" s="206"/>
      <c r="BZ43" s="206"/>
      <c r="CA43" s="202"/>
      <c r="CB43" s="202"/>
      <c r="CC43" s="202"/>
      <c r="CD43" s="202"/>
      <c r="CE43" s="202"/>
      <c r="CF43" s="202"/>
      <c r="CG43" s="202"/>
      <c r="CH43" s="200"/>
    </row>
    <row r="44" spans="2:86" s="10" customFormat="1" x14ac:dyDescent="0.3">
      <c r="B44" s="200"/>
      <c r="C44" s="200"/>
      <c r="D44" s="200"/>
      <c r="E44" s="200"/>
      <c r="F44" s="200"/>
      <c r="G44" s="200"/>
      <c r="H44" s="200"/>
      <c r="I44" s="200"/>
      <c r="J44" s="200"/>
      <c r="K44" s="200"/>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0"/>
      <c r="BR44" s="206"/>
      <c r="BS44" s="206"/>
      <c r="BT44" s="206"/>
      <c r="BU44" s="206"/>
      <c r="BV44" s="206"/>
      <c r="BW44" s="206"/>
      <c r="BX44" s="159"/>
      <c r="BY44" s="206"/>
      <c r="BZ44" s="206"/>
      <c r="CA44" s="202"/>
      <c r="CB44" s="202"/>
      <c r="CC44" s="202"/>
      <c r="CD44" s="202"/>
      <c r="CE44" s="202"/>
      <c r="CF44" s="202"/>
      <c r="CG44" s="202"/>
      <c r="CH44" s="200"/>
    </row>
    <row r="45" spans="2:86" s="10" customFormat="1" x14ac:dyDescent="0.3">
      <c r="B45" s="200"/>
      <c r="C45" s="200"/>
      <c r="D45" s="200"/>
      <c r="E45" s="200"/>
      <c r="F45" s="200"/>
      <c r="G45" s="200"/>
      <c r="H45" s="200"/>
      <c r="I45" s="200"/>
      <c r="J45" s="200"/>
      <c r="K45" s="200"/>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0"/>
      <c r="BR45" s="206"/>
      <c r="BS45" s="206"/>
      <c r="BT45" s="206"/>
      <c r="BU45" s="206"/>
      <c r="BV45" s="206"/>
      <c r="BW45" s="206"/>
      <c r="BX45" s="159"/>
      <c r="BY45" s="206"/>
      <c r="BZ45" s="206"/>
      <c r="CA45" s="202"/>
      <c r="CB45" s="202"/>
      <c r="CC45" s="202"/>
      <c r="CD45" s="202"/>
      <c r="CE45" s="202"/>
      <c r="CF45" s="202"/>
      <c r="CG45" s="202"/>
      <c r="CH45" s="200"/>
    </row>
    <row r="46" spans="2:86" s="10" customFormat="1" x14ac:dyDescent="0.3">
      <c r="B46" s="200"/>
      <c r="C46" s="200"/>
      <c r="D46" s="200"/>
      <c r="E46" s="200"/>
      <c r="F46" s="200"/>
      <c r="G46" s="200"/>
      <c r="H46" s="200"/>
      <c r="I46" s="200"/>
      <c r="J46" s="200"/>
      <c r="K46" s="200"/>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0"/>
      <c r="BR46" s="206"/>
      <c r="BS46" s="206"/>
      <c r="BT46" s="206"/>
      <c r="BU46" s="206"/>
      <c r="BV46" s="206"/>
      <c r="BW46" s="206"/>
      <c r="BX46" s="159"/>
      <c r="BY46" s="206"/>
      <c r="BZ46" s="206"/>
      <c r="CA46" s="202"/>
      <c r="CB46" s="202"/>
      <c r="CC46" s="202"/>
      <c r="CD46" s="202"/>
      <c r="CE46" s="202"/>
      <c r="CF46" s="202"/>
      <c r="CG46" s="202"/>
      <c r="CH46" s="200"/>
    </row>
    <row r="47" spans="2:86" s="10" customFormat="1" x14ac:dyDescent="0.3">
      <c r="B47" s="200"/>
      <c r="C47" s="200"/>
      <c r="D47" s="200"/>
      <c r="E47" s="200"/>
      <c r="F47" s="200"/>
      <c r="G47" s="200"/>
      <c r="H47" s="200"/>
      <c r="I47" s="200"/>
      <c r="J47" s="200"/>
      <c r="K47" s="200"/>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0"/>
      <c r="BR47" s="206"/>
      <c r="BS47" s="206"/>
      <c r="BT47" s="206"/>
      <c r="BU47" s="206"/>
      <c r="BV47" s="206"/>
      <c r="BW47" s="206"/>
      <c r="BX47" s="159"/>
      <c r="BY47" s="206"/>
      <c r="BZ47" s="206"/>
      <c r="CA47" s="202"/>
      <c r="CB47" s="202"/>
      <c r="CC47" s="202"/>
      <c r="CD47" s="202"/>
      <c r="CE47" s="202"/>
      <c r="CF47" s="202"/>
      <c r="CG47" s="202"/>
      <c r="CH47" s="200"/>
    </row>
    <row r="48" spans="2:86" s="10" customFormat="1" x14ac:dyDescent="0.3">
      <c r="B48" s="200"/>
      <c r="C48" s="200"/>
      <c r="D48" s="200"/>
      <c r="E48" s="200"/>
      <c r="F48" s="200"/>
      <c r="G48" s="200"/>
      <c r="H48" s="200"/>
      <c r="I48" s="200"/>
      <c r="J48" s="200"/>
      <c r="K48" s="200"/>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0"/>
      <c r="BR48" s="206"/>
      <c r="BS48" s="206"/>
      <c r="BT48" s="206"/>
      <c r="BU48" s="206"/>
      <c r="BV48" s="206"/>
      <c r="BW48" s="206"/>
      <c r="BX48" s="159"/>
      <c r="BY48" s="206"/>
      <c r="BZ48" s="206"/>
      <c r="CA48" s="202"/>
      <c r="CB48" s="202"/>
      <c r="CC48" s="202"/>
      <c r="CD48" s="202"/>
      <c r="CE48" s="202"/>
      <c r="CF48" s="202"/>
      <c r="CG48" s="202"/>
      <c r="CH48" s="200"/>
    </row>
    <row r="49" spans="2:86" s="10" customFormat="1" x14ac:dyDescent="0.3">
      <c r="B49" s="200"/>
      <c r="C49" s="200"/>
      <c r="D49" s="200"/>
      <c r="E49" s="200"/>
      <c r="F49" s="200"/>
      <c r="G49" s="200"/>
      <c r="H49" s="200"/>
      <c r="I49" s="200"/>
      <c r="J49" s="200"/>
      <c r="K49" s="200"/>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0"/>
      <c r="BR49" s="206"/>
      <c r="BS49" s="206"/>
      <c r="BT49" s="206"/>
      <c r="BU49" s="206"/>
      <c r="BV49" s="206"/>
      <c r="BW49" s="206"/>
      <c r="BX49" s="159"/>
      <c r="BY49" s="206"/>
      <c r="BZ49" s="206"/>
      <c r="CA49" s="202"/>
      <c r="CB49" s="202"/>
      <c r="CC49" s="202"/>
      <c r="CD49" s="202"/>
      <c r="CE49" s="202"/>
      <c r="CF49" s="202"/>
      <c r="CG49" s="202"/>
      <c r="CH49" s="200"/>
    </row>
    <row r="50" spans="2:86" s="10" customFormat="1" x14ac:dyDescent="0.3">
      <c r="B50" s="200"/>
      <c r="C50" s="200"/>
      <c r="D50" s="200"/>
      <c r="E50" s="200"/>
      <c r="F50" s="200"/>
      <c r="G50" s="200"/>
      <c r="H50" s="200"/>
      <c r="I50" s="200"/>
      <c r="J50" s="200"/>
      <c r="K50" s="200"/>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0"/>
      <c r="BR50" s="206"/>
      <c r="BS50" s="206"/>
      <c r="BT50" s="206"/>
      <c r="BU50" s="206"/>
      <c r="BV50" s="206"/>
      <c r="BW50" s="206"/>
      <c r="BX50" s="159"/>
      <c r="BY50" s="206"/>
      <c r="BZ50" s="206"/>
      <c r="CA50" s="202"/>
      <c r="CB50" s="202"/>
      <c r="CC50" s="202"/>
      <c r="CD50" s="202"/>
      <c r="CE50" s="202"/>
      <c r="CF50" s="202"/>
      <c r="CG50" s="202"/>
      <c r="CH50" s="200"/>
    </row>
    <row r="51" spans="2:86" s="10" customFormat="1" x14ac:dyDescent="0.3">
      <c r="B51" s="200"/>
      <c r="C51" s="200"/>
      <c r="D51" s="200"/>
      <c r="E51" s="200"/>
      <c r="F51" s="200"/>
      <c r="G51" s="200"/>
      <c r="H51" s="200"/>
      <c r="I51" s="200"/>
      <c r="J51" s="200"/>
      <c r="K51" s="200"/>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0"/>
      <c r="BR51" s="206"/>
      <c r="BS51" s="206"/>
      <c r="BT51" s="206"/>
      <c r="BU51" s="206"/>
      <c r="BV51" s="206"/>
      <c r="BW51" s="206"/>
      <c r="BX51" s="159"/>
      <c r="BY51" s="206"/>
      <c r="BZ51" s="206"/>
      <c r="CA51" s="202"/>
      <c r="CB51" s="202"/>
      <c r="CC51" s="202"/>
      <c r="CD51" s="202"/>
      <c r="CE51" s="202"/>
      <c r="CF51" s="202"/>
      <c r="CG51" s="202"/>
      <c r="CH51" s="200"/>
    </row>
    <row r="52" spans="2:86" s="10" customFormat="1" x14ac:dyDescent="0.3">
      <c r="B52" s="200"/>
      <c r="C52" s="200"/>
      <c r="D52" s="200"/>
      <c r="E52" s="200"/>
      <c r="F52" s="200"/>
      <c r="G52" s="200"/>
      <c r="H52" s="200"/>
      <c r="I52" s="200"/>
      <c r="J52" s="200"/>
      <c r="K52" s="200"/>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0"/>
      <c r="BR52" s="206"/>
      <c r="BS52" s="206"/>
      <c r="BT52" s="206"/>
      <c r="BU52" s="206"/>
      <c r="BV52" s="206"/>
      <c r="BW52" s="206"/>
      <c r="BX52" s="159"/>
      <c r="BY52" s="206"/>
      <c r="BZ52" s="206"/>
      <c r="CA52" s="202"/>
      <c r="CB52" s="202"/>
      <c r="CC52" s="202"/>
      <c r="CD52" s="202"/>
      <c r="CE52" s="202"/>
      <c r="CF52" s="202"/>
      <c r="CG52" s="202"/>
      <c r="CH52" s="200"/>
    </row>
    <row r="53" spans="2:86" s="10" customFormat="1" x14ac:dyDescent="0.3">
      <c r="B53" s="200"/>
      <c r="C53" s="200"/>
      <c r="D53" s="200"/>
      <c r="E53" s="200"/>
      <c r="F53" s="200"/>
      <c r="G53" s="200"/>
      <c r="H53" s="200"/>
      <c r="I53" s="200"/>
      <c r="J53" s="200"/>
      <c r="K53" s="200"/>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0"/>
      <c r="BR53" s="206"/>
      <c r="BS53" s="206"/>
      <c r="BT53" s="206"/>
      <c r="BU53" s="206"/>
      <c r="BV53" s="206"/>
      <c r="BW53" s="206"/>
      <c r="BX53" s="159"/>
      <c r="BY53" s="206"/>
      <c r="BZ53" s="206"/>
      <c r="CA53" s="202"/>
      <c r="CB53" s="202"/>
      <c r="CC53" s="202"/>
      <c r="CD53" s="202"/>
      <c r="CE53" s="202"/>
      <c r="CF53" s="202"/>
      <c r="CG53" s="202"/>
      <c r="CH53" s="200"/>
    </row>
    <row r="54" spans="2:86" s="10" customFormat="1" x14ac:dyDescent="0.3">
      <c r="B54" s="200"/>
      <c r="C54" s="200"/>
      <c r="D54" s="200"/>
      <c r="E54" s="200"/>
      <c r="F54" s="200"/>
      <c r="G54" s="200"/>
      <c r="H54" s="200"/>
      <c r="I54" s="200"/>
      <c r="J54" s="200"/>
      <c r="K54" s="200"/>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0"/>
      <c r="BR54" s="206"/>
      <c r="BS54" s="206"/>
      <c r="BT54" s="206"/>
      <c r="BU54" s="206"/>
      <c r="BV54" s="206"/>
      <c r="BW54" s="206"/>
      <c r="BX54" s="159"/>
      <c r="BY54" s="206"/>
      <c r="BZ54" s="206"/>
      <c r="CA54" s="202"/>
      <c r="CB54" s="202"/>
      <c r="CC54" s="202"/>
      <c r="CD54" s="202"/>
      <c r="CE54" s="202"/>
      <c r="CF54" s="202"/>
      <c r="CG54" s="202"/>
      <c r="CH54" s="200"/>
    </row>
    <row r="55" spans="2:86" s="10" customFormat="1" x14ac:dyDescent="0.3">
      <c r="B55" s="200"/>
      <c r="C55" s="200"/>
      <c r="D55" s="200"/>
      <c r="E55" s="200"/>
      <c r="F55" s="200"/>
      <c r="G55" s="200"/>
      <c r="H55" s="200"/>
      <c r="I55" s="200"/>
      <c r="J55" s="200"/>
      <c r="K55" s="200"/>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0"/>
      <c r="BR55" s="206"/>
      <c r="BS55" s="206"/>
      <c r="BT55" s="206"/>
      <c r="BU55" s="206"/>
      <c r="BV55" s="206"/>
      <c r="BW55" s="206"/>
      <c r="BX55" s="159"/>
      <c r="BY55" s="206"/>
      <c r="BZ55" s="206"/>
      <c r="CA55" s="202"/>
      <c r="CB55" s="202"/>
      <c r="CC55" s="202"/>
      <c r="CD55" s="202"/>
      <c r="CE55" s="202"/>
      <c r="CF55" s="202"/>
      <c r="CG55" s="202"/>
      <c r="CH55" s="200"/>
    </row>
    <row r="57" spans="2:86" x14ac:dyDescent="0.3">
      <c r="C57" s="207"/>
      <c r="D57" s="207"/>
      <c r="E57" s="64"/>
      <c r="F57" s="64"/>
    </row>
  </sheetData>
  <sheetProtection algorithmName="SHA-512" hashValue="/SWTnpUWNu7a4K2RaZNeNDxqyHB3kIIMPGTxzy0XFETw3NDsEN5p2KDKW9SIabpMokXGd4wmNIHhE7DSE3Ewrw==" saltValue="VmISxioUVk+zio/KU0QYa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68" priority="16">
      <formula>LEN(TRIM(B14))&gt;0</formula>
    </cfRule>
  </conditionalFormatting>
  <conditionalFormatting sqref="C5:C6">
    <cfRule type="cellIs" dxfId="167" priority="17" operator="equal">
      <formula>0</formula>
    </cfRule>
  </conditionalFormatting>
  <conditionalFormatting sqref="C14:CH55">
    <cfRule type="expression" dxfId="166" priority="15">
      <formula>NOT($B14="")</formula>
    </cfRule>
  </conditionalFormatting>
  <conditionalFormatting sqref="D14:D55">
    <cfRule type="expression" dxfId="165" priority="14">
      <formula>NOT($C14="Other")</formula>
    </cfRule>
  </conditionalFormatting>
  <conditionalFormatting sqref="D12:F12 B14:CH55">
    <cfRule type="expression" dxfId="164" priority="1">
      <formula>AND(NOT($C$9=""),NOT($C$10=""),SUM($C$9:$C$10)=0)</formula>
    </cfRule>
  </conditionalFormatting>
  <conditionalFormatting sqref="F14:F55">
    <cfRule type="expression" dxfId="163" priority="13">
      <formula>NOT($E14="Other")</formula>
    </cfRule>
  </conditionalFormatting>
  <conditionalFormatting sqref="I14:I55">
    <cfRule type="expression" dxfId="162" priority="12">
      <formula>NOT($H14="Yes")</formula>
    </cfRule>
  </conditionalFormatting>
  <conditionalFormatting sqref="AL14:AL55">
    <cfRule type="expression" dxfId="161" priority="11">
      <formula>NOT(OR($AK14="Calculated/Modeled"))</formula>
    </cfRule>
  </conditionalFormatting>
  <conditionalFormatting sqref="AM14:AM55">
    <cfRule type="expression" dxfId="160" priority="10">
      <formula>NOT($AK14="Measured")</formula>
    </cfRule>
  </conditionalFormatting>
  <conditionalFormatting sqref="AO14:AO55">
    <cfRule type="expression" dxfId="159" priority="7">
      <formula>NOT($AN14="Yes")</formula>
    </cfRule>
  </conditionalFormatting>
  <conditionalFormatting sqref="BR14:BR55">
    <cfRule type="expression" dxfId="158" priority="6">
      <formula>NOT($BQ14="Yes")</formula>
    </cfRule>
  </conditionalFormatting>
  <conditionalFormatting sqref="BS14:BS55">
    <cfRule type="expression" dxfId="157" priority="5">
      <formula>NOT($BQ14="No")</formula>
    </cfRule>
  </conditionalFormatting>
  <conditionalFormatting sqref="BU14:BU55">
    <cfRule type="expression" dxfId="156" priority="4">
      <formula>NOT($BT14="No")</formula>
    </cfRule>
  </conditionalFormatting>
  <conditionalFormatting sqref="BW14:BW55">
    <cfRule type="expression" dxfId="155" priority="3">
      <formula>NOT($BV14="No")</formula>
    </cfRule>
  </conditionalFormatting>
  <conditionalFormatting sqref="BY14:BY55">
    <cfRule type="expression" dxfId="154" priority="2">
      <formula>NOT($BX14="Yes")</formula>
    </cfRule>
  </conditionalFormatting>
  <dataValidations count="8">
    <dataValidation type="list" allowBlank="1" showInputMessage="1" showErrorMessage="1" sqref="BV14:BV55 H14:H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theme="1"/>
  </sheetPr>
  <dimension ref="A1:BR321"/>
  <sheetViews>
    <sheetView zoomScale="70" zoomScaleNormal="70" workbookViewId="0">
      <selection activeCell="B7" sqref="B7"/>
    </sheetView>
  </sheetViews>
  <sheetFormatPr defaultColWidth="9.21875" defaultRowHeight="14.4" x14ac:dyDescent="0.3"/>
  <cols>
    <col min="1" max="1" width="3" style="51" customWidth="1"/>
    <col min="2" max="2" width="38.5546875" style="208" customWidth="1"/>
    <col min="3" max="3" width="27.21875" style="208" customWidth="1"/>
    <col min="4" max="4" width="22.77734375" style="208" customWidth="1"/>
    <col min="5" max="11" width="18.77734375" style="208" customWidth="1"/>
    <col min="12" max="12" width="22.77734375" style="208" customWidth="1"/>
    <col min="13" max="14" width="21.21875" style="208" customWidth="1"/>
    <col min="15" max="15" width="22.77734375" style="208" customWidth="1"/>
    <col min="16" max="16" width="18.21875" style="208" bestFit="1" customWidth="1"/>
    <col min="17" max="17" width="19.21875" style="208" bestFit="1" customWidth="1"/>
    <col min="18" max="18" width="21.77734375" style="208" bestFit="1" customWidth="1"/>
    <col min="19" max="19" width="22.5546875" style="208" bestFit="1" customWidth="1"/>
    <col min="20" max="20" width="23.5546875" style="208" bestFit="1" customWidth="1"/>
    <col min="21" max="21" width="23.21875" style="208" bestFit="1" customWidth="1"/>
    <col min="22" max="22" width="23.5546875" style="208" bestFit="1" customWidth="1"/>
    <col min="23" max="23" width="30.21875" style="208" customWidth="1"/>
    <col min="24" max="24" width="25.21875" style="208" customWidth="1"/>
    <col min="25" max="26" width="23.21875" style="208" customWidth="1"/>
    <col min="27" max="27" width="22.77734375" style="208" customWidth="1"/>
    <col min="28" max="28" width="17.5546875" style="208" customWidth="1"/>
    <col min="29" max="70" width="9.21875" style="51"/>
    <col min="71" max="16384" width="9.21875" style="208"/>
  </cols>
  <sheetData>
    <row r="1" spans="1:70" s="51" customFormat="1" ht="18" x14ac:dyDescent="0.35">
      <c r="B1" s="52" t="s">
        <v>412</v>
      </c>
      <c r="D1" s="53"/>
    </row>
    <row r="2" spans="1:70" s="51" customFormat="1" x14ac:dyDescent="0.3"/>
    <row r="3" spans="1:70" s="51" customFormat="1" ht="15.6" x14ac:dyDescent="0.3">
      <c r="B3" s="55" t="s">
        <v>368</v>
      </c>
    </row>
    <row r="4" spans="1:70" x14ac:dyDescent="0.3">
      <c r="B4" s="124" t="s">
        <v>369</v>
      </c>
      <c r="C4" s="125" t="str">
        <f>'Facility(2)'!C4</f>
        <v>DCP Midstream Partners, LP</v>
      </c>
      <c r="D4" s="51"/>
      <c r="E4" s="51"/>
      <c r="F4" s="51"/>
      <c r="G4" s="51"/>
      <c r="H4" s="51"/>
      <c r="I4" s="51"/>
      <c r="J4" s="51"/>
      <c r="K4" s="51"/>
      <c r="L4" s="51"/>
      <c r="M4" s="51"/>
      <c r="N4" s="51"/>
      <c r="O4" s="51"/>
      <c r="P4" s="51"/>
      <c r="Q4" s="51"/>
      <c r="R4" s="51"/>
      <c r="S4" s="51"/>
      <c r="T4" s="51"/>
      <c r="U4" s="51"/>
      <c r="V4" s="51"/>
      <c r="W4" s="51"/>
      <c r="X4" s="51"/>
      <c r="Y4" s="51"/>
      <c r="Z4" s="51"/>
      <c r="AA4" s="51"/>
      <c r="AB4" s="51"/>
    </row>
    <row r="5" spans="1:70" x14ac:dyDescent="0.3">
      <c r="B5" s="124" t="s">
        <v>14</v>
      </c>
      <c r="C5" s="125" t="str">
        <f>'Facility(2)'!C21</f>
        <v>DCP - South Chester Antrim CO2 Removal Facility</v>
      </c>
      <c r="D5" s="51"/>
      <c r="E5" s="51"/>
      <c r="F5" s="51"/>
      <c r="G5" s="51"/>
      <c r="H5" s="51"/>
      <c r="I5" s="51"/>
      <c r="J5" s="51"/>
      <c r="K5" s="51"/>
      <c r="L5" s="51"/>
      <c r="M5" s="51"/>
      <c r="N5" s="51"/>
      <c r="O5" s="51"/>
      <c r="P5" s="51"/>
      <c r="Q5" s="51"/>
      <c r="R5" s="51"/>
      <c r="S5" s="51"/>
      <c r="T5" s="51"/>
      <c r="U5" s="51"/>
      <c r="V5" s="51"/>
      <c r="W5" s="51"/>
      <c r="X5" s="51"/>
      <c r="Y5" s="51"/>
      <c r="Z5" s="51"/>
      <c r="AA5" s="51"/>
      <c r="AB5" s="51"/>
    </row>
    <row r="6" spans="1:70" s="51" customFormat="1" x14ac:dyDescent="0.3">
      <c r="B6" s="126"/>
      <c r="C6" s="126"/>
    </row>
    <row r="7" spans="1:70" s="51" customFormat="1" x14ac:dyDescent="0.3"/>
    <row r="8" spans="1:70" s="51" customFormat="1" ht="15.6" x14ac:dyDescent="0.3">
      <c r="B8" s="55" t="s">
        <v>413</v>
      </c>
      <c r="H8" s="67"/>
      <c r="I8" s="67"/>
      <c r="O8" s="67"/>
    </row>
    <row r="9" spans="1:70" s="51" customFormat="1" x14ac:dyDescent="0.3">
      <c r="B9" s="51" t="s">
        <v>414</v>
      </c>
      <c r="H9" s="209"/>
      <c r="I9" s="209"/>
      <c r="O9" s="209"/>
    </row>
    <row r="10" spans="1:70" ht="86.4" x14ac:dyDescent="0.3">
      <c r="B10" s="210" t="s">
        <v>415</v>
      </c>
      <c r="C10" s="210" t="s">
        <v>416</v>
      </c>
      <c r="D10" s="210" t="s">
        <v>417</v>
      </c>
      <c r="E10" s="210" t="s">
        <v>418</v>
      </c>
      <c r="F10" s="210" t="s">
        <v>419</v>
      </c>
      <c r="G10" s="210" t="s">
        <v>420</v>
      </c>
      <c r="H10" s="211" t="s">
        <v>421</v>
      </c>
      <c r="I10" s="212" t="s">
        <v>422</v>
      </c>
      <c r="J10" s="156" t="s">
        <v>423</v>
      </c>
      <c r="K10" s="213" t="s">
        <v>424</v>
      </c>
      <c r="L10" s="156" t="s">
        <v>425</v>
      </c>
      <c r="M10" s="213" t="s">
        <v>426</v>
      </c>
      <c r="N10" s="213" t="s">
        <v>427</v>
      </c>
      <c r="O10" s="214" t="s">
        <v>428</v>
      </c>
      <c r="P10" s="156" t="s">
        <v>429</v>
      </c>
      <c r="Q10" s="213" t="s">
        <v>430</v>
      </c>
      <c r="R10" s="213" t="s">
        <v>431</v>
      </c>
      <c r="S10" s="213" t="s">
        <v>432</v>
      </c>
      <c r="T10" s="215" t="s">
        <v>433</v>
      </c>
      <c r="U10" s="215" t="s">
        <v>434</v>
      </c>
      <c r="V10" s="215" t="s">
        <v>435</v>
      </c>
      <c r="W10" s="156" t="s">
        <v>436</v>
      </c>
      <c r="X10" s="156" t="s">
        <v>437</v>
      </c>
      <c r="Y10" s="216" t="s">
        <v>438</v>
      </c>
      <c r="Z10" s="156" t="s">
        <v>439</v>
      </c>
      <c r="AA10" s="217" t="s">
        <v>440</v>
      </c>
      <c r="AB10" s="156" t="s">
        <v>441</v>
      </c>
    </row>
    <row r="11" spans="1:70" s="2" customFormat="1" x14ac:dyDescent="0.3">
      <c r="A11" s="10"/>
      <c r="B11" s="88"/>
      <c r="C11" s="88"/>
      <c r="D11" s="88"/>
      <c r="E11" s="88"/>
      <c r="F11" s="88"/>
      <c r="G11" s="88"/>
      <c r="H11" s="88"/>
      <c r="I11" s="88"/>
      <c r="J11" s="88"/>
      <c r="K11" s="88"/>
      <c r="L11" s="88"/>
      <c r="M11" s="88"/>
      <c r="N11" s="88"/>
      <c r="O11" s="88"/>
      <c r="P11" s="88"/>
      <c r="Q11" s="88"/>
      <c r="R11" s="88"/>
      <c r="S11" s="88"/>
      <c r="T11" s="88"/>
      <c r="U11" s="88"/>
      <c r="V11" s="88"/>
      <c r="W11" s="88"/>
      <c r="X11" s="88"/>
      <c r="Y11" s="88"/>
      <c r="Z11" s="85"/>
      <c r="AA11" s="88"/>
      <c r="AB11" s="85"/>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8"/>
      <c r="C12" s="88"/>
      <c r="D12" s="88"/>
      <c r="E12" s="88"/>
      <c r="F12" s="88"/>
      <c r="G12" s="88"/>
      <c r="H12" s="88"/>
      <c r="I12" s="88"/>
      <c r="J12" s="88"/>
      <c r="K12" s="88"/>
      <c r="L12" s="88"/>
      <c r="M12" s="88"/>
      <c r="N12" s="88"/>
      <c r="O12" s="88"/>
      <c r="P12" s="88"/>
      <c r="Q12" s="88"/>
      <c r="R12" s="88"/>
      <c r="S12" s="88"/>
      <c r="T12" s="88"/>
      <c r="U12" s="88"/>
      <c r="V12" s="88"/>
      <c r="W12" s="88"/>
      <c r="X12" s="88"/>
      <c r="Y12" s="88"/>
      <c r="Z12" s="85"/>
      <c r="AA12" s="88"/>
      <c r="AB12" s="85"/>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8"/>
      <c r="C13" s="88"/>
      <c r="D13" s="88"/>
      <c r="E13" s="88"/>
      <c r="F13" s="88"/>
      <c r="G13" s="88"/>
      <c r="H13" s="88"/>
      <c r="I13" s="88"/>
      <c r="J13" s="88"/>
      <c r="K13" s="88"/>
      <c r="L13" s="88"/>
      <c r="M13" s="88"/>
      <c r="N13" s="88"/>
      <c r="O13" s="88"/>
      <c r="P13" s="88"/>
      <c r="Q13" s="88"/>
      <c r="R13" s="88"/>
      <c r="S13" s="88"/>
      <c r="T13" s="88"/>
      <c r="U13" s="88"/>
      <c r="V13" s="88"/>
      <c r="W13" s="88"/>
      <c r="X13" s="88"/>
      <c r="Y13" s="88"/>
      <c r="Z13" s="85"/>
      <c r="AA13" s="88"/>
      <c r="AB13" s="85"/>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8"/>
      <c r="C14" s="88"/>
      <c r="D14" s="88"/>
      <c r="E14" s="88"/>
      <c r="F14" s="88"/>
      <c r="G14" s="88"/>
      <c r="H14" s="88"/>
      <c r="I14" s="88"/>
      <c r="J14" s="88"/>
      <c r="K14" s="88"/>
      <c r="L14" s="88"/>
      <c r="M14" s="88"/>
      <c r="N14" s="88"/>
      <c r="O14" s="88"/>
      <c r="P14" s="88"/>
      <c r="Q14" s="88"/>
      <c r="R14" s="88"/>
      <c r="S14" s="88"/>
      <c r="T14" s="88"/>
      <c r="U14" s="88"/>
      <c r="V14" s="88"/>
      <c r="W14" s="88"/>
      <c r="X14" s="88"/>
      <c r="Y14" s="88"/>
      <c r="Z14" s="85"/>
      <c r="AA14" s="88"/>
      <c r="AB14" s="85"/>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8"/>
      <c r="C15" s="88"/>
      <c r="D15" s="88"/>
      <c r="E15" s="88"/>
      <c r="F15" s="88"/>
      <c r="G15" s="88"/>
      <c r="H15" s="88"/>
      <c r="I15" s="88"/>
      <c r="J15" s="88"/>
      <c r="K15" s="88"/>
      <c r="L15" s="88"/>
      <c r="M15" s="88"/>
      <c r="N15" s="88"/>
      <c r="O15" s="88"/>
      <c r="P15" s="88"/>
      <c r="Q15" s="88"/>
      <c r="R15" s="88"/>
      <c r="S15" s="88"/>
      <c r="T15" s="88"/>
      <c r="U15" s="88"/>
      <c r="V15" s="88"/>
      <c r="W15" s="88"/>
      <c r="X15" s="88"/>
      <c r="Y15" s="88"/>
      <c r="Z15" s="85"/>
      <c r="AA15" s="88"/>
      <c r="AB15" s="85"/>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8"/>
      <c r="C16" s="88"/>
      <c r="D16" s="88"/>
      <c r="E16" s="88"/>
      <c r="F16" s="88"/>
      <c r="G16" s="88"/>
      <c r="H16" s="88"/>
      <c r="I16" s="88"/>
      <c r="J16" s="88"/>
      <c r="K16" s="88"/>
      <c r="L16" s="88"/>
      <c r="M16" s="88"/>
      <c r="N16" s="88"/>
      <c r="O16" s="88"/>
      <c r="P16" s="88"/>
      <c r="Q16" s="88"/>
      <c r="R16" s="88"/>
      <c r="S16" s="88"/>
      <c r="T16" s="88"/>
      <c r="U16" s="88"/>
      <c r="V16" s="88"/>
      <c r="W16" s="88"/>
      <c r="X16" s="88"/>
      <c r="Y16" s="88"/>
      <c r="Z16" s="85"/>
      <c r="AA16" s="88"/>
      <c r="AB16" s="85"/>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8"/>
      <c r="C17" s="88"/>
      <c r="D17" s="88"/>
      <c r="E17" s="88"/>
      <c r="F17" s="88"/>
      <c r="G17" s="88"/>
      <c r="H17" s="88"/>
      <c r="I17" s="88"/>
      <c r="J17" s="88"/>
      <c r="K17" s="88"/>
      <c r="L17" s="88"/>
      <c r="M17" s="88"/>
      <c r="N17" s="88"/>
      <c r="O17" s="88"/>
      <c r="P17" s="88"/>
      <c r="Q17" s="88"/>
      <c r="R17" s="88"/>
      <c r="S17" s="88"/>
      <c r="T17" s="88"/>
      <c r="U17" s="88"/>
      <c r="V17" s="88"/>
      <c r="W17" s="88"/>
      <c r="X17" s="88"/>
      <c r="Y17" s="88"/>
      <c r="Z17" s="85"/>
      <c r="AA17" s="88"/>
      <c r="AB17" s="85"/>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8"/>
      <c r="C18" s="88"/>
      <c r="D18" s="88"/>
      <c r="E18" s="88"/>
      <c r="F18" s="88"/>
      <c r="G18" s="88"/>
      <c r="H18" s="88"/>
      <c r="I18" s="88"/>
      <c r="J18" s="88"/>
      <c r="K18" s="88"/>
      <c r="L18" s="88"/>
      <c r="M18" s="88"/>
      <c r="N18" s="88"/>
      <c r="O18" s="88"/>
      <c r="P18" s="88"/>
      <c r="Q18" s="88"/>
      <c r="R18" s="88"/>
      <c r="S18" s="88"/>
      <c r="T18" s="88"/>
      <c r="U18" s="88"/>
      <c r="V18" s="88"/>
      <c r="W18" s="88"/>
      <c r="X18" s="88"/>
      <c r="Y18" s="88"/>
      <c r="Z18" s="85"/>
      <c r="AA18" s="88"/>
      <c r="AB18" s="85"/>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8"/>
      <c r="C19" s="88"/>
      <c r="D19" s="88"/>
      <c r="E19" s="88"/>
      <c r="F19" s="88"/>
      <c r="G19" s="88"/>
      <c r="H19" s="88"/>
      <c r="I19" s="88"/>
      <c r="J19" s="88"/>
      <c r="K19" s="88"/>
      <c r="L19" s="88"/>
      <c r="M19" s="88"/>
      <c r="N19" s="88"/>
      <c r="O19" s="88"/>
      <c r="P19" s="88"/>
      <c r="Q19" s="88"/>
      <c r="R19" s="88"/>
      <c r="S19" s="88"/>
      <c r="T19" s="88"/>
      <c r="U19" s="88"/>
      <c r="V19" s="88"/>
      <c r="W19" s="88"/>
      <c r="X19" s="88"/>
      <c r="Y19" s="88"/>
      <c r="Z19" s="85"/>
      <c r="AA19" s="88"/>
      <c r="AB19" s="85"/>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8"/>
      <c r="C20" s="88"/>
      <c r="D20" s="88"/>
      <c r="E20" s="88"/>
      <c r="F20" s="88"/>
      <c r="G20" s="88"/>
      <c r="H20" s="88"/>
      <c r="I20" s="88"/>
      <c r="J20" s="88"/>
      <c r="K20" s="88"/>
      <c r="L20" s="88"/>
      <c r="M20" s="88"/>
      <c r="N20" s="88"/>
      <c r="O20" s="88"/>
      <c r="P20" s="88"/>
      <c r="Q20" s="88"/>
      <c r="R20" s="88"/>
      <c r="S20" s="88"/>
      <c r="T20" s="88"/>
      <c r="U20" s="88"/>
      <c r="V20" s="88"/>
      <c r="W20" s="88"/>
      <c r="X20" s="88"/>
      <c r="Y20" s="88"/>
      <c r="Z20" s="85"/>
      <c r="AA20" s="88"/>
      <c r="AB20" s="85"/>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8"/>
      <c r="C21" s="88"/>
      <c r="D21" s="88"/>
      <c r="E21" s="88"/>
      <c r="F21" s="88"/>
      <c r="G21" s="88"/>
      <c r="H21" s="88"/>
      <c r="I21" s="88"/>
      <c r="J21" s="88"/>
      <c r="K21" s="88"/>
      <c r="L21" s="88"/>
      <c r="M21" s="88"/>
      <c r="N21" s="88"/>
      <c r="O21" s="88"/>
      <c r="P21" s="88"/>
      <c r="Q21" s="88"/>
      <c r="R21" s="88"/>
      <c r="S21" s="88"/>
      <c r="T21" s="88"/>
      <c r="U21" s="88"/>
      <c r="V21" s="88"/>
      <c r="W21" s="88"/>
      <c r="X21" s="88"/>
      <c r="Y21" s="88"/>
      <c r="Z21" s="85"/>
      <c r="AA21" s="88"/>
      <c r="AB21" s="85"/>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8"/>
      <c r="C22" s="88"/>
      <c r="D22" s="88"/>
      <c r="E22" s="88"/>
      <c r="F22" s="88"/>
      <c r="G22" s="88"/>
      <c r="H22" s="88"/>
      <c r="I22" s="88"/>
      <c r="J22" s="88"/>
      <c r="K22" s="88"/>
      <c r="L22" s="88"/>
      <c r="M22" s="88"/>
      <c r="N22" s="88"/>
      <c r="O22" s="88"/>
      <c r="P22" s="88"/>
      <c r="Q22" s="88"/>
      <c r="R22" s="88"/>
      <c r="S22" s="88"/>
      <c r="T22" s="88"/>
      <c r="U22" s="88"/>
      <c r="V22" s="88"/>
      <c r="W22" s="88"/>
      <c r="X22" s="88"/>
      <c r="Y22" s="88"/>
      <c r="Z22" s="85"/>
      <c r="AA22" s="88"/>
      <c r="AB22" s="85"/>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8"/>
      <c r="C23" s="88"/>
      <c r="D23" s="88"/>
      <c r="E23" s="88"/>
      <c r="F23" s="88"/>
      <c r="G23" s="88"/>
      <c r="H23" s="88"/>
      <c r="I23" s="88"/>
      <c r="J23" s="88"/>
      <c r="K23" s="88"/>
      <c r="L23" s="88"/>
      <c r="M23" s="88"/>
      <c r="N23" s="88"/>
      <c r="O23" s="88"/>
      <c r="P23" s="88"/>
      <c r="Q23" s="88"/>
      <c r="R23" s="88"/>
      <c r="S23" s="88"/>
      <c r="T23" s="88"/>
      <c r="U23" s="88"/>
      <c r="V23" s="88"/>
      <c r="W23" s="88"/>
      <c r="X23" s="88"/>
      <c r="Y23" s="88"/>
      <c r="Z23" s="85"/>
      <c r="AA23" s="88"/>
      <c r="AB23" s="85"/>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8"/>
      <c r="C24" s="88"/>
      <c r="D24" s="88"/>
      <c r="E24" s="88"/>
      <c r="F24" s="88"/>
      <c r="G24" s="88"/>
      <c r="H24" s="88"/>
      <c r="I24" s="88"/>
      <c r="J24" s="88"/>
      <c r="K24" s="88"/>
      <c r="L24" s="88"/>
      <c r="M24" s="88"/>
      <c r="N24" s="88"/>
      <c r="O24" s="88"/>
      <c r="P24" s="88"/>
      <c r="Q24" s="88"/>
      <c r="R24" s="88"/>
      <c r="S24" s="88"/>
      <c r="T24" s="88"/>
      <c r="U24" s="88"/>
      <c r="V24" s="88"/>
      <c r="W24" s="88"/>
      <c r="X24" s="88"/>
      <c r="Y24" s="88"/>
      <c r="Z24" s="85"/>
      <c r="AA24" s="88"/>
      <c r="AB24" s="85"/>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8"/>
      <c r="C25" s="88"/>
      <c r="D25" s="88"/>
      <c r="E25" s="88"/>
      <c r="F25" s="88"/>
      <c r="G25" s="88"/>
      <c r="H25" s="88"/>
      <c r="I25" s="88"/>
      <c r="J25" s="88"/>
      <c r="K25" s="88"/>
      <c r="L25" s="88"/>
      <c r="M25" s="88"/>
      <c r="N25" s="88"/>
      <c r="O25" s="88"/>
      <c r="P25" s="88"/>
      <c r="Q25" s="88"/>
      <c r="R25" s="88"/>
      <c r="S25" s="88"/>
      <c r="T25" s="88"/>
      <c r="U25" s="88"/>
      <c r="V25" s="88"/>
      <c r="W25" s="88"/>
      <c r="X25" s="88"/>
      <c r="Y25" s="88"/>
      <c r="Z25" s="85"/>
      <c r="AA25" s="88"/>
      <c r="AB25" s="85"/>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8"/>
      <c r="C26" s="88"/>
      <c r="D26" s="88"/>
      <c r="E26" s="88"/>
      <c r="F26" s="88"/>
      <c r="G26" s="88"/>
      <c r="H26" s="88"/>
      <c r="I26" s="88"/>
      <c r="J26" s="88"/>
      <c r="K26" s="88"/>
      <c r="L26" s="88"/>
      <c r="M26" s="88"/>
      <c r="N26" s="88"/>
      <c r="O26" s="88"/>
      <c r="P26" s="88"/>
      <c r="Q26" s="88"/>
      <c r="R26" s="88"/>
      <c r="S26" s="88"/>
      <c r="T26" s="88"/>
      <c r="U26" s="88"/>
      <c r="V26" s="88"/>
      <c r="W26" s="88"/>
      <c r="X26" s="88"/>
      <c r="Y26" s="88"/>
      <c r="Z26" s="85"/>
      <c r="AA26" s="88"/>
      <c r="AB26" s="85"/>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8"/>
      <c r="C27" s="88"/>
      <c r="D27" s="88"/>
      <c r="E27" s="88"/>
      <c r="F27" s="88"/>
      <c r="G27" s="88"/>
      <c r="H27" s="88"/>
      <c r="I27" s="88"/>
      <c r="J27" s="88"/>
      <c r="K27" s="88"/>
      <c r="L27" s="88"/>
      <c r="M27" s="88"/>
      <c r="N27" s="88"/>
      <c r="O27" s="88"/>
      <c r="P27" s="88"/>
      <c r="Q27" s="88"/>
      <c r="R27" s="88"/>
      <c r="S27" s="88"/>
      <c r="T27" s="88"/>
      <c r="U27" s="88"/>
      <c r="V27" s="88"/>
      <c r="W27" s="88"/>
      <c r="X27" s="88"/>
      <c r="Y27" s="88"/>
      <c r="Z27" s="85"/>
      <c r="AA27" s="88"/>
      <c r="AB27" s="85"/>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51" customFormat="1" x14ac:dyDescent="0.3"/>
    <row r="29" spans="1:70" s="51" customFormat="1" ht="15.6" x14ac:dyDescent="0.3">
      <c r="B29" s="55" t="s">
        <v>442</v>
      </c>
      <c r="C29" s="218"/>
      <c r="D29" s="219"/>
      <c r="E29" s="219"/>
      <c r="F29" s="219"/>
      <c r="G29" s="219"/>
      <c r="H29" s="219"/>
      <c r="I29" s="218"/>
      <c r="J29" s="219"/>
      <c r="K29" s="219"/>
    </row>
    <row r="30" spans="1:70" s="51" customFormat="1" x14ac:dyDescent="0.3">
      <c r="B30" s="51" t="s">
        <v>443</v>
      </c>
    </row>
    <row r="31" spans="1:70" ht="43.2" x14ac:dyDescent="0.3">
      <c r="B31" s="210" t="s">
        <v>415</v>
      </c>
      <c r="C31" s="156" t="s">
        <v>444</v>
      </c>
      <c r="D31" s="215" t="s">
        <v>445</v>
      </c>
      <c r="E31" s="156" t="s">
        <v>446</v>
      </c>
      <c r="F31" s="156" t="s">
        <v>447</v>
      </c>
      <c r="G31" s="156" t="s">
        <v>448</v>
      </c>
      <c r="H31" s="156" t="s">
        <v>449</v>
      </c>
      <c r="I31" s="156" t="s">
        <v>450</v>
      </c>
      <c r="J31" s="51"/>
      <c r="K31" s="51"/>
      <c r="L31" s="51"/>
      <c r="M31" s="51"/>
      <c r="N31" s="51"/>
      <c r="O31" s="51"/>
      <c r="P31" s="51"/>
      <c r="Q31" s="51"/>
      <c r="R31" s="51"/>
      <c r="S31" s="51"/>
      <c r="T31" s="51"/>
      <c r="U31" s="51"/>
      <c r="V31" s="51"/>
      <c r="W31" s="51"/>
      <c r="X31" s="51"/>
      <c r="Y31" s="51"/>
      <c r="Z31" s="51"/>
      <c r="AA31" s="51"/>
      <c r="AB31" s="51"/>
    </row>
    <row r="32" spans="1:70" s="2" customFormat="1" x14ac:dyDescent="0.3">
      <c r="A32" s="10"/>
      <c r="B32" s="220" t="str">
        <f>IF(B11="","",B11)</f>
        <v/>
      </c>
      <c r="C32" s="88"/>
      <c r="D32" s="88"/>
      <c r="E32" s="221"/>
      <c r="F32" s="221"/>
      <c r="G32" s="221"/>
      <c r="H32" s="222"/>
      <c r="I32" s="222"/>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20" t="str">
        <f t="shared" ref="B33:B49" si="0">IF(B12="","",B12)</f>
        <v/>
      </c>
      <c r="C33" s="88"/>
      <c r="D33" s="88"/>
      <c r="E33" s="221"/>
      <c r="F33" s="221"/>
      <c r="G33" s="221"/>
      <c r="H33" s="222"/>
      <c r="I33" s="222"/>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20" t="str">
        <f t="shared" si="0"/>
        <v/>
      </c>
      <c r="C34" s="88"/>
      <c r="D34" s="88"/>
      <c r="E34" s="221"/>
      <c r="F34" s="221"/>
      <c r="G34" s="221"/>
      <c r="H34" s="222"/>
      <c r="I34" s="222"/>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20" t="str">
        <f t="shared" si="0"/>
        <v/>
      </c>
      <c r="C35" s="88"/>
      <c r="D35" s="88"/>
      <c r="E35" s="221"/>
      <c r="F35" s="221"/>
      <c r="G35" s="221"/>
      <c r="H35" s="222"/>
      <c r="I35" s="222"/>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20" t="str">
        <f t="shared" si="0"/>
        <v/>
      </c>
      <c r="C36" s="88"/>
      <c r="D36" s="88"/>
      <c r="E36" s="221"/>
      <c r="F36" s="221"/>
      <c r="G36" s="221"/>
      <c r="H36" s="222"/>
      <c r="I36" s="222"/>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20" t="str">
        <f t="shared" si="0"/>
        <v/>
      </c>
      <c r="C37" s="88"/>
      <c r="D37" s="88"/>
      <c r="E37" s="221"/>
      <c r="F37" s="221"/>
      <c r="G37" s="221"/>
      <c r="H37" s="222"/>
      <c r="I37" s="222"/>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20" t="str">
        <f t="shared" si="0"/>
        <v/>
      </c>
      <c r="C38" s="88"/>
      <c r="D38" s="88"/>
      <c r="E38" s="221"/>
      <c r="F38" s="221"/>
      <c r="G38" s="221"/>
      <c r="H38" s="222"/>
      <c r="I38" s="222"/>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20" t="str">
        <f t="shared" si="0"/>
        <v/>
      </c>
      <c r="C39" s="88"/>
      <c r="D39" s="88"/>
      <c r="E39" s="221"/>
      <c r="F39" s="221"/>
      <c r="G39" s="221"/>
      <c r="H39" s="222"/>
      <c r="I39" s="222"/>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20" t="str">
        <f t="shared" si="0"/>
        <v/>
      </c>
      <c r="C40" s="88"/>
      <c r="D40" s="88"/>
      <c r="E40" s="221"/>
      <c r="F40" s="221"/>
      <c r="G40" s="221"/>
      <c r="H40" s="222"/>
      <c r="I40" s="222"/>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20" t="str">
        <f t="shared" si="0"/>
        <v/>
      </c>
      <c r="C41" s="88"/>
      <c r="D41" s="88"/>
      <c r="E41" s="221"/>
      <c r="F41" s="221"/>
      <c r="G41" s="221"/>
      <c r="H41" s="222"/>
      <c r="I41" s="222"/>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20" t="str">
        <f t="shared" si="0"/>
        <v/>
      </c>
      <c r="C42" s="88"/>
      <c r="D42" s="88"/>
      <c r="E42" s="221"/>
      <c r="F42" s="221"/>
      <c r="G42" s="221"/>
      <c r="H42" s="222"/>
      <c r="I42" s="222"/>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20" t="str">
        <f t="shared" si="0"/>
        <v/>
      </c>
      <c r="C43" s="88"/>
      <c r="D43" s="88"/>
      <c r="E43" s="221"/>
      <c r="F43" s="221"/>
      <c r="G43" s="221"/>
      <c r="H43" s="222"/>
      <c r="I43" s="222"/>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20" t="str">
        <f t="shared" si="0"/>
        <v/>
      </c>
      <c r="C44" s="88"/>
      <c r="D44" s="88"/>
      <c r="E44" s="221"/>
      <c r="F44" s="221"/>
      <c r="G44" s="221"/>
      <c r="H44" s="222"/>
      <c r="I44" s="222"/>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20" t="str">
        <f t="shared" si="0"/>
        <v/>
      </c>
      <c r="C45" s="88"/>
      <c r="D45" s="88"/>
      <c r="E45" s="221"/>
      <c r="F45" s="221"/>
      <c r="G45" s="221"/>
      <c r="H45" s="222"/>
      <c r="I45" s="222"/>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20" t="str">
        <f t="shared" si="0"/>
        <v/>
      </c>
      <c r="C46" s="88"/>
      <c r="D46" s="88"/>
      <c r="E46" s="221"/>
      <c r="F46" s="221"/>
      <c r="G46" s="221"/>
      <c r="H46" s="222"/>
      <c r="I46" s="222"/>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20" t="str">
        <f t="shared" si="0"/>
        <v/>
      </c>
      <c r="C47" s="88"/>
      <c r="D47" s="88"/>
      <c r="E47" s="221"/>
      <c r="F47" s="221"/>
      <c r="G47" s="221"/>
      <c r="H47" s="222"/>
      <c r="I47" s="222"/>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20" t="str">
        <f t="shared" si="0"/>
        <v/>
      </c>
      <c r="C48" s="88"/>
      <c r="D48" s="88"/>
      <c r="E48" s="221"/>
      <c r="F48" s="221"/>
      <c r="G48" s="221"/>
      <c r="H48" s="222"/>
      <c r="I48" s="222"/>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20" t="str">
        <f t="shared" si="0"/>
        <v/>
      </c>
      <c r="C49" s="88"/>
      <c r="D49" s="88"/>
      <c r="E49" s="221"/>
      <c r="F49" s="221"/>
      <c r="G49" s="221"/>
      <c r="H49" s="222"/>
      <c r="I49" s="222"/>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51" customFormat="1" x14ac:dyDescent="0.3"/>
    <row r="51" spans="1:70" s="51" customFormat="1" ht="15.6" x14ac:dyDescent="0.3">
      <c r="B51" s="55" t="s">
        <v>451</v>
      </c>
    </row>
    <row r="52" spans="1:70" s="51" customFormat="1" x14ac:dyDescent="0.3">
      <c r="B52" s="51" t="s">
        <v>452</v>
      </c>
    </row>
    <row r="53" spans="1:70" ht="57.6" x14ac:dyDescent="0.3">
      <c r="B53" s="210" t="s">
        <v>415</v>
      </c>
      <c r="C53" s="223" t="s">
        <v>453</v>
      </c>
      <c r="D53" s="224" t="s">
        <v>454</v>
      </c>
      <c r="E53" s="225" t="s">
        <v>455</v>
      </c>
      <c r="F53" s="51"/>
      <c r="G53" s="51"/>
      <c r="H53" s="51"/>
      <c r="I53" s="51"/>
      <c r="J53" s="51"/>
      <c r="K53" s="51"/>
      <c r="L53" s="51"/>
      <c r="M53" s="51"/>
      <c r="N53" s="51"/>
      <c r="O53" s="51"/>
      <c r="P53" s="51"/>
      <c r="Q53" s="51"/>
      <c r="R53" s="51"/>
      <c r="S53" s="51"/>
      <c r="T53" s="51"/>
      <c r="U53" s="51"/>
      <c r="V53" s="51"/>
      <c r="W53" s="51"/>
      <c r="X53" s="51"/>
      <c r="Y53" s="51"/>
      <c r="Z53" s="51"/>
      <c r="AA53" s="51"/>
      <c r="AB53" s="51"/>
    </row>
    <row r="54" spans="1:70" s="2" customFormat="1" x14ac:dyDescent="0.3">
      <c r="A54" s="10"/>
      <c r="B54" s="88"/>
      <c r="C54" s="88"/>
      <c r="D54" s="226"/>
      <c r="E54" s="226"/>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8"/>
      <c r="C55" s="88"/>
      <c r="D55" s="226"/>
      <c r="E55" s="226"/>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8"/>
      <c r="C56" s="88"/>
      <c r="D56" s="226"/>
      <c r="E56" s="226"/>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8"/>
      <c r="C57" s="88"/>
      <c r="D57" s="226"/>
      <c r="E57" s="226"/>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8"/>
      <c r="C58" s="88"/>
      <c r="D58" s="226"/>
      <c r="E58" s="226"/>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8"/>
      <c r="C59" s="88"/>
      <c r="D59" s="226"/>
      <c r="E59" s="226"/>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8"/>
      <c r="C60" s="88"/>
      <c r="D60" s="226"/>
      <c r="E60" s="226"/>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8"/>
      <c r="C61" s="88"/>
      <c r="D61" s="226"/>
      <c r="E61" s="226"/>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8"/>
      <c r="C62" s="88"/>
      <c r="D62" s="226"/>
      <c r="E62" s="226"/>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8"/>
      <c r="C63" s="88"/>
      <c r="D63" s="226"/>
      <c r="E63" s="226"/>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8"/>
      <c r="C64" s="88"/>
      <c r="D64" s="226"/>
      <c r="E64" s="226"/>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8"/>
      <c r="C65" s="88"/>
      <c r="D65" s="226"/>
      <c r="E65" s="226"/>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8"/>
      <c r="C66" s="88"/>
      <c r="D66" s="226"/>
      <c r="E66" s="226"/>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8"/>
      <c r="C67" s="88"/>
      <c r="D67" s="226"/>
      <c r="E67" s="226"/>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8"/>
      <c r="C68" s="88"/>
      <c r="D68" s="226"/>
      <c r="E68" s="226"/>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70" x14ac:dyDescent="0.3">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70" x14ac:dyDescent="0.3">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70" x14ac:dyDescent="0.3">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70" x14ac:dyDescent="0.3">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70" x14ac:dyDescent="0.3">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70" x14ac:dyDescent="0.3">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70" x14ac:dyDescent="0.3">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70" x14ac:dyDescent="0.3">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70" x14ac:dyDescent="0.3">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70" x14ac:dyDescent="0.3">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70" x14ac:dyDescent="0.3">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2:28" x14ac:dyDescent="0.3">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2:28" x14ac:dyDescent="0.3">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2:28" x14ac:dyDescent="0.3">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2:28" x14ac:dyDescent="0.3">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2:28" x14ac:dyDescent="0.3">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2:28" x14ac:dyDescent="0.3">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2:28" x14ac:dyDescent="0.3">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2:28" x14ac:dyDescent="0.3">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2:28" x14ac:dyDescent="0.3">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2:28" x14ac:dyDescent="0.3">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2:28" x14ac:dyDescent="0.3">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2:28" x14ac:dyDescent="0.3">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2:28" x14ac:dyDescent="0.3">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2:28" x14ac:dyDescent="0.3">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2:28" x14ac:dyDescent="0.3">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2:28" x14ac:dyDescent="0.3">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2:28" x14ac:dyDescent="0.3">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2:28" x14ac:dyDescent="0.3">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2:28" x14ac:dyDescent="0.3">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2:28" x14ac:dyDescent="0.3">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2:28" x14ac:dyDescent="0.3">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2:28" x14ac:dyDescent="0.3">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2:28" x14ac:dyDescent="0.3">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2:28" x14ac:dyDescent="0.3">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2:28" x14ac:dyDescent="0.3">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2:28" x14ac:dyDescent="0.3">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2:28" x14ac:dyDescent="0.3">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2:28" x14ac:dyDescent="0.3">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2:28" x14ac:dyDescent="0.3">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2:28" x14ac:dyDescent="0.3">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2:28" x14ac:dyDescent="0.3">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2:28" x14ac:dyDescent="0.3">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2:28" x14ac:dyDescent="0.3">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2:28" x14ac:dyDescent="0.3">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2:28" x14ac:dyDescent="0.3">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2:28" x14ac:dyDescent="0.3">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2:28" x14ac:dyDescent="0.3">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2:28" x14ac:dyDescent="0.3">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2:28" x14ac:dyDescent="0.3">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2:28" x14ac:dyDescent="0.3">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2:28" x14ac:dyDescent="0.3">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2:28" x14ac:dyDescent="0.3">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2:28" x14ac:dyDescent="0.3">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2:28" x14ac:dyDescent="0.3">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2:28" x14ac:dyDescent="0.3">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2:28" x14ac:dyDescent="0.3">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2:28" x14ac:dyDescent="0.3">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2:28" x14ac:dyDescent="0.3">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2:28" x14ac:dyDescent="0.3">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2:28" x14ac:dyDescent="0.3">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2:28" x14ac:dyDescent="0.3">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2:28" x14ac:dyDescent="0.3">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2:28" x14ac:dyDescent="0.3">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2:28" x14ac:dyDescent="0.3">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2:28" x14ac:dyDescent="0.3">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2:28" x14ac:dyDescent="0.3">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2:28" x14ac:dyDescent="0.3">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2:28" x14ac:dyDescent="0.3">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2:28" x14ac:dyDescent="0.3">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2:28" x14ac:dyDescent="0.3">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2:28" x14ac:dyDescent="0.3">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2:28" x14ac:dyDescent="0.3">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2:28" x14ac:dyDescent="0.3">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2:28" x14ac:dyDescent="0.3">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2:28" x14ac:dyDescent="0.3">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2:28" x14ac:dyDescent="0.3">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2:28" x14ac:dyDescent="0.3">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2:28" x14ac:dyDescent="0.3">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2:28" x14ac:dyDescent="0.3">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2:28" x14ac:dyDescent="0.3">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2:28" x14ac:dyDescent="0.3">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2:28" x14ac:dyDescent="0.3">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2:28" x14ac:dyDescent="0.3">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2:28" x14ac:dyDescent="0.3">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2:28" x14ac:dyDescent="0.3">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2:28" x14ac:dyDescent="0.3">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2:28" x14ac:dyDescent="0.3">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2:28" x14ac:dyDescent="0.3">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2:28" x14ac:dyDescent="0.3">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2:28" x14ac:dyDescent="0.3">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2:28" x14ac:dyDescent="0.3">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2:28" x14ac:dyDescent="0.3">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2:28" x14ac:dyDescent="0.3">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2:28" x14ac:dyDescent="0.3">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2:28" x14ac:dyDescent="0.3">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2:28" x14ac:dyDescent="0.3">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2:28" x14ac:dyDescent="0.3">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2:28" x14ac:dyDescent="0.3">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2:28" x14ac:dyDescent="0.3">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2:28" x14ac:dyDescent="0.3">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2:28" x14ac:dyDescent="0.3">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2:28" x14ac:dyDescent="0.3">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2:28" x14ac:dyDescent="0.3">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2:28" x14ac:dyDescent="0.3">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2:28" x14ac:dyDescent="0.3">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2:28" x14ac:dyDescent="0.3">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2:28" x14ac:dyDescent="0.3">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2:28" x14ac:dyDescent="0.3">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2:28" x14ac:dyDescent="0.3">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2:28" x14ac:dyDescent="0.3">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2:28" x14ac:dyDescent="0.3">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2:28" x14ac:dyDescent="0.3">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2:28" x14ac:dyDescent="0.3">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2:28" x14ac:dyDescent="0.3">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2:28" x14ac:dyDescent="0.3">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2:28" x14ac:dyDescent="0.3">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2:28" x14ac:dyDescent="0.3">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2:28" x14ac:dyDescent="0.3">
      <c r="B188" s="51"/>
      <c r="C188" s="51"/>
      <c r="D188" s="51"/>
      <c r="E188" s="51"/>
    </row>
    <row r="189" spans="2:28" x14ac:dyDescent="0.3">
      <c r="B189" s="51"/>
      <c r="C189" s="51"/>
      <c r="D189" s="51"/>
      <c r="E189" s="51"/>
    </row>
    <row r="190" spans="2:28" x14ac:dyDescent="0.3">
      <c r="B190" s="51"/>
      <c r="C190" s="51"/>
      <c r="D190" s="51"/>
      <c r="E190" s="51"/>
    </row>
    <row r="191" spans="2:28" x14ac:dyDescent="0.3">
      <c r="B191" s="51"/>
      <c r="C191" s="51"/>
      <c r="D191" s="51"/>
      <c r="E191" s="51"/>
    </row>
    <row r="192" spans="2:28" x14ac:dyDescent="0.3">
      <c r="B192" s="51"/>
      <c r="C192" s="51"/>
      <c r="D192" s="51"/>
      <c r="E192" s="51"/>
    </row>
    <row r="193" spans="2:5" x14ac:dyDescent="0.3">
      <c r="B193" s="51"/>
      <c r="C193" s="51"/>
      <c r="D193" s="51"/>
      <c r="E193" s="51"/>
    </row>
    <row r="194" spans="2:5" x14ac:dyDescent="0.3">
      <c r="B194" s="51"/>
      <c r="C194" s="51"/>
      <c r="D194" s="51"/>
      <c r="E194" s="51"/>
    </row>
    <row r="195" spans="2:5" x14ac:dyDescent="0.3">
      <c r="B195" s="51"/>
      <c r="C195" s="51"/>
      <c r="D195" s="51"/>
      <c r="E195" s="51"/>
    </row>
    <row r="196" spans="2:5" x14ac:dyDescent="0.3">
      <c r="B196" s="51"/>
      <c r="C196" s="51"/>
      <c r="D196" s="51"/>
      <c r="E196" s="51"/>
    </row>
    <row r="197" spans="2:5" x14ac:dyDescent="0.3">
      <c r="B197" s="51"/>
      <c r="C197" s="51"/>
      <c r="D197" s="51"/>
      <c r="E197" s="51"/>
    </row>
    <row r="198" spans="2:5" x14ac:dyDescent="0.3">
      <c r="B198" s="51"/>
      <c r="C198" s="51"/>
      <c r="D198" s="51"/>
      <c r="E198" s="51"/>
    </row>
    <row r="199" spans="2:5" x14ac:dyDescent="0.3">
      <c r="B199" s="51"/>
      <c r="C199" s="51"/>
      <c r="D199" s="51"/>
      <c r="E199" s="51"/>
    </row>
    <row r="200" spans="2:5" x14ac:dyDescent="0.3">
      <c r="B200" s="51"/>
      <c r="C200" s="51"/>
      <c r="D200" s="51"/>
      <c r="E200" s="51"/>
    </row>
    <row r="201" spans="2:5" x14ac:dyDescent="0.3">
      <c r="B201" s="51"/>
      <c r="C201" s="51"/>
      <c r="D201" s="51"/>
      <c r="E201" s="51"/>
    </row>
    <row r="202" spans="2:5" x14ac:dyDescent="0.3">
      <c r="B202" s="51"/>
      <c r="C202" s="51"/>
      <c r="D202" s="51"/>
      <c r="E202" s="51"/>
    </row>
    <row r="203" spans="2:5" x14ac:dyDescent="0.3">
      <c r="B203" s="51"/>
      <c r="C203" s="51"/>
      <c r="D203" s="51"/>
      <c r="E203" s="51"/>
    </row>
    <row r="204" spans="2:5" x14ac:dyDescent="0.3">
      <c r="B204" s="51"/>
      <c r="C204" s="51"/>
      <c r="D204" s="51"/>
      <c r="E204" s="51"/>
    </row>
    <row r="205" spans="2:5" x14ac:dyDescent="0.3">
      <c r="B205" s="51"/>
      <c r="C205" s="51"/>
      <c r="D205" s="51"/>
      <c r="E205" s="51"/>
    </row>
    <row r="206" spans="2:5" x14ac:dyDescent="0.3">
      <c r="B206" s="51"/>
      <c r="C206" s="51"/>
      <c r="D206" s="51"/>
      <c r="E206" s="51"/>
    </row>
    <row r="207" spans="2:5" x14ac:dyDescent="0.3">
      <c r="B207" s="51"/>
      <c r="C207" s="51"/>
      <c r="D207" s="51"/>
      <c r="E207" s="51"/>
    </row>
    <row r="208" spans="2:5" x14ac:dyDescent="0.3">
      <c r="B208" s="51"/>
      <c r="C208" s="51"/>
      <c r="D208" s="51"/>
      <c r="E208" s="51"/>
    </row>
    <row r="209" spans="2:5" x14ac:dyDescent="0.3">
      <c r="B209" s="51"/>
      <c r="C209" s="51"/>
      <c r="D209" s="51"/>
      <c r="E209" s="51"/>
    </row>
    <row r="210" spans="2:5" x14ac:dyDescent="0.3">
      <c r="B210" s="51"/>
      <c r="C210" s="51"/>
      <c r="D210" s="51"/>
      <c r="E210" s="51"/>
    </row>
    <row r="211" spans="2:5" x14ac:dyDescent="0.3">
      <c r="B211" s="51"/>
      <c r="C211" s="51"/>
      <c r="D211" s="51"/>
      <c r="E211" s="51"/>
    </row>
    <row r="212" spans="2:5" x14ac:dyDescent="0.3">
      <c r="B212" s="51"/>
      <c r="C212" s="51"/>
      <c r="D212" s="51"/>
      <c r="E212" s="51"/>
    </row>
    <row r="213" spans="2:5" x14ac:dyDescent="0.3">
      <c r="B213" s="51"/>
      <c r="C213" s="51"/>
      <c r="D213" s="51"/>
      <c r="E213" s="51"/>
    </row>
    <row r="214" spans="2:5" x14ac:dyDescent="0.3">
      <c r="B214" s="51"/>
      <c r="C214" s="51"/>
      <c r="D214" s="51"/>
      <c r="E214" s="51"/>
    </row>
    <row r="215" spans="2:5" x14ac:dyDescent="0.3">
      <c r="B215" s="51"/>
      <c r="C215" s="51"/>
      <c r="D215" s="51"/>
      <c r="E215" s="51"/>
    </row>
    <row r="216" spans="2:5" x14ac:dyDescent="0.3">
      <c r="B216" s="51"/>
      <c r="C216" s="51"/>
      <c r="D216" s="51"/>
      <c r="E216" s="51"/>
    </row>
    <row r="217" spans="2:5" x14ac:dyDescent="0.3">
      <c r="B217" s="51"/>
      <c r="C217" s="51"/>
      <c r="D217" s="51"/>
      <c r="E217" s="51"/>
    </row>
    <row r="218" spans="2:5" x14ac:dyDescent="0.3">
      <c r="B218" s="51"/>
      <c r="C218" s="51"/>
      <c r="D218" s="51"/>
      <c r="E218" s="51"/>
    </row>
    <row r="219" spans="2:5" x14ac:dyDescent="0.3">
      <c r="B219" s="51"/>
      <c r="C219" s="51"/>
      <c r="D219" s="51"/>
      <c r="E219" s="51"/>
    </row>
    <row r="220" spans="2:5" x14ac:dyDescent="0.3">
      <c r="B220" s="51"/>
      <c r="C220" s="51"/>
      <c r="D220" s="51"/>
      <c r="E220" s="51"/>
    </row>
    <row r="221" spans="2:5" x14ac:dyDescent="0.3">
      <c r="B221" s="51"/>
      <c r="C221" s="51"/>
      <c r="D221" s="51"/>
      <c r="E221" s="51"/>
    </row>
    <row r="222" spans="2:5" x14ac:dyDescent="0.3">
      <c r="B222" s="51"/>
      <c r="C222" s="51"/>
      <c r="D222" s="51"/>
      <c r="E222" s="51"/>
    </row>
    <row r="223" spans="2:5" x14ac:dyDescent="0.3">
      <c r="B223" s="51"/>
      <c r="C223" s="51"/>
      <c r="D223" s="51"/>
      <c r="E223" s="51"/>
    </row>
    <row r="224" spans="2:5" x14ac:dyDescent="0.3">
      <c r="B224" s="51"/>
      <c r="C224" s="51"/>
      <c r="D224" s="51"/>
      <c r="E224" s="51"/>
    </row>
    <row r="225" spans="2:5" x14ac:dyDescent="0.3">
      <c r="B225" s="51"/>
      <c r="C225" s="51"/>
      <c r="D225" s="51"/>
      <c r="E225" s="51"/>
    </row>
    <row r="226" spans="2:5" x14ac:dyDescent="0.3">
      <c r="B226" s="51"/>
      <c r="C226" s="51"/>
      <c r="D226" s="51"/>
      <c r="E226" s="51"/>
    </row>
    <row r="227" spans="2:5" x14ac:dyDescent="0.3">
      <c r="B227" s="51"/>
      <c r="C227" s="51"/>
      <c r="D227" s="51"/>
      <c r="E227" s="51"/>
    </row>
    <row r="228" spans="2:5" x14ac:dyDescent="0.3">
      <c r="B228" s="51"/>
      <c r="C228" s="51"/>
      <c r="D228" s="51"/>
      <c r="E228" s="51"/>
    </row>
    <row r="229" spans="2:5" x14ac:dyDescent="0.3">
      <c r="B229" s="51"/>
      <c r="C229" s="51"/>
      <c r="D229" s="51"/>
      <c r="E229" s="51"/>
    </row>
    <row r="230" spans="2:5" x14ac:dyDescent="0.3">
      <c r="B230" s="51"/>
      <c r="C230" s="51"/>
      <c r="D230" s="51"/>
      <c r="E230" s="51"/>
    </row>
    <row r="231" spans="2:5" x14ac:dyDescent="0.3">
      <c r="B231" s="51"/>
      <c r="C231" s="51"/>
      <c r="D231" s="51"/>
      <c r="E231" s="51"/>
    </row>
    <row r="232" spans="2:5" x14ac:dyDescent="0.3">
      <c r="B232" s="51"/>
      <c r="C232" s="51"/>
      <c r="D232" s="51"/>
      <c r="E232" s="51"/>
    </row>
    <row r="233" spans="2:5" x14ac:dyDescent="0.3">
      <c r="B233" s="51"/>
      <c r="C233" s="51"/>
      <c r="D233" s="51"/>
      <c r="E233" s="51"/>
    </row>
    <row r="234" spans="2:5" x14ac:dyDescent="0.3">
      <c r="B234" s="51"/>
      <c r="C234" s="51"/>
      <c r="D234" s="51"/>
      <c r="E234" s="51"/>
    </row>
    <row r="235" spans="2:5" x14ac:dyDescent="0.3">
      <c r="B235" s="51"/>
      <c r="C235" s="51"/>
      <c r="D235" s="51"/>
      <c r="E235" s="51"/>
    </row>
    <row r="236" spans="2:5" x14ac:dyDescent="0.3">
      <c r="B236" s="51"/>
      <c r="C236" s="51"/>
      <c r="D236" s="51"/>
      <c r="E236" s="51"/>
    </row>
    <row r="237" spans="2:5" x14ac:dyDescent="0.3">
      <c r="B237" s="51"/>
      <c r="C237" s="51"/>
      <c r="D237" s="51"/>
      <c r="E237" s="51"/>
    </row>
    <row r="238" spans="2:5" x14ac:dyDescent="0.3">
      <c r="B238" s="51"/>
      <c r="C238" s="51"/>
      <c r="D238" s="51"/>
      <c r="E238" s="51"/>
    </row>
    <row r="239" spans="2:5" x14ac:dyDescent="0.3">
      <c r="B239" s="51"/>
      <c r="C239" s="51"/>
      <c r="D239" s="51"/>
      <c r="E239" s="51"/>
    </row>
    <row r="240" spans="2:5" x14ac:dyDescent="0.3">
      <c r="B240" s="51"/>
      <c r="C240" s="51"/>
      <c r="D240" s="51"/>
      <c r="E240" s="51"/>
    </row>
    <row r="241" spans="2:5" x14ac:dyDescent="0.3">
      <c r="B241" s="51"/>
      <c r="C241" s="51"/>
      <c r="D241" s="51"/>
      <c r="E241" s="51"/>
    </row>
    <row r="242" spans="2:5" x14ac:dyDescent="0.3">
      <c r="B242" s="51"/>
      <c r="C242" s="51"/>
      <c r="D242" s="51"/>
      <c r="E242" s="51"/>
    </row>
    <row r="243" spans="2:5" x14ac:dyDescent="0.3">
      <c r="B243" s="51"/>
      <c r="C243" s="51"/>
      <c r="D243" s="51"/>
      <c r="E243" s="51"/>
    </row>
    <row r="244" spans="2:5" x14ac:dyDescent="0.3">
      <c r="B244" s="51"/>
      <c r="C244" s="51"/>
      <c r="D244" s="51"/>
      <c r="E244" s="51"/>
    </row>
    <row r="245" spans="2:5" x14ac:dyDescent="0.3">
      <c r="B245" s="51"/>
      <c r="C245" s="51"/>
      <c r="D245" s="51"/>
      <c r="E245" s="51"/>
    </row>
    <row r="246" spans="2:5" x14ac:dyDescent="0.3">
      <c r="B246" s="51"/>
      <c r="C246" s="51"/>
      <c r="D246" s="51"/>
      <c r="E246" s="51"/>
    </row>
    <row r="247" spans="2:5" x14ac:dyDescent="0.3">
      <c r="B247" s="51"/>
      <c r="C247" s="51"/>
      <c r="D247" s="51"/>
      <c r="E247" s="51"/>
    </row>
    <row r="248" spans="2:5" x14ac:dyDescent="0.3">
      <c r="B248" s="51"/>
      <c r="C248" s="51"/>
      <c r="D248" s="51"/>
      <c r="E248" s="51"/>
    </row>
    <row r="249" spans="2:5" x14ac:dyDescent="0.3">
      <c r="B249" s="51"/>
      <c r="C249" s="51"/>
      <c r="D249" s="51"/>
      <c r="E249" s="51"/>
    </row>
    <row r="250" spans="2:5" x14ac:dyDescent="0.3">
      <c r="B250" s="51"/>
      <c r="C250" s="51"/>
      <c r="D250" s="51"/>
      <c r="E250" s="51"/>
    </row>
    <row r="251" spans="2:5" x14ac:dyDescent="0.3">
      <c r="B251" s="51"/>
      <c r="C251" s="51"/>
      <c r="D251" s="51"/>
      <c r="E251" s="51"/>
    </row>
    <row r="252" spans="2:5" x14ac:dyDescent="0.3">
      <c r="B252" s="51"/>
      <c r="C252" s="51"/>
      <c r="D252" s="51"/>
      <c r="E252" s="51"/>
    </row>
    <row r="253" spans="2:5" x14ac:dyDescent="0.3">
      <c r="B253" s="51"/>
      <c r="C253" s="51"/>
      <c r="D253" s="51"/>
      <c r="E253" s="51"/>
    </row>
    <row r="254" spans="2:5" x14ac:dyDescent="0.3">
      <c r="B254" s="51"/>
      <c r="C254" s="51"/>
      <c r="D254" s="51"/>
      <c r="E254" s="51"/>
    </row>
    <row r="255" spans="2:5" x14ac:dyDescent="0.3">
      <c r="B255" s="51"/>
      <c r="C255" s="51"/>
      <c r="D255" s="51"/>
      <c r="E255" s="51"/>
    </row>
    <row r="256" spans="2:5" x14ac:dyDescent="0.3">
      <c r="B256" s="51"/>
      <c r="C256" s="51"/>
      <c r="D256" s="51"/>
      <c r="E256" s="51"/>
    </row>
    <row r="257" spans="2:5" x14ac:dyDescent="0.3">
      <c r="B257" s="51"/>
      <c r="C257" s="51"/>
      <c r="D257" s="51"/>
      <c r="E257" s="51"/>
    </row>
    <row r="258" spans="2:5" x14ac:dyDescent="0.3">
      <c r="B258" s="51"/>
      <c r="C258" s="51"/>
      <c r="D258" s="51"/>
      <c r="E258" s="51"/>
    </row>
    <row r="259" spans="2:5" x14ac:dyDescent="0.3">
      <c r="B259" s="51"/>
      <c r="C259" s="51"/>
      <c r="D259" s="51"/>
      <c r="E259" s="51"/>
    </row>
    <row r="260" spans="2:5" x14ac:dyDescent="0.3">
      <c r="B260" s="51"/>
      <c r="C260" s="51"/>
      <c r="D260" s="51"/>
      <c r="E260" s="51"/>
    </row>
    <row r="261" spans="2:5" x14ac:dyDescent="0.3">
      <c r="B261" s="51"/>
      <c r="C261" s="51"/>
      <c r="D261" s="51"/>
      <c r="E261" s="51"/>
    </row>
    <row r="262" spans="2:5" x14ac:dyDescent="0.3">
      <c r="B262" s="51"/>
      <c r="C262" s="51"/>
      <c r="D262" s="51"/>
      <c r="E262" s="51"/>
    </row>
    <row r="263" spans="2:5" x14ac:dyDescent="0.3">
      <c r="B263" s="51"/>
      <c r="C263" s="51"/>
      <c r="D263" s="51"/>
      <c r="E263" s="51"/>
    </row>
    <row r="264" spans="2:5" x14ac:dyDescent="0.3">
      <c r="B264" s="51"/>
      <c r="C264" s="51"/>
      <c r="D264" s="51"/>
      <c r="E264" s="51"/>
    </row>
    <row r="265" spans="2:5" x14ac:dyDescent="0.3">
      <c r="B265" s="51"/>
      <c r="C265" s="51"/>
      <c r="D265" s="51"/>
      <c r="E265" s="51"/>
    </row>
    <row r="266" spans="2:5" x14ac:dyDescent="0.3">
      <c r="B266" s="51"/>
      <c r="C266" s="51"/>
      <c r="D266" s="51"/>
      <c r="E266" s="51"/>
    </row>
    <row r="267" spans="2:5" x14ac:dyDescent="0.3">
      <c r="B267" s="51"/>
      <c r="C267" s="51"/>
      <c r="D267" s="51"/>
      <c r="E267" s="51"/>
    </row>
    <row r="268" spans="2:5" x14ac:dyDescent="0.3">
      <c r="B268" s="51"/>
      <c r="C268" s="51"/>
      <c r="D268" s="51"/>
      <c r="E268" s="51"/>
    </row>
    <row r="269" spans="2:5" x14ac:dyDescent="0.3">
      <c r="B269" s="51"/>
      <c r="C269" s="51"/>
      <c r="D269" s="51"/>
      <c r="E269" s="51"/>
    </row>
    <row r="270" spans="2:5" x14ac:dyDescent="0.3">
      <c r="B270" s="51"/>
      <c r="C270" s="51"/>
      <c r="D270" s="51"/>
      <c r="E270" s="51"/>
    </row>
    <row r="271" spans="2:5" x14ac:dyDescent="0.3">
      <c r="B271" s="51"/>
      <c r="C271" s="51"/>
      <c r="D271" s="51"/>
      <c r="E271" s="51"/>
    </row>
    <row r="272" spans="2:5" x14ac:dyDescent="0.3">
      <c r="B272" s="51"/>
      <c r="C272" s="51"/>
      <c r="D272" s="51"/>
      <c r="E272" s="51"/>
    </row>
    <row r="273" spans="2:5" x14ac:dyDescent="0.3">
      <c r="B273" s="51"/>
      <c r="C273" s="51"/>
      <c r="D273" s="51"/>
      <c r="E273" s="51"/>
    </row>
    <row r="274" spans="2:5" x14ac:dyDescent="0.3">
      <c r="B274" s="51"/>
      <c r="C274" s="51"/>
      <c r="D274" s="51"/>
      <c r="E274" s="51"/>
    </row>
    <row r="275" spans="2:5" x14ac:dyDescent="0.3">
      <c r="B275" s="51"/>
      <c r="C275" s="51"/>
      <c r="D275" s="51"/>
      <c r="E275" s="51"/>
    </row>
    <row r="276" spans="2:5" x14ac:dyDescent="0.3">
      <c r="B276" s="51"/>
      <c r="C276" s="51"/>
      <c r="D276" s="51"/>
      <c r="E276" s="51"/>
    </row>
    <row r="277" spans="2:5" x14ac:dyDescent="0.3">
      <c r="B277" s="51"/>
      <c r="C277" s="51"/>
      <c r="D277" s="51"/>
      <c r="E277" s="51"/>
    </row>
    <row r="278" spans="2:5" x14ac:dyDescent="0.3">
      <c r="B278" s="51"/>
      <c r="C278" s="51"/>
      <c r="D278" s="51"/>
      <c r="E278" s="51"/>
    </row>
    <row r="279" spans="2:5" x14ac:dyDescent="0.3">
      <c r="B279" s="51"/>
      <c r="C279" s="51"/>
      <c r="D279" s="51"/>
      <c r="E279" s="51"/>
    </row>
    <row r="280" spans="2:5" x14ac:dyDescent="0.3">
      <c r="B280" s="51"/>
      <c r="C280" s="51"/>
      <c r="D280" s="51"/>
      <c r="E280" s="51"/>
    </row>
    <row r="281" spans="2:5" x14ac:dyDescent="0.3">
      <c r="B281" s="51"/>
      <c r="C281" s="51"/>
      <c r="D281" s="51"/>
      <c r="E281" s="51"/>
    </row>
    <row r="282" spans="2:5" x14ac:dyDescent="0.3">
      <c r="B282" s="51"/>
      <c r="C282" s="51"/>
      <c r="D282" s="51"/>
      <c r="E282" s="51"/>
    </row>
    <row r="283" spans="2:5" x14ac:dyDescent="0.3">
      <c r="B283" s="51"/>
      <c r="C283" s="51"/>
      <c r="D283" s="51"/>
      <c r="E283" s="51"/>
    </row>
    <row r="284" spans="2:5" x14ac:dyDescent="0.3">
      <c r="B284" s="51"/>
      <c r="C284" s="51"/>
      <c r="D284" s="51"/>
      <c r="E284" s="51"/>
    </row>
    <row r="285" spans="2:5" x14ac:dyDescent="0.3">
      <c r="B285" s="51"/>
      <c r="C285" s="51"/>
      <c r="D285" s="51"/>
      <c r="E285" s="51"/>
    </row>
    <row r="286" spans="2:5" x14ac:dyDescent="0.3">
      <c r="B286" s="51"/>
      <c r="C286" s="51"/>
      <c r="D286" s="51"/>
      <c r="E286" s="51"/>
    </row>
    <row r="287" spans="2:5" x14ac:dyDescent="0.3">
      <c r="B287" s="51"/>
      <c r="C287" s="51"/>
      <c r="D287" s="51"/>
      <c r="E287" s="51"/>
    </row>
    <row r="288" spans="2:5" x14ac:dyDescent="0.3">
      <c r="B288" s="51"/>
      <c r="C288" s="51"/>
      <c r="D288" s="51"/>
      <c r="E288" s="51"/>
    </row>
    <row r="289" spans="2:5" x14ac:dyDescent="0.3">
      <c r="B289" s="51"/>
      <c r="C289" s="51"/>
      <c r="D289" s="51"/>
      <c r="E289" s="51"/>
    </row>
    <row r="290" spans="2:5" x14ac:dyDescent="0.3">
      <c r="B290" s="51"/>
      <c r="C290" s="51"/>
      <c r="D290" s="51"/>
      <c r="E290" s="51"/>
    </row>
    <row r="291" spans="2:5" x14ac:dyDescent="0.3">
      <c r="B291" s="51"/>
      <c r="C291" s="51"/>
      <c r="D291" s="51"/>
      <c r="E291" s="51"/>
    </row>
    <row r="292" spans="2:5" x14ac:dyDescent="0.3">
      <c r="B292" s="51"/>
      <c r="C292" s="51"/>
      <c r="D292" s="51"/>
      <c r="E292" s="51"/>
    </row>
    <row r="293" spans="2:5" x14ac:dyDescent="0.3">
      <c r="B293" s="51"/>
      <c r="C293" s="51"/>
      <c r="D293" s="51"/>
      <c r="E293" s="51"/>
    </row>
    <row r="294" spans="2:5" x14ac:dyDescent="0.3">
      <c r="B294" s="51"/>
      <c r="C294" s="51"/>
      <c r="D294" s="51"/>
      <c r="E294" s="51"/>
    </row>
    <row r="295" spans="2:5" x14ac:dyDescent="0.3">
      <c r="B295" s="51"/>
      <c r="C295" s="51"/>
      <c r="D295" s="51"/>
      <c r="E295" s="51"/>
    </row>
    <row r="296" spans="2:5" x14ac:dyDescent="0.3">
      <c r="B296" s="51"/>
      <c r="C296" s="51"/>
      <c r="D296" s="51"/>
      <c r="E296" s="51"/>
    </row>
    <row r="297" spans="2:5" x14ac:dyDescent="0.3">
      <c r="B297" s="51"/>
      <c r="C297" s="51"/>
      <c r="D297" s="51"/>
      <c r="E297" s="51"/>
    </row>
    <row r="298" spans="2:5" x14ac:dyDescent="0.3">
      <c r="B298" s="51"/>
      <c r="C298" s="51"/>
      <c r="D298" s="51"/>
      <c r="E298" s="51"/>
    </row>
    <row r="299" spans="2:5" x14ac:dyDescent="0.3">
      <c r="B299" s="51"/>
      <c r="C299" s="51"/>
      <c r="D299" s="51"/>
      <c r="E299" s="51"/>
    </row>
    <row r="300" spans="2:5" x14ac:dyDescent="0.3">
      <c r="B300" s="51"/>
      <c r="C300" s="51"/>
      <c r="D300" s="51"/>
      <c r="E300" s="51"/>
    </row>
    <row r="301" spans="2:5" x14ac:dyDescent="0.3">
      <c r="B301" s="51"/>
      <c r="C301" s="51"/>
      <c r="D301" s="51"/>
      <c r="E301" s="51"/>
    </row>
    <row r="302" spans="2:5" x14ac:dyDescent="0.3">
      <c r="B302" s="51"/>
      <c r="C302" s="51"/>
      <c r="D302" s="51"/>
      <c r="E302" s="51"/>
    </row>
    <row r="303" spans="2:5" x14ac:dyDescent="0.3">
      <c r="B303" s="51"/>
      <c r="C303" s="51"/>
      <c r="D303" s="51"/>
      <c r="E303" s="51"/>
    </row>
    <row r="304" spans="2:5" x14ac:dyDescent="0.3">
      <c r="B304" s="51"/>
      <c r="C304" s="51"/>
      <c r="D304" s="51"/>
      <c r="E304" s="51"/>
    </row>
    <row r="305" spans="2:5" x14ac:dyDescent="0.3">
      <c r="B305" s="51"/>
      <c r="C305" s="51"/>
      <c r="D305" s="51"/>
      <c r="E305" s="51"/>
    </row>
    <row r="306" spans="2:5" x14ac:dyDescent="0.3">
      <c r="B306" s="51"/>
      <c r="C306" s="51"/>
      <c r="D306" s="51"/>
      <c r="E306" s="51"/>
    </row>
    <row r="307" spans="2:5" x14ac:dyDescent="0.3">
      <c r="B307" s="51"/>
      <c r="C307" s="51"/>
      <c r="D307" s="51"/>
      <c r="E307" s="51"/>
    </row>
    <row r="308" spans="2:5" x14ac:dyDescent="0.3">
      <c r="B308" s="51"/>
      <c r="C308" s="51"/>
      <c r="D308" s="51"/>
      <c r="E308" s="51"/>
    </row>
    <row r="309" spans="2:5" x14ac:dyDescent="0.3">
      <c r="B309" s="51"/>
      <c r="C309" s="51"/>
      <c r="D309" s="51"/>
      <c r="E309" s="51"/>
    </row>
    <row r="310" spans="2:5" x14ac:dyDescent="0.3">
      <c r="B310" s="51"/>
      <c r="C310" s="51"/>
      <c r="D310" s="51"/>
      <c r="E310" s="51"/>
    </row>
    <row r="311" spans="2:5" x14ac:dyDescent="0.3">
      <c r="B311" s="51"/>
      <c r="C311" s="51"/>
      <c r="D311" s="51"/>
      <c r="E311" s="51"/>
    </row>
    <row r="312" spans="2:5" x14ac:dyDescent="0.3">
      <c r="B312" s="51"/>
      <c r="C312" s="51"/>
      <c r="D312" s="51"/>
      <c r="E312" s="51"/>
    </row>
    <row r="313" spans="2:5" x14ac:dyDescent="0.3">
      <c r="B313" s="51"/>
      <c r="C313" s="51"/>
      <c r="D313" s="51"/>
      <c r="E313" s="51"/>
    </row>
    <row r="314" spans="2:5" x14ac:dyDescent="0.3">
      <c r="B314" s="51"/>
      <c r="C314" s="51"/>
      <c r="D314" s="51"/>
      <c r="E314" s="51"/>
    </row>
    <row r="315" spans="2:5" x14ac:dyDescent="0.3">
      <c r="B315" s="51"/>
      <c r="C315" s="51"/>
      <c r="D315" s="51"/>
      <c r="E315" s="51"/>
    </row>
    <row r="316" spans="2:5" x14ac:dyDescent="0.3">
      <c r="B316" s="51"/>
      <c r="C316" s="51"/>
      <c r="D316" s="51"/>
      <c r="E316" s="51"/>
    </row>
    <row r="317" spans="2:5" x14ac:dyDescent="0.3">
      <c r="B317" s="51"/>
      <c r="C317" s="51"/>
      <c r="D317" s="51"/>
      <c r="E317" s="51"/>
    </row>
    <row r="318" spans="2:5" x14ac:dyDescent="0.3">
      <c r="B318" s="51"/>
      <c r="C318" s="51"/>
      <c r="D318" s="51"/>
      <c r="E318" s="51"/>
    </row>
    <row r="319" spans="2:5" x14ac:dyDescent="0.3">
      <c r="B319" s="51"/>
      <c r="C319" s="51"/>
      <c r="D319" s="51"/>
      <c r="E319" s="51"/>
    </row>
    <row r="320" spans="2:5" x14ac:dyDescent="0.3">
      <c r="B320" s="51"/>
      <c r="C320" s="51"/>
      <c r="D320" s="51"/>
      <c r="E320" s="51"/>
    </row>
    <row r="321" spans="2:5" x14ac:dyDescent="0.3">
      <c r="B321" s="51"/>
      <c r="C321" s="51"/>
      <c r="D321" s="51"/>
      <c r="E321" s="51"/>
    </row>
  </sheetData>
  <sheetProtection algorithmName="SHA-512" hashValue="agbHuGtKYE/aAdntCwjNLAWWgKeUh/k8GXWZp+Z5gIYR1Xf/fYYG82N5nCWB3Lzw601JaIGMgAEOr/tB1eQs9Q==" saltValue="EkcjBttBnnwXy8EdNwU1MA==" spinCount="100000" sheet="1" objects="1" scenarios="1" formatCells="0" formatColumns="0" formatRows="0" insertColumns="0" insertRows="0" insertHyperlinks="0" deleteColumns="0" deleteRows="0" sort="0" autoFilter="0" pivotTables="0"/>
  <conditionalFormatting sqref="B11:B27">
    <cfRule type="notContainsBlanks" dxfId="153" priority="10">
      <formula>LEN(TRIM(B11))&gt;0</formula>
    </cfRule>
  </conditionalFormatting>
  <conditionalFormatting sqref="B32:B49">
    <cfRule type="notContainsBlanks" dxfId="152" priority="34">
      <formula>LEN(TRIM(B32))&gt;0</formula>
    </cfRule>
  </conditionalFormatting>
  <conditionalFormatting sqref="B54:B68">
    <cfRule type="notContainsBlanks" dxfId="151" priority="9">
      <formula>LEN(TRIM(B54))&gt;0</formula>
    </cfRule>
  </conditionalFormatting>
  <conditionalFormatting sqref="C4:C5">
    <cfRule type="cellIs" dxfId="150" priority="13" operator="equal">
      <formula>0</formula>
    </cfRule>
  </conditionalFormatting>
  <conditionalFormatting sqref="C54:C55">
    <cfRule type="notContainsBlanks" dxfId="149" priority="8">
      <formula>LEN(TRIM(C54))&gt;0</formula>
    </cfRule>
  </conditionalFormatting>
  <conditionalFormatting sqref="C11:D12">
    <cfRule type="expression" dxfId="148" priority="11">
      <formula>NOT($B11="")</formula>
    </cfRule>
  </conditionalFormatting>
  <conditionalFormatting sqref="C32:I49">
    <cfRule type="expression" dxfId="147" priority="35">
      <formula>NOT($B32="")</formula>
    </cfRule>
  </conditionalFormatting>
  <conditionalFormatting sqref="D54:E55 C56:E68">
    <cfRule type="expression" dxfId="146" priority="39">
      <formula>NOT($B54="")</formula>
    </cfRule>
  </conditionalFormatting>
  <conditionalFormatting sqref="E11:E27">
    <cfRule type="expression" dxfId="145" priority="15">
      <formula>NOT($D11="Other (specify)")</formula>
    </cfRule>
  </conditionalFormatting>
  <conditionalFormatting sqref="F11:G27">
    <cfRule type="expression" dxfId="144" priority="16">
      <formula>$D11="Vapor recovery unit"</formula>
    </cfRule>
  </conditionalFormatting>
  <conditionalFormatting sqref="K11">
    <cfRule type="expression" dxfId="143" priority="2">
      <formula>NOT($B11="")</formula>
    </cfRule>
  </conditionalFormatting>
  <conditionalFormatting sqref="K11:O11">
    <cfRule type="expression" dxfId="142" priority="1">
      <formula>$D11="Vapor recovery unit"</formula>
    </cfRule>
  </conditionalFormatting>
  <conditionalFormatting sqref="L11:AB11 E12:AB12 C13:AB27 E11:J11">
    <cfRule type="expression" dxfId="141" priority="33">
      <formula>NOT($B11="")</formula>
    </cfRule>
  </conditionalFormatting>
  <conditionalFormatting sqref="Q11">
    <cfRule type="expression" dxfId="140" priority="3">
      <formula>$D11="Vapor recovery unit"</formula>
    </cfRule>
  </conditionalFormatting>
  <conditionalFormatting sqref="R11:S27">
    <cfRule type="expression" dxfId="139" priority="19">
      <formula>NOT($D11="Vapor recovery device")</formula>
    </cfRule>
  </conditionalFormatting>
  <conditionalFormatting sqref="T11:W27 Y11:Y27 AA11:AA27">
    <cfRule type="expression" dxfId="138" priority="17">
      <formula>OR($D11="Other (specify)",$D11="vapor recovery unit")</formula>
    </cfRule>
  </conditionalFormatting>
  <conditionalFormatting sqref="T11:W27">
    <cfRule type="expression" dxfId="137" priority="12">
      <formula>NOT($D11="Thermal oxidizer/incinerator")</formula>
    </cfRule>
  </conditionalFormatting>
  <conditionalFormatting sqref="X11:X27">
    <cfRule type="expression" dxfId="136" priority="18">
      <formula>NOT($D11="Air-assisted candlestick flare")</formula>
    </cfRule>
  </conditionalFormatting>
  <conditionalFormatting sqref="Z11:Z27">
    <cfRule type="expression" dxfId="135" priority="21">
      <formula>$Y11&lt;&gt;"Yes"</formula>
    </cfRule>
  </conditionalFormatting>
  <conditionalFormatting sqref="AB11:AB27">
    <cfRule type="expression" dxfId="134" priority="14">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2: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P11:P27 O12:O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G11 K11:O11 Q11"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J11:J27 L12: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2:N27 I11:I27 K12: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pageSetUpPr fitToPage="1"/>
  </sheetPr>
  <dimension ref="B1:CW35"/>
  <sheetViews>
    <sheetView workbookViewId="0">
      <selection activeCell="AP34" sqref="AP34"/>
    </sheetView>
  </sheetViews>
  <sheetFormatPr defaultRowHeight="14.4" x14ac:dyDescent="0.3"/>
  <cols>
    <col min="1" max="1" width="3" style="51" customWidth="1"/>
    <col min="2" max="2" width="23.21875" style="51" customWidth="1"/>
    <col min="3" max="3" width="21.21875" style="51" customWidth="1"/>
    <col min="4" max="34" width="18.21875" style="51" customWidth="1"/>
    <col min="35" max="35" width="25.77734375" style="51" customWidth="1"/>
    <col min="36" max="36" width="20.77734375" style="51" customWidth="1"/>
    <col min="37" max="38" width="25.77734375" style="51" customWidth="1"/>
    <col min="39" max="91" width="18.21875" style="51" customWidth="1"/>
    <col min="92" max="92" width="18.5546875" style="51" customWidth="1"/>
    <col min="93" max="93" width="18.21875" style="51" customWidth="1"/>
    <col min="94" max="94" width="18.5546875" style="51" customWidth="1"/>
    <col min="95" max="98" width="18.21875" style="51" customWidth="1"/>
    <col min="99" max="99" width="18.77734375" style="51" customWidth="1"/>
    <col min="100" max="101" width="18.21875" style="51" customWidth="1"/>
    <col min="102" max="16384" width="8.88671875" style="51"/>
  </cols>
  <sheetData>
    <row r="1" spans="2:101" ht="18" customHeight="1" x14ac:dyDescent="0.3">
      <c r="B1" s="145" t="s">
        <v>535</v>
      </c>
      <c r="C1" s="145"/>
      <c r="D1" s="53"/>
    </row>
    <row r="2" spans="2:101" ht="18" customHeight="1" x14ac:dyDescent="0.3">
      <c r="B2" s="145"/>
      <c r="C2" s="145"/>
      <c r="D2" s="53"/>
    </row>
    <row r="4" spans="2:101" ht="15.6" x14ac:dyDescent="0.3">
      <c r="B4" s="55" t="s">
        <v>368</v>
      </c>
    </row>
    <row r="5" spans="2:101" x14ac:dyDescent="0.3">
      <c r="B5" s="124" t="s">
        <v>369</v>
      </c>
      <c r="C5" s="125" t="str">
        <f>'Facility(2)'!C4</f>
        <v>DCP Midstream Partners, LP</v>
      </c>
    </row>
    <row r="6" spans="2:101" x14ac:dyDescent="0.3">
      <c r="B6" s="124" t="s">
        <v>14</v>
      </c>
      <c r="C6" s="125" t="str">
        <f>'Facility(2)'!C21</f>
        <v>DCP - South Chester Antrim CO2 Removal Facility</v>
      </c>
    </row>
    <row r="7" spans="2:101" x14ac:dyDescent="0.3">
      <c r="C7" s="10"/>
    </row>
    <row r="8" spans="2:101" ht="15.6" x14ac:dyDescent="0.3">
      <c r="B8" s="55" t="s">
        <v>465</v>
      </c>
      <c r="C8" s="10"/>
    </row>
    <row r="9" spans="2:101" x14ac:dyDescent="0.3">
      <c r="B9" s="227" t="s">
        <v>536</v>
      </c>
      <c r="C9" s="228">
        <v>6</v>
      </c>
    </row>
    <row r="10" spans="2:101" x14ac:dyDescent="0.3">
      <c r="B10" s="229"/>
      <c r="C10" s="230"/>
    </row>
    <row r="11" spans="2:101" ht="15.6" x14ac:dyDescent="0.3">
      <c r="B11" s="55" t="s">
        <v>537</v>
      </c>
      <c r="D11" s="231" t="s">
        <v>469</v>
      </c>
      <c r="E11" s="231"/>
      <c r="F11" s="231"/>
      <c r="AJ11" s="157"/>
      <c r="CC11" s="157"/>
      <c r="CF11" s="126"/>
      <c r="CQ11" s="232"/>
    </row>
    <row r="12" spans="2:101" ht="15" customHeight="1" x14ac:dyDescent="0.3">
      <c r="B12" s="154" t="s">
        <v>538</v>
      </c>
      <c r="C12" s="154" t="s">
        <v>539</v>
      </c>
      <c r="D12" s="154" t="s">
        <v>540</v>
      </c>
      <c r="E12" s="184" t="s">
        <v>470</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471</v>
      </c>
      <c r="AG12" s="185"/>
      <c r="AH12" s="186"/>
      <c r="AI12" s="233" t="s">
        <v>472</v>
      </c>
      <c r="AJ12" s="234"/>
      <c r="AK12" s="234"/>
      <c r="AL12" s="234"/>
      <c r="AM12" s="235" t="s">
        <v>473</v>
      </c>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6" t="s">
        <v>474</v>
      </c>
      <c r="BO12" s="236"/>
      <c r="BP12" s="236"/>
      <c r="BQ12" s="236"/>
      <c r="BR12" s="236"/>
      <c r="BS12" s="236"/>
      <c r="BT12" s="236"/>
      <c r="BU12" s="237" t="s">
        <v>475</v>
      </c>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row>
    <row r="13" spans="2:101" ht="74.25" customHeight="1" x14ac:dyDescent="0.3">
      <c r="B13" s="154"/>
      <c r="C13" s="154"/>
      <c r="D13" s="154"/>
      <c r="E13" s="196" t="s">
        <v>484</v>
      </c>
      <c r="F13" s="196" t="s">
        <v>485</v>
      </c>
      <c r="G13" s="196" t="s">
        <v>486</v>
      </c>
      <c r="H13" s="196" t="s">
        <v>487</v>
      </c>
      <c r="I13" s="196" t="s">
        <v>488</v>
      </c>
      <c r="J13" s="196" t="s">
        <v>489</v>
      </c>
      <c r="K13" s="196" t="s">
        <v>490</v>
      </c>
      <c r="L13" s="196" t="s">
        <v>491</v>
      </c>
      <c r="M13" s="196" t="s">
        <v>492</v>
      </c>
      <c r="N13" s="196" t="s">
        <v>493</v>
      </c>
      <c r="O13" s="196" t="s">
        <v>494</v>
      </c>
      <c r="P13" s="196" t="s">
        <v>495</v>
      </c>
      <c r="Q13" s="196" t="s">
        <v>516</v>
      </c>
      <c r="R13" s="196" t="s">
        <v>497</v>
      </c>
      <c r="S13" s="196" t="s">
        <v>498</v>
      </c>
      <c r="T13" s="196" t="s">
        <v>499</v>
      </c>
      <c r="U13" s="196" t="s">
        <v>500</v>
      </c>
      <c r="V13" s="196" t="s">
        <v>501</v>
      </c>
      <c r="W13" s="196" t="s">
        <v>541</v>
      </c>
      <c r="X13" s="196" t="s">
        <v>503</v>
      </c>
      <c r="Y13" s="196" t="s">
        <v>504</v>
      </c>
      <c r="Z13" s="196" t="s">
        <v>505</v>
      </c>
      <c r="AA13" s="196" t="s">
        <v>506</v>
      </c>
      <c r="AB13" s="196" t="s">
        <v>507</v>
      </c>
      <c r="AC13" s="196" t="s">
        <v>508</v>
      </c>
      <c r="AD13" s="197" t="s">
        <v>509</v>
      </c>
      <c r="AE13" s="197" t="s">
        <v>510</v>
      </c>
      <c r="AF13" s="198" t="s">
        <v>511</v>
      </c>
      <c r="AG13" s="198" t="s">
        <v>512</v>
      </c>
      <c r="AH13" s="198" t="s">
        <v>513</v>
      </c>
      <c r="AI13" s="197" t="s">
        <v>542</v>
      </c>
      <c r="AJ13" s="197" t="s">
        <v>543</v>
      </c>
      <c r="AK13" s="197" t="s">
        <v>544</v>
      </c>
      <c r="AL13" s="238" t="s">
        <v>545</v>
      </c>
      <c r="AM13" s="196" t="s">
        <v>484</v>
      </c>
      <c r="AN13" s="196" t="s">
        <v>485</v>
      </c>
      <c r="AO13" s="196" t="s">
        <v>486</v>
      </c>
      <c r="AP13" s="196" t="s">
        <v>487</v>
      </c>
      <c r="AQ13" s="196" t="s">
        <v>488</v>
      </c>
      <c r="AR13" s="196" t="s">
        <v>489</v>
      </c>
      <c r="AS13" s="196" t="s">
        <v>490</v>
      </c>
      <c r="AT13" s="196" t="s">
        <v>491</v>
      </c>
      <c r="AU13" s="196" t="s">
        <v>492</v>
      </c>
      <c r="AV13" s="196" t="s">
        <v>493</v>
      </c>
      <c r="AW13" s="196" t="s">
        <v>494</v>
      </c>
      <c r="AX13" s="196" t="s">
        <v>495</v>
      </c>
      <c r="AY13" s="196" t="s">
        <v>516</v>
      </c>
      <c r="AZ13" s="196" t="s">
        <v>497</v>
      </c>
      <c r="BA13" s="196" t="s">
        <v>498</v>
      </c>
      <c r="BB13" s="196" t="s">
        <v>499</v>
      </c>
      <c r="BC13" s="196" t="s">
        <v>500</v>
      </c>
      <c r="BD13" s="196" t="s">
        <v>501</v>
      </c>
      <c r="BE13" s="196" t="s">
        <v>541</v>
      </c>
      <c r="BF13" s="196" t="s">
        <v>503</v>
      </c>
      <c r="BG13" s="196" t="s">
        <v>504</v>
      </c>
      <c r="BH13" s="196" t="s">
        <v>505</v>
      </c>
      <c r="BI13" s="196" t="s">
        <v>506</v>
      </c>
      <c r="BJ13" s="196" t="s">
        <v>518</v>
      </c>
      <c r="BK13" s="196" t="s">
        <v>508</v>
      </c>
      <c r="BL13" s="197" t="s">
        <v>509</v>
      </c>
      <c r="BM13" s="197" t="s">
        <v>510</v>
      </c>
      <c r="BN13" s="197" t="s">
        <v>546</v>
      </c>
      <c r="BO13" s="194" t="s">
        <v>547</v>
      </c>
      <c r="BP13" s="239" t="s">
        <v>548</v>
      </c>
      <c r="BQ13" s="194" t="s">
        <v>549</v>
      </c>
      <c r="BR13" s="194" t="s">
        <v>550</v>
      </c>
      <c r="BS13" s="197" t="s">
        <v>551</v>
      </c>
      <c r="BT13" s="197" t="s">
        <v>525</v>
      </c>
      <c r="BU13" s="240" t="s">
        <v>552</v>
      </c>
      <c r="BV13" s="238" t="s">
        <v>553</v>
      </c>
      <c r="BW13" s="241" t="s">
        <v>554</v>
      </c>
      <c r="BX13" s="194" t="s">
        <v>555</v>
      </c>
      <c r="BY13" s="194" t="s">
        <v>540</v>
      </c>
      <c r="BZ13" s="194" t="s">
        <v>556</v>
      </c>
      <c r="CA13" s="194" t="s">
        <v>557</v>
      </c>
      <c r="CB13" s="194" t="s">
        <v>540</v>
      </c>
      <c r="CC13" s="194" t="s">
        <v>558</v>
      </c>
      <c r="CD13" s="194" t="s">
        <v>559</v>
      </c>
      <c r="CE13" s="194" t="s">
        <v>540</v>
      </c>
      <c r="CF13" s="242" t="s">
        <v>560</v>
      </c>
      <c r="CG13" s="194" t="s">
        <v>561</v>
      </c>
      <c r="CH13" s="194" t="s">
        <v>562</v>
      </c>
      <c r="CI13" s="194" t="s">
        <v>563</v>
      </c>
      <c r="CJ13" s="194" t="s">
        <v>564</v>
      </c>
      <c r="CK13" s="194" t="s">
        <v>565</v>
      </c>
      <c r="CL13" s="194" t="s">
        <v>566</v>
      </c>
      <c r="CM13" s="194" t="s">
        <v>567</v>
      </c>
      <c r="CN13" s="242" t="s">
        <v>568</v>
      </c>
      <c r="CO13" s="194" t="s">
        <v>569</v>
      </c>
      <c r="CP13" s="242" t="s">
        <v>570</v>
      </c>
      <c r="CQ13" s="242" t="s">
        <v>571</v>
      </c>
      <c r="CR13" s="242" t="s">
        <v>572</v>
      </c>
      <c r="CS13" s="242" t="s">
        <v>573</v>
      </c>
      <c r="CT13" s="242" t="s">
        <v>574</v>
      </c>
      <c r="CU13" s="242" t="s">
        <v>575</v>
      </c>
      <c r="CV13" s="242" t="s">
        <v>576</v>
      </c>
      <c r="CW13" s="242" t="s">
        <v>577</v>
      </c>
    </row>
    <row r="14" spans="2:101" s="10" customFormat="1" ht="28.8" hidden="1" x14ac:dyDescent="0.3">
      <c r="B14" s="243" t="s">
        <v>944</v>
      </c>
      <c r="C14" s="159" t="s">
        <v>852</v>
      </c>
      <c r="D14" s="159"/>
      <c r="E14" s="159">
        <v>224.47</v>
      </c>
      <c r="F14" s="202" t="s">
        <v>990</v>
      </c>
      <c r="G14" s="202" t="s">
        <v>990</v>
      </c>
      <c r="H14" s="159" t="s">
        <v>947</v>
      </c>
      <c r="I14" s="202" t="s">
        <v>990</v>
      </c>
      <c r="J14" s="202" t="s">
        <v>990</v>
      </c>
      <c r="K14" s="159" t="s">
        <v>947</v>
      </c>
      <c r="L14" s="202" t="s">
        <v>956</v>
      </c>
      <c r="M14" s="202" t="s">
        <v>956</v>
      </c>
      <c r="N14" s="159" t="s">
        <v>947</v>
      </c>
      <c r="O14" s="202" t="s">
        <v>956</v>
      </c>
      <c r="P14" s="159" t="s">
        <v>947</v>
      </c>
      <c r="Q14" s="202" t="s">
        <v>956</v>
      </c>
      <c r="R14" s="159" t="s">
        <v>947</v>
      </c>
      <c r="S14" s="202" t="s">
        <v>956</v>
      </c>
      <c r="T14" s="202" t="s">
        <v>956</v>
      </c>
      <c r="U14" s="202" t="s">
        <v>956</v>
      </c>
      <c r="V14" s="202" t="s">
        <v>956</v>
      </c>
      <c r="W14" s="202" t="s">
        <v>956</v>
      </c>
      <c r="X14" s="202" t="s">
        <v>956</v>
      </c>
      <c r="Y14" s="202" t="s">
        <v>956</v>
      </c>
      <c r="Z14" s="159" t="s">
        <v>947</v>
      </c>
      <c r="AA14" s="202" t="s">
        <v>956</v>
      </c>
      <c r="AB14" s="202" t="s">
        <v>956</v>
      </c>
      <c r="AC14" s="202" t="s">
        <v>956</v>
      </c>
      <c r="AD14" s="202" t="s">
        <v>956</v>
      </c>
      <c r="AE14" s="202" t="s">
        <v>956</v>
      </c>
      <c r="AF14" s="159" t="s">
        <v>940</v>
      </c>
      <c r="AG14" s="159" t="s">
        <v>942</v>
      </c>
      <c r="AH14" s="159"/>
      <c r="AI14" s="159" t="s">
        <v>894</v>
      </c>
      <c r="AJ14" s="159" t="s">
        <v>949</v>
      </c>
      <c r="AK14" s="159"/>
      <c r="AL14" s="159"/>
      <c r="AM14" s="159">
        <v>0.27300000000000002</v>
      </c>
      <c r="AN14" s="202" t="s">
        <v>956</v>
      </c>
      <c r="AO14" s="202" t="s">
        <v>956</v>
      </c>
      <c r="AP14" s="159">
        <v>7.8E-2</v>
      </c>
      <c r="AQ14" s="202" t="s">
        <v>956</v>
      </c>
      <c r="AR14" s="202" t="s">
        <v>956</v>
      </c>
      <c r="AS14" s="159">
        <v>1E-3</v>
      </c>
      <c r="AT14" s="202" t="s">
        <v>956</v>
      </c>
      <c r="AU14" s="202" t="s">
        <v>956</v>
      </c>
      <c r="AV14" s="159">
        <v>7.0000000000000001E-3</v>
      </c>
      <c r="AW14" s="202" t="s">
        <v>956</v>
      </c>
      <c r="AX14" s="159">
        <v>4.9000000000000002E-2</v>
      </c>
      <c r="AY14" s="202" t="s">
        <v>956</v>
      </c>
      <c r="AZ14" s="159">
        <v>8.0000000000000002E-3</v>
      </c>
      <c r="BA14" s="202" t="s">
        <v>956</v>
      </c>
      <c r="BB14" s="202" t="s">
        <v>956</v>
      </c>
      <c r="BC14" s="202" t="s">
        <v>956</v>
      </c>
      <c r="BD14" s="202" t="s">
        <v>956</v>
      </c>
      <c r="BE14" s="202" t="s">
        <v>956</v>
      </c>
      <c r="BF14" s="202" t="s">
        <v>956</v>
      </c>
      <c r="BG14" s="202" t="s">
        <v>956</v>
      </c>
      <c r="BH14" s="159">
        <v>1E-3</v>
      </c>
      <c r="BI14" s="202" t="s">
        <v>956</v>
      </c>
      <c r="BJ14" s="202" t="s">
        <v>956</v>
      </c>
      <c r="BK14" s="202" t="s">
        <v>956</v>
      </c>
      <c r="BL14" s="202" t="s">
        <v>956</v>
      </c>
      <c r="BM14" s="202" t="s">
        <v>956</v>
      </c>
      <c r="BN14" s="159" t="s">
        <v>894</v>
      </c>
      <c r="BO14" s="159" t="s">
        <v>937</v>
      </c>
      <c r="BP14" s="159" t="s">
        <v>951</v>
      </c>
      <c r="BQ14" s="159" t="s">
        <v>894</v>
      </c>
      <c r="BR14" s="159" t="s">
        <v>952</v>
      </c>
      <c r="BS14" s="159" t="s">
        <v>894</v>
      </c>
      <c r="BT14" s="159" t="s">
        <v>943</v>
      </c>
      <c r="BU14" s="159" t="s">
        <v>894</v>
      </c>
      <c r="BV14" s="159">
        <v>100</v>
      </c>
      <c r="BW14" s="159" t="s">
        <v>955</v>
      </c>
      <c r="BX14" s="159" t="s">
        <v>845</v>
      </c>
      <c r="BY14" s="159"/>
      <c r="BZ14" s="159">
        <v>13.62</v>
      </c>
      <c r="CA14" s="159" t="s">
        <v>846</v>
      </c>
      <c r="CB14" s="159"/>
      <c r="CC14" s="159"/>
      <c r="CD14" s="159" t="s">
        <v>849</v>
      </c>
      <c r="CE14" s="159"/>
      <c r="CF14" s="159"/>
      <c r="CG14" s="159">
        <v>68.8</v>
      </c>
      <c r="CH14" s="159">
        <v>2.3601899999999998</v>
      </c>
      <c r="CI14" s="159">
        <v>70.642579999999995</v>
      </c>
      <c r="CJ14" s="159">
        <v>7778.76</v>
      </c>
      <c r="CK14" s="159">
        <v>7</v>
      </c>
      <c r="CL14" s="159"/>
      <c r="CM14" s="159"/>
      <c r="CN14" s="244">
        <f>CO14</f>
        <v>7788.76</v>
      </c>
      <c r="CO14" s="244">
        <v>7788.76</v>
      </c>
      <c r="CP14" s="244">
        <v>1032</v>
      </c>
      <c r="CQ14" s="244">
        <v>957.06</v>
      </c>
      <c r="CR14" s="244">
        <v>101.02</v>
      </c>
      <c r="CS14" s="244">
        <f>CQ14</f>
        <v>957.06</v>
      </c>
      <c r="CT14" s="244" t="s">
        <v>948</v>
      </c>
      <c r="CU14" s="244">
        <v>3.5</v>
      </c>
      <c r="CV14" s="244" t="s">
        <v>953</v>
      </c>
      <c r="CW14" s="244"/>
    </row>
    <row r="15" spans="2:101" s="10" customFormat="1" ht="57.6" hidden="1" x14ac:dyDescent="0.3">
      <c r="B15" s="243" t="s">
        <v>945</v>
      </c>
      <c r="C15" s="159" t="s">
        <v>852</v>
      </c>
      <c r="D15" s="159" t="s">
        <v>80</v>
      </c>
      <c r="E15" s="159">
        <v>231.6</v>
      </c>
      <c r="F15" s="202" t="s">
        <v>990</v>
      </c>
      <c r="G15" s="202" t="s">
        <v>990</v>
      </c>
      <c r="H15" s="159" t="s">
        <v>947</v>
      </c>
      <c r="I15" s="202" t="s">
        <v>990</v>
      </c>
      <c r="J15" s="202" t="s">
        <v>990</v>
      </c>
      <c r="K15" s="159" t="s">
        <v>947</v>
      </c>
      <c r="L15" s="202" t="s">
        <v>956</v>
      </c>
      <c r="M15" s="202" t="s">
        <v>956</v>
      </c>
      <c r="N15" s="159" t="s">
        <v>947</v>
      </c>
      <c r="O15" s="202" t="s">
        <v>956</v>
      </c>
      <c r="P15" s="159" t="s">
        <v>947</v>
      </c>
      <c r="Q15" s="202" t="s">
        <v>956</v>
      </c>
      <c r="R15" s="159" t="s">
        <v>947</v>
      </c>
      <c r="S15" s="202" t="s">
        <v>956</v>
      </c>
      <c r="T15" s="202" t="s">
        <v>956</v>
      </c>
      <c r="U15" s="202" t="s">
        <v>956</v>
      </c>
      <c r="V15" s="202" t="s">
        <v>956</v>
      </c>
      <c r="W15" s="202" t="s">
        <v>956</v>
      </c>
      <c r="X15" s="202" t="s">
        <v>956</v>
      </c>
      <c r="Y15" s="202" t="s">
        <v>956</v>
      </c>
      <c r="Z15" s="159" t="s">
        <v>947</v>
      </c>
      <c r="AA15" s="202" t="s">
        <v>956</v>
      </c>
      <c r="AB15" s="202" t="s">
        <v>956</v>
      </c>
      <c r="AC15" s="202" t="s">
        <v>956</v>
      </c>
      <c r="AD15" s="202" t="s">
        <v>956</v>
      </c>
      <c r="AE15" s="202" t="s">
        <v>956</v>
      </c>
      <c r="AF15" s="159" t="s">
        <v>940</v>
      </c>
      <c r="AG15" s="159" t="s">
        <v>942</v>
      </c>
      <c r="AH15" s="159"/>
      <c r="AI15" s="159" t="s">
        <v>894</v>
      </c>
      <c r="AJ15" s="159" t="s">
        <v>949</v>
      </c>
      <c r="AK15" s="159" t="s">
        <v>894</v>
      </c>
      <c r="AL15" s="159" t="s">
        <v>950</v>
      </c>
      <c r="AM15" s="245">
        <v>5.5425000000000004</v>
      </c>
      <c r="AN15" s="202" t="s">
        <v>956</v>
      </c>
      <c r="AO15" s="202" t="s">
        <v>956</v>
      </c>
      <c r="AP15" s="159">
        <v>1.391</v>
      </c>
      <c r="AQ15" s="202" t="s">
        <v>956</v>
      </c>
      <c r="AR15" s="202" t="s">
        <v>956</v>
      </c>
      <c r="AS15" s="159">
        <v>4.9000000000000002E-2</v>
      </c>
      <c r="AT15" s="202" t="s">
        <v>956</v>
      </c>
      <c r="AU15" s="202" t="s">
        <v>956</v>
      </c>
      <c r="AV15" s="159">
        <v>0.105</v>
      </c>
      <c r="AW15" s="202" t="s">
        <v>956</v>
      </c>
      <c r="AX15" s="159">
        <v>1.3160000000000001</v>
      </c>
      <c r="AY15" s="202" t="s">
        <v>956</v>
      </c>
      <c r="AZ15" s="159">
        <v>0.505</v>
      </c>
      <c r="BA15" s="202" t="s">
        <v>956</v>
      </c>
      <c r="BB15" s="202" t="s">
        <v>956</v>
      </c>
      <c r="BC15" s="202" t="s">
        <v>956</v>
      </c>
      <c r="BD15" s="202" t="s">
        <v>956</v>
      </c>
      <c r="BE15" s="202" t="s">
        <v>956</v>
      </c>
      <c r="BF15" s="202" t="s">
        <v>956</v>
      </c>
      <c r="BG15" s="202" t="s">
        <v>956</v>
      </c>
      <c r="BH15" s="159">
        <v>3.0000000000000001E-3</v>
      </c>
      <c r="BI15" s="202" t="s">
        <v>956</v>
      </c>
      <c r="BJ15" s="202" t="s">
        <v>956</v>
      </c>
      <c r="BK15" s="202" t="s">
        <v>956</v>
      </c>
      <c r="BL15" s="202" t="s">
        <v>956</v>
      </c>
      <c r="BM15" s="202" t="s">
        <v>956</v>
      </c>
      <c r="BN15" s="159" t="s">
        <v>894</v>
      </c>
      <c r="BO15" s="159" t="s">
        <v>894</v>
      </c>
      <c r="BP15" s="159" t="s">
        <v>946</v>
      </c>
      <c r="BQ15" s="159" t="s">
        <v>937</v>
      </c>
      <c r="BR15" s="159"/>
      <c r="BS15" s="159" t="s">
        <v>894</v>
      </c>
      <c r="BT15" s="159" t="s">
        <v>943</v>
      </c>
      <c r="BU15" s="159" t="s">
        <v>894</v>
      </c>
      <c r="BV15" s="159">
        <v>100</v>
      </c>
      <c r="BW15" s="159" t="s">
        <v>955</v>
      </c>
      <c r="BX15" s="159" t="s">
        <v>845</v>
      </c>
      <c r="BY15" s="159"/>
      <c r="BZ15" s="159">
        <v>12.02</v>
      </c>
      <c r="CA15" s="159" t="s">
        <v>846</v>
      </c>
      <c r="CB15" s="159"/>
      <c r="CC15" s="159"/>
      <c r="CD15" s="159" t="s">
        <v>849</v>
      </c>
      <c r="CE15" s="159"/>
      <c r="CF15" s="159"/>
      <c r="CG15" s="159">
        <v>68.8</v>
      </c>
      <c r="CH15" s="159">
        <f>CH14</f>
        <v>2.3601899999999998</v>
      </c>
      <c r="CI15" s="159">
        <f>CI14</f>
        <v>70.642579999999995</v>
      </c>
      <c r="CJ15" s="159">
        <v>27264.25</v>
      </c>
      <c r="CK15" s="159">
        <v>7</v>
      </c>
      <c r="CL15" s="159"/>
      <c r="CM15" s="159"/>
      <c r="CN15" s="244">
        <f>CO15</f>
        <v>27264.25</v>
      </c>
      <c r="CO15" s="244">
        <v>27264.25</v>
      </c>
      <c r="CP15" s="244">
        <v>8712</v>
      </c>
      <c r="CQ15" s="244">
        <v>948.54</v>
      </c>
      <c r="CR15" s="244">
        <v>109.2</v>
      </c>
      <c r="CS15" s="244">
        <f>CQ15</f>
        <v>948.54</v>
      </c>
      <c r="CT15" s="244" t="s">
        <v>948</v>
      </c>
      <c r="CU15" s="244">
        <v>6.12</v>
      </c>
      <c r="CV15" s="244" t="s">
        <v>954</v>
      </c>
      <c r="CW15" s="244" t="s">
        <v>80</v>
      </c>
    </row>
    <row r="16" spans="2:101" s="10" customFormat="1" ht="28.8" x14ac:dyDescent="0.3">
      <c r="B16" s="243" t="s">
        <v>974</v>
      </c>
      <c r="C16" s="159" t="s">
        <v>852</v>
      </c>
      <c r="D16" s="159" t="s">
        <v>80</v>
      </c>
      <c r="E16" s="159">
        <v>0</v>
      </c>
      <c r="F16" s="202">
        <v>0</v>
      </c>
      <c r="G16" s="202">
        <v>0</v>
      </c>
      <c r="H16" s="202">
        <v>0</v>
      </c>
      <c r="I16" s="202">
        <v>0</v>
      </c>
      <c r="J16" s="202">
        <v>0</v>
      </c>
      <c r="K16" s="202">
        <v>0</v>
      </c>
      <c r="L16" s="202">
        <v>0</v>
      </c>
      <c r="M16" s="202">
        <v>0</v>
      </c>
      <c r="N16" s="202">
        <v>0</v>
      </c>
      <c r="O16" s="202">
        <v>0</v>
      </c>
      <c r="P16" s="202">
        <v>0</v>
      </c>
      <c r="Q16" s="202">
        <v>0</v>
      </c>
      <c r="R16" s="202">
        <v>0</v>
      </c>
      <c r="S16" s="202">
        <v>0</v>
      </c>
      <c r="T16" s="202">
        <v>0</v>
      </c>
      <c r="U16" s="202">
        <v>0</v>
      </c>
      <c r="V16" s="202">
        <v>0</v>
      </c>
      <c r="W16" s="202">
        <v>0</v>
      </c>
      <c r="X16" s="202">
        <v>0</v>
      </c>
      <c r="Y16" s="202">
        <v>0</v>
      </c>
      <c r="Z16" s="202">
        <v>0</v>
      </c>
      <c r="AA16" s="202">
        <v>0</v>
      </c>
      <c r="AB16" s="202">
        <v>0</v>
      </c>
      <c r="AC16" s="202">
        <v>0</v>
      </c>
      <c r="AD16" s="202">
        <v>0</v>
      </c>
      <c r="AE16" s="202">
        <v>0</v>
      </c>
      <c r="AF16" s="159" t="s">
        <v>940</v>
      </c>
      <c r="AG16" s="159" t="s">
        <v>991</v>
      </c>
      <c r="AH16" s="159"/>
      <c r="AI16" s="159" t="s">
        <v>937</v>
      </c>
      <c r="AJ16" s="159"/>
      <c r="AK16" s="159" t="s">
        <v>937</v>
      </c>
      <c r="AL16" s="159" t="s">
        <v>950</v>
      </c>
      <c r="AM16" s="159">
        <f>E16</f>
        <v>0</v>
      </c>
      <c r="AN16" s="159">
        <f t="shared" ref="AN16:BM21" si="0">F16</f>
        <v>0</v>
      </c>
      <c r="AO16" s="159">
        <f>G16</f>
        <v>0</v>
      </c>
      <c r="AP16" s="159">
        <f t="shared" si="0"/>
        <v>0</v>
      </c>
      <c r="AQ16" s="159">
        <f t="shared" si="0"/>
        <v>0</v>
      </c>
      <c r="AR16" s="159">
        <f t="shared" si="0"/>
        <v>0</v>
      </c>
      <c r="AS16" s="159">
        <f t="shared" si="0"/>
        <v>0</v>
      </c>
      <c r="AT16" s="159">
        <f t="shared" si="0"/>
        <v>0</v>
      </c>
      <c r="AU16" s="159">
        <f t="shared" si="0"/>
        <v>0</v>
      </c>
      <c r="AV16" s="159">
        <f t="shared" si="0"/>
        <v>0</v>
      </c>
      <c r="AW16" s="159">
        <f t="shared" si="0"/>
        <v>0</v>
      </c>
      <c r="AX16" s="159">
        <f t="shared" si="0"/>
        <v>0</v>
      </c>
      <c r="AY16" s="159">
        <f t="shared" si="0"/>
        <v>0</v>
      </c>
      <c r="AZ16" s="159">
        <f t="shared" si="0"/>
        <v>0</v>
      </c>
      <c r="BA16" s="159">
        <f t="shared" si="0"/>
        <v>0</v>
      </c>
      <c r="BB16" s="159">
        <f t="shared" si="0"/>
        <v>0</v>
      </c>
      <c r="BC16" s="159">
        <f t="shared" si="0"/>
        <v>0</v>
      </c>
      <c r="BD16" s="159">
        <f t="shared" si="0"/>
        <v>0</v>
      </c>
      <c r="BE16" s="159">
        <f t="shared" si="0"/>
        <v>0</v>
      </c>
      <c r="BF16" s="159">
        <f t="shared" si="0"/>
        <v>0</v>
      </c>
      <c r="BG16" s="159">
        <f t="shared" si="0"/>
        <v>0</v>
      </c>
      <c r="BH16" s="159">
        <f t="shared" si="0"/>
        <v>0</v>
      </c>
      <c r="BI16" s="159">
        <f t="shared" si="0"/>
        <v>0</v>
      </c>
      <c r="BJ16" s="159">
        <f t="shared" si="0"/>
        <v>0</v>
      </c>
      <c r="BK16" s="159">
        <f t="shared" si="0"/>
        <v>0</v>
      </c>
      <c r="BL16" s="159">
        <f t="shared" si="0"/>
        <v>0</v>
      </c>
      <c r="BM16" s="159">
        <f t="shared" si="0"/>
        <v>0</v>
      </c>
      <c r="BN16" s="159" t="s">
        <v>894</v>
      </c>
      <c r="BO16" s="159" t="s">
        <v>937</v>
      </c>
      <c r="BP16" s="159" t="s">
        <v>951</v>
      </c>
      <c r="BQ16" s="159" t="s">
        <v>894</v>
      </c>
      <c r="BR16" s="159" t="s">
        <v>952</v>
      </c>
      <c r="BS16" s="159" t="s">
        <v>894</v>
      </c>
      <c r="BT16" s="159" t="s">
        <v>994</v>
      </c>
      <c r="BU16" s="159" t="s">
        <v>894</v>
      </c>
      <c r="BV16" s="159">
        <v>100</v>
      </c>
      <c r="BW16" s="159" t="s">
        <v>1003</v>
      </c>
      <c r="BX16" s="159" t="s">
        <v>808</v>
      </c>
      <c r="BY16" s="159" t="s">
        <v>1005</v>
      </c>
      <c r="BZ16" s="159" t="s">
        <v>887</v>
      </c>
      <c r="CA16" s="159" t="s">
        <v>846</v>
      </c>
      <c r="CB16" s="159"/>
      <c r="CC16" s="159" t="s">
        <v>887</v>
      </c>
      <c r="CD16" s="159" t="s">
        <v>849</v>
      </c>
      <c r="CE16" s="159"/>
      <c r="CF16" s="159" t="s">
        <v>887</v>
      </c>
      <c r="CG16" s="159" t="s">
        <v>887</v>
      </c>
      <c r="CH16" s="159" t="s">
        <v>887</v>
      </c>
      <c r="CI16" s="159" t="s">
        <v>887</v>
      </c>
      <c r="CJ16" s="159">
        <v>0</v>
      </c>
      <c r="CK16" s="159" t="s">
        <v>887</v>
      </c>
      <c r="CL16" s="159" t="s">
        <v>887</v>
      </c>
      <c r="CM16" s="246" t="s">
        <v>887</v>
      </c>
      <c r="CN16" s="244">
        <f>CJ16</f>
        <v>0</v>
      </c>
      <c r="CO16" s="244">
        <v>0</v>
      </c>
      <c r="CP16" s="244">
        <v>0</v>
      </c>
      <c r="CQ16" s="244" t="s">
        <v>992</v>
      </c>
      <c r="CR16" s="244" t="s">
        <v>992</v>
      </c>
      <c r="CS16" s="244" t="s">
        <v>992</v>
      </c>
      <c r="CT16" s="244" t="s">
        <v>948</v>
      </c>
      <c r="CU16" s="244">
        <v>4.5</v>
      </c>
      <c r="CV16" s="244" t="s">
        <v>993</v>
      </c>
      <c r="CW16" s="244" t="s">
        <v>887</v>
      </c>
    </row>
    <row r="17" spans="2:101" s="10" customFormat="1" ht="28.8" x14ac:dyDescent="0.3">
      <c r="B17" s="243" t="s">
        <v>975</v>
      </c>
      <c r="C17" s="159" t="s">
        <v>852</v>
      </c>
      <c r="D17" s="159" t="s">
        <v>80</v>
      </c>
      <c r="E17" s="159">
        <v>3.17</v>
      </c>
      <c r="F17" s="159">
        <f>2.1045+1.167</f>
        <v>3.2714999999999996</v>
      </c>
      <c r="G17" s="159" t="s">
        <v>887</v>
      </c>
      <c r="H17" s="159" t="s">
        <v>887</v>
      </c>
      <c r="I17" s="159" t="s">
        <v>887</v>
      </c>
      <c r="J17" s="159" t="s">
        <v>887</v>
      </c>
      <c r="K17" s="159" t="s">
        <v>887</v>
      </c>
      <c r="L17" s="159" t="s">
        <v>887</v>
      </c>
      <c r="M17" s="159" t="s">
        <v>887</v>
      </c>
      <c r="N17" s="159">
        <f>0.0007+0.0394</f>
        <v>4.0099999999999997E-2</v>
      </c>
      <c r="O17" s="159" t="s">
        <v>887</v>
      </c>
      <c r="P17" s="159" t="s">
        <v>887</v>
      </c>
      <c r="Q17" s="159" t="s">
        <v>887</v>
      </c>
      <c r="R17" s="159" t="s">
        <v>887</v>
      </c>
      <c r="S17" s="159" t="s">
        <v>887</v>
      </c>
      <c r="T17" s="159" t="s">
        <v>887</v>
      </c>
      <c r="U17" s="159" t="s">
        <v>887</v>
      </c>
      <c r="V17" s="159" t="s">
        <v>887</v>
      </c>
      <c r="W17" s="159" t="s">
        <v>887</v>
      </c>
      <c r="X17" s="159" t="s">
        <v>887</v>
      </c>
      <c r="Y17" s="159" t="s">
        <v>887</v>
      </c>
      <c r="Z17" s="159" t="s">
        <v>887</v>
      </c>
      <c r="AA17" s="159" t="s">
        <v>887</v>
      </c>
      <c r="AB17" s="159" t="s">
        <v>887</v>
      </c>
      <c r="AC17" s="159" t="s">
        <v>887</v>
      </c>
      <c r="AD17" s="159" t="s">
        <v>887</v>
      </c>
      <c r="AE17" s="159">
        <f>N17</f>
        <v>4.0099999999999997E-2</v>
      </c>
      <c r="AF17" s="159" t="s">
        <v>940</v>
      </c>
      <c r="AG17" s="159" t="s">
        <v>991</v>
      </c>
      <c r="AH17" s="159"/>
      <c r="AI17" s="159" t="s">
        <v>937</v>
      </c>
      <c r="AJ17" s="159"/>
      <c r="AK17" s="159" t="s">
        <v>937</v>
      </c>
      <c r="AL17" s="159" t="s">
        <v>950</v>
      </c>
      <c r="AM17" s="159">
        <f t="shared" ref="AM17:AM21" si="1">E17</f>
        <v>3.17</v>
      </c>
      <c r="AN17" s="159">
        <f t="shared" si="0"/>
        <v>3.2714999999999996</v>
      </c>
      <c r="AO17" s="159" t="str">
        <f t="shared" si="0"/>
        <v>N/A</v>
      </c>
      <c r="AP17" s="159" t="str">
        <f t="shared" si="0"/>
        <v>N/A</v>
      </c>
      <c r="AQ17" s="159" t="str">
        <f t="shared" si="0"/>
        <v>N/A</v>
      </c>
      <c r="AR17" s="159" t="str">
        <f t="shared" si="0"/>
        <v>N/A</v>
      </c>
      <c r="AS17" s="159" t="str">
        <f t="shared" si="0"/>
        <v>N/A</v>
      </c>
      <c r="AT17" s="159" t="str">
        <f t="shared" si="0"/>
        <v>N/A</v>
      </c>
      <c r="AU17" s="159" t="str">
        <f t="shared" si="0"/>
        <v>N/A</v>
      </c>
      <c r="AV17" s="159">
        <f t="shared" si="0"/>
        <v>4.0099999999999997E-2</v>
      </c>
      <c r="AW17" s="159" t="str">
        <f t="shared" si="0"/>
        <v>N/A</v>
      </c>
      <c r="AX17" s="159" t="str">
        <f t="shared" si="0"/>
        <v>N/A</v>
      </c>
      <c r="AY17" s="159" t="str">
        <f t="shared" si="0"/>
        <v>N/A</v>
      </c>
      <c r="AZ17" s="159" t="str">
        <f t="shared" si="0"/>
        <v>N/A</v>
      </c>
      <c r="BA17" s="159" t="str">
        <f t="shared" si="0"/>
        <v>N/A</v>
      </c>
      <c r="BB17" s="159" t="str">
        <f t="shared" si="0"/>
        <v>N/A</v>
      </c>
      <c r="BC17" s="159" t="str">
        <f t="shared" si="0"/>
        <v>N/A</v>
      </c>
      <c r="BD17" s="159" t="str">
        <f t="shared" si="0"/>
        <v>N/A</v>
      </c>
      <c r="BE17" s="159" t="str">
        <f t="shared" si="0"/>
        <v>N/A</v>
      </c>
      <c r="BF17" s="159" t="str">
        <f t="shared" si="0"/>
        <v>N/A</v>
      </c>
      <c r="BG17" s="159" t="str">
        <f t="shared" si="0"/>
        <v>N/A</v>
      </c>
      <c r="BH17" s="159" t="str">
        <f t="shared" si="0"/>
        <v>N/A</v>
      </c>
      <c r="BI17" s="159" t="str">
        <f t="shared" si="0"/>
        <v>N/A</v>
      </c>
      <c r="BJ17" s="159" t="str">
        <f t="shared" si="0"/>
        <v>N/A</v>
      </c>
      <c r="BK17" s="159" t="str">
        <f t="shared" si="0"/>
        <v>N/A</v>
      </c>
      <c r="BL17" s="159" t="str">
        <f t="shared" si="0"/>
        <v>N/A</v>
      </c>
      <c r="BM17" s="159">
        <f t="shared" si="0"/>
        <v>4.0099999999999997E-2</v>
      </c>
      <c r="BN17" s="159" t="s">
        <v>894</v>
      </c>
      <c r="BO17" s="159" t="s">
        <v>937</v>
      </c>
      <c r="BP17" s="159" t="s">
        <v>951</v>
      </c>
      <c r="BQ17" s="159" t="s">
        <v>894</v>
      </c>
      <c r="BR17" s="159" t="s">
        <v>952</v>
      </c>
      <c r="BS17" s="159" t="s">
        <v>894</v>
      </c>
      <c r="BT17" s="159" t="s">
        <v>994</v>
      </c>
      <c r="BU17" s="159" t="s">
        <v>894</v>
      </c>
      <c r="BV17" s="159">
        <v>100</v>
      </c>
      <c r="BW17" s="159" t="s">
        <v>1004</v>
      </c>
      <c r="BX17" s="159" t="s">
        <v>808</v>
      </c>
      <c r="BY17" s="159" t="s">
        <v>1005</v>
      </c>
      <c r="BZ17" s="159" t="s">
        <v>887</v>
      </c>
      <c r="CA17" s="159" t="s">
        <v>846</v>
      </c>
      <c r="CB17" s="159"/>
      <c r="CC17" s="159" t="s">
        <v>887</v>
      </c>
      <c r="CD17" s="159" t="s">
        <v>849</v>
      </c>
      <c r="CE17" s="159"/>
      <c r="CF17" s="159" t="s">
        <v>887</v>
      </c>
      <c r="CG17" s="159" t="s">
        <v>887</v>
      </c>
      <c r="CH17" s="159">
        <v>0</v>
      </c>
      <c r="CI17" s="159">
        <v>95.869600000000005</v>
      </c>
      <c r="CJ17" s="247">
        <f>28.7/60/24*1000*1000</f>
        <v>19930.555555555558</v>
      </c>
      <c r="CK17" s="159">
        <v>7</v>
      </c>
      <c r="CL17" s="159">
        <v>0</v>
      </c>
      <c r="CM17" s="246">
        <v>95.783000000000001</v>
      </c>
      <c r="CN17" s="248">
        <f>CJ17</f>
        <v>19930.555555555558</v>
      </c>
      <c r="CO17" s="249">
        <f>CN17</f>
        <v>19930.555555555558</v>
      </c>
      <c r="CP17" s="248">
        <v>6912</v>
      </c>
      <c r="CQ17" s="244">
        <f>CS17</f>
        <v>900</v>
      </c>
      <c r="CR17" s="244">
        <v>63</v>
      </c>
      <c r="CS17" s="244">
        <v>900</v>
      </c>
      <c r="CT17" s="244" t="s">
        <v>948</v>
      </c>
      <c r="CU17" s="244">
        <v>4.5</v>
      </c>
      <c r="CV17" s="244" t="s">
        <v>993</v>
      </c>
      <c r="CW17" s="244" t="s">
        <v>887</v>
      </c>
    </row>
    <row r="18" spans="2:101" s="10" customFormat="1" ht="28.8" x14ac:dyDescent="0.3">
      <c r="B18" s="243" t="s">
        <v>976</v>
      </c>
      <c r="C18" s="159" t="s">
        <v>852</v>
      </c>
      <c r="D18" s="159" t="s">
        <v>80</v>
      </c>
      <c r="E18" s="159">
        <v>3.42</v>
      </c>
      <c r="F18" s="159">
        <f>2.4196+1.3676</f>
        <v>3.7871999999999999</v>
      </c>
      <c r="G18" s="159" t="s">
        <v>887</v>
      </c>
      <c r="H18" s="159" t="s">
        <v>887</v>
      </c>
      <c r="I18" s="159" t="s">
        <v>887</v>
      </c>
      <c r="J18" s="159" t="s">
        <v>887</v>
      </c>
      <c r="K18" s="159" t="s">
        <v>887</v>
      </c>
      <c r="L18" s="159" t="s">
        <v>887</v>
      </c>
      <c r="M18" s="159" t="s">
        <v>887</v>
      </c>
      <c r="N18" s="159">
        <f>0.0296+0.0005</f>
        <v>3.0100000000000002E-2</v>
      </c>
      <c r="O18" s="159" t="s">
        <v>887</v>
      </c>
      <c r="P18" s="159" t="s">
        <v>887</v>
      </c>
      <c r="Q18" s="159" t="s">
        <v>887</v>
      </c>
      <c r="R18" s="159" t="s">
        <v>887</v>
      </c>
      <c r="S18" s="159" t="s">
        <v>887</v>
      </c>
      <c r="T18" s="159" t="s">
        <v>887</v>
      </c>
      <c r="U18" s="159" t="s">
        <v>887</v>
      </c>
      <c r="V18" s="159" t="s">
        <v>887</v>
      </c>
      <c r="W18" s="159" t="s">
        <v>887</v>
      </c>
      <c r="X18" s="159" t="s">
        <v>887</v>
      </c>
      <c r="Y18" s="159" t="s">
        <v>887</v>
      </c>
      <c r="Z18" s="159" t="s">
        <v>887</v>
      </c>
      <c r="AA18" s="159" t="s">
        <v>887</v>
      </c>
      <c r="AB18" s="159" t="s">
        <v>887</v>
      </c>
      <c r="AC18" s="159" t="s">
        <v>887</v>
      </c>
      <c r="AD18" s="159" t="s">
        <v>887</v>
      </c>
      <c r="AE18" s="159">
        <f t="shared" ref="AE18:AE21" si="2">N18</f>
        <v>3.0100000000000002E-2</v>
      </c>
      <c r="AF18" s="159" t="s">
        <v>940</v>
      </c>
      <c r="AG18" s="159" t="s">
        <v>991</v>
      </c>
      <c r="AH18" s="159"/>
      <c r="AI18" s="159" t="s">
        <v>937</v>
      </c>
      <c r="AJ18" s="159"/>
      <c r="AK18" s="159" t="s">
        <v>937</v>
      </c>
      <c r="AL18" s="159" t="s">
        <v>950</v>
      </c>
      <c r="AM18" s="159">
        <f t="shared" si="1"/>
        <v>3.42</v>
      </c>
      <c r="AN18" s="159">
        <f t="shared" si="0"/>
        <v>3.7871999999999999</v>
      </c>
      <c r="AO18" s="159" t="str">
        <f t="shared" si="0"/>
        <v>N/A</v>
      </c>
      <c r="AP18" s="159" t="str">
        <f t="shared" si="0"/>
        <v>N/A</v>
      </c>
      <c r="AQ18" s="159" t="str">
        <f t="shared" si="0"/>
        <v>N/A</v>
      </c>
      <c r="AR18" s="159" t="str">
        <f t="shared" si="0"/>
        <v>N/A</v>
      </c>
      <c r="AS18" s="159" t="str">
        <f t="shared" si="0"/>
        <v>N/A</v>
      </c>
      <c r="AT18" s="159" t="str">
        <f t="shared" si="0"/>
        <v>N/A</v>
      </c>
      <c r="AU18" s="159" t="str">
        <f t="shared" si="0"/>
        <v>N/A</v>
      </c>
      <c r="AV18" s="159">
        <f t="shared" si="0"/>
        <v>3.0100000000000002E-2</v>
      </c>
      <c r="AW18" s="159" t="str">
        <f t="shared" si="0"/>
        <v>N/A</v>
      </c>
      <c r="AX18" s="159" t="str">
        <f t="shared" si="0"/>
        <v>N/A</v>
      </c>
      <c r="AY18" s="159" t="str">
        <f t="shared" si="0"/>
        <v>N/A</v>
      </c>
      <c r="AZ18" s="159" t="str">
        <f t="shared" si="0"/>
        <v>N/A</v>
      </c>
      <c r="BA18" s="159" t="str">
        <f t="shared" si="0"/>
        <v>N/A</v>
      </c>
      <c r="BB18" s="159" t="str">
        <f t="shared" si="0"/>
        <v>N/A</v>
      </c>
      <c r="BC18" s="159" t="str">
        <f t="shared" si="0"/>
        <v>N/A</v>
      </c>
      <c r="BD18" s="159" t="str">
        <f t="shared" si="0"/>
        <v>N/A</v>
      </c>
      <c r="BE18" s="159" t="str">
        <f t="shared" si="0"/>
        <v>N/A</v>
      </c>
      <c r="BF18" s="159" t="str">
        <f t="shared" si="0"/>
        <v>N/A</v>
      </c>
      <c r="BG18" s="159" t="str">
        <f t="shared" si="0"/>
        <v>N/A</v>
      </c>
      <c r="BH18" s="159" t="str">
        <f t="shared" si="0"/>
        <v>N/A</v>
      </c>
      <c r="BI18" s="159" t="str">
        <f t="shared" si="0"/>
        <v>N/A</v>
      </c>
      <c r="BJ18" s="159" t="str">
        <f t="shared" si="0"/>
        <v>N/A</v>
      </c>
      <c r="BK18" s="159" t="str">
        <f t="shared" si="0"/>
        <v>N/A</v>
      </c>
      <c r="BL18" s="159" t="str">
        <f t="shared" si="0"/>
        <v>N/A</v>
      </c>
      <c r="BM18" s="159">
        <f t="shared" si="0"/>
        <v>3.0100000000000002E-2</v>
      </c>
      <c r="BN18" s="159" t="s">
        <v>894</v>
      </c>
      <c r="BO18" s="159" t="s">
        <v>937</v>
      </c>
      <c r="BP18" s="159" t="s">
        <v>951</v>
      </c>
      <c r="BQ18" s="159" t="s">
        <v>894</v>
      </c>
      <c r="BR18" s="159" t="s">
        <v>952</v>
      </c>
      <c r="BS18" s="159" t="s">
        <v>894</v>
      </c>
      <c r="BT18" s="159" t="s">
        <v>994</v>
      </c>
      <c r="BU18" s="159" t="s">
        <v>894</v>
      </c>
      <c r="BV18" s="159">
        <v>100</v>
      </c>
      <c r="BW18" s="159" t="s">
        <v>1003</v>
      </c>
      <c r="BX18" s="159" t="s">
        <v>808</v>
      </c>
      <c r="BY18" s="159" t="s">
        <v>1005</v>
      </c>
      <c r="BZ18" s="159" t="s">
        <v>887</v>
      </c>
      <c r="CA18" s="159" t="s">
        <v>846</v>
      </c>
      <c r="CB18" s="159"/>
      <c r="CC18" s="159" t="s">
        <v>887</v>
      </c>
      <c r="CD18" s="159" t="s">
        <v>849</v>
      </c>
      <c r="CE18" s="159"/>
      <c r="CF18" s="159" t="s">
        <v>887</v>
      </c>
      <c r="CG18" s="159" t="s">
        <v>887</v>
      </c>
      <c r="CH18" s="159">
        <v>0</v>
      </c>
      <c r="CI18" s="159">
        <v>95.689499999999995</v>
      </c>
      <c r="CJ18" s="247">
        <f>43.6*1000*1000/24/60</f>
        <v>30277.777777777777</v>
      </c>
      <c r="CK18" s="159">
        <v>7</v>
      </c>
      <c r="CL18" s="159">
        <v>2.9746000000000001</v>
      </c>
      <c r="CM18" s="246">
        <v>92.872</v>
      </c>
      <c r="CN18" s="248">
        <f t="shared" ref="CN18:CN21" si="3">CJ18</f>
        <v>30277.777777777777</v>
      </c>
      <c r="CO18" s="249">
        <f t="shared" ref="CO18:CO21" si="4">CN18</f>
        <v>30277.777777777777</v>
      </c>
      <c r="CP18" s="248">
        <v>8424</v>
      </c>
      <c r="CQ18" s="244">
        <v>900</v>
      </c>
      <c r="CR18" s="244">
        <v>95</v>
      </c>
      <c r="CS18" s="244">
        <f>CQ18</f>
        <v>900</v>
      </c>
      <c r="CT18" s="244" t="s">
        <v>948</v>
      </c>
      <c r="CU18" s="244">
        <v>4.5</v>
      </c>
      <c r="CV18" s="244" t="s">
        <v>993</v>
      </c>
      <c r="CW18" s="244" t="s">
        <v>887</v>
      </c>
    </row>
    <row r="19" spans="2:101" s="10" customFormat="1" ht="28.8" x14ac:dyDescent="0.3">
      <c r="B19" s="243" t="s">
        <v>977</v>
      </c>
      <c r="C19" s="159" t="s">
        <v>852</v>
      </c>
      <c r="D19" s="159" t="s">
        <v>80</v>
      </c>
      <c r="E19" s="159">
        <v>4.0199999999999996</v>
      </c>
      <c r="F19" s="159">
        <f>2.6024+1.537</f>
        <v>4.1394000000000002</v>
      </c>
      <c r="G19" s="159" t="s">
        <v>887</v>
      </c>
      <c r="H19" s="159" t="s">
        <v>887</v>
      </c>
      <c r="I19" s="159" t="s">
        <v>887</v>
      </c>
      <c r="J19" s="159" t="s">
        <v>887</v>
      </c>
      <c r="K19" s="159" t="s">
        <v>887</v>
      </c>
      <c r="L19" s="159" t="s">
        <v>887</v>
      </c>
      <c r="M19" s="159" t="s">
        <v>887</v>
      </c>
      <c r="N19" s="159">
        <f>0.0397+0.0007</f>
        <v>4.0399999999999998E-2</v>
      </c>
      <c r="O19" s="159" t="s">
        <v>887</v>
      </c>
      <c r="P19" s="159" t="s">
        <v>887</v>
      </c>
      <c r="Q19" s="159" t="s">
        <v>887</v>
      </c>
      <c r="R19" s="159" t="s">
        <v>887</v>
      </c>
      <c r="S19" s="159" t="s">
        <v>887</v>
      </c>
      <c r="T19" s="159" t="s">
        <v>887</v>
      </c>
      <c r="U19" s="159" t="s">
        <v>887</v>
      </c>
      <c r="V19" s="159" t="s">
        <v>887</v>
      </c>
      <c r="W19" s="159" t="s">
        <v>887</v>
      </c>
      <c r="X19" s="159" t="s">
        <v>887</v>
      </c>
      <c r="Y19" s="159" t="s">
        <v>887</v>
      </c>
      <c r="Z19" s="159" t="s">
        <v>887</v>
      </c>
      <c r="AA19" s="159" t="s">
        <v>887</v>
      </c>
      <c r="AB19" s="159" t="s">
        <v>887</v>
      </c>
      <c r="AC19" s="159" t="s">
        <v>887</v>
      </c>
      <c r="AD19" s="159" t="s">
        <v>887</v>
      </c>
      <c r="AE19" s="159">
        <f t="shared" si="2"/>
        <v>4.0399999999999998E-2</v>
      </c>
      <c r="AF19" s="159" t="s">
        <v>940</v>
      </c>
      <c r="AG19" s="159" t="s">
        <v>991</v>
      </c>
      <c r="AH19" s="159"/>
      <c r="AI19" s="159" t="s">
        <v>937</v>
      </c>
      <c r="AJ19" s="159"/>
      <c r="AK19" s="159" t="s">
        <v>937</v>
      </c>
      <c r="AL19" s="159" t="s">
        <v>950</v>
      </c>
      <c r="AM19" s="159">
        <f t="shared" si="1"/>
        <v>4.0199999999999996</v>
      </c>
      <c r="AN19" s="159">
        <f t="shared" si="0"/>
        <v>4.1394000000000002</v>
      </c>
      <c r="AO19" s="159" t="str">
        <f t="shared" si="0"/>
        <v>N/A</v>
      </c>
      <c r="AP19" s="159" t="str">
        <f t="shared" si="0"/>
        <v>N/A</v>
      </c>
      <c r="AQ19" s="159" t="str">
        <f t="shared" si="0"/>
        <v>N/A</v>
      </c>
      <c r="AR19" s="159" t="str">
        <f t="shared" si="0"/>
        <v>N/A</v>
      </c>
      <c r="AS19" s="159" t="str">
        <f t="shared" si="0"/>
        <v>N/A</v>
      </c>
      <c r="AT19" s="159" t="str">
        <f t="shared" si="0"/>
        <v>N/A</v>
      </c>
      <c r="AU19" s="159" t="str">
        <f t="shared" si="0"/>
        <v>N/A</v>
      </c>
      <c r="AV19" s="159">
        <f t="shared" si="0"/>
        <v>4.0399999999999998E-2</v>
      </c>
      <c r="AW19" s="159" t="str">
        <f t="shared" si="0"/>
        <v>N/A</v>
      </c>
      <c r="AX19" s="159" t="str">
        <f t="shared" si="0"/>
        <v>N/A</v>
      </c>
      <c r="AY19" s="159" t="str">
        <f t="shared" si="0"/>
        <v>N/A</v>
      </c>
      <c r="AZ19" s="159" t="str">
        <f t="shared" si="0"/>
        <v>N/A</v>
      </c>
      <c r="BA19" s="159" t="str">
        <f t="shared" si="0"/>
        <v>N/A</v>
      </c>
      <c r="BB19" s="159" t="str">
        <f t="shared" si="0"/>
        <v>N/A</v>
      </c>
      <c r="BC19" s="159" t="str">
        <f t="shared" si="0"/>
        <v>N/A</v>
      </c>
      <c r="BD19" s="159" t="str">
        <f t="shared" si="0"/>
        <v>N/A</v>
      </c>
      <c r="BE19" s="159" t="str">
        <f t="shared" si="0"/>
        <v>N/A</v>
      </c>
      <c r="BF19" s="159" t="str">
        <f t="shared" si="0"/>
        <v>N/A</v>
      </c>
      <c r="BG19" s="159" t="str">
        <f t="shared" si="0"/>
        <v>N/A</v>
      </c>
      <c r="BH19" s="159" t="str">
        <f t="shared" si="0"/>
        <v>N/A</v>
      </c>
      <c r="BI19" s="159" t="str">
        <f t="shared" si="0"/>
        <v>N/A</v>
      </c>
      <c r="BJ19" s="159" t="str">
        <f t="shared" si="0"/>
        <v>N/A</v>
      </c>
      <c r="BK19" s="159" t="str">
        <f t="shared" si="0"/>
        <v>N/A</v>
      </c>
      <c r="BL19" s="159" t="str">
        <f t="shared" si="0"/>
        <v>N/A</v>
      </c>
      <c r="BM19" s="159">
        <f t="shared" si="0"/>
        <v>4.0399999999999998E-2</v>
      </c>
      <c r="BN19" s="159" t="s">
        <v>894</v>
      </c>
      <c r="BO19" s="159" t="s">
        <v>937</v>
      </c>
      <c r="BP19" s="159" t="s">
        <v>951</v>
      </c>
      <c r="BQ19" s="159" t="s">
        <v>894</v>
      </c>
      <c r="BR19" s="159" t="s">
        <v>952</v>
      </c>
      <c r="BS19" s="159" t="s">
        <v>894</v>
      </c>
      <c r="BT19" s="159" t="s">
        <v>994</v>
      </c>
      <c r="BU19" s="159" t="s">
        <v>894</v>
      </c>
      <c r="BV19" s="159">
        <v>100</v>
      </c>
      <c r="BW19" s="159" t="s">
        <v>1003</v>
      </c>
      <c r="BX19" s="159" t="s">
        <v>808</v>
      </c>
      <c r="BY19" s="159" t="s">
        <v>1005</v>
      </c>
      <c r="BZ19" s="159" t="s">
        <v>887</v>
      </c>
      <c r="CA19" s="159" t="s">
        <v>846</v>
      </c>
      <c r="CB19" s="159"/>
      <c r="CC19" s="159" t="s">
        <v>887</v>
      </c>
      <c r="CD19" s="159" t="s">
        <v>849</v>
      </c>
      <c r="CE19" s="159"/>
      <c r="CF19" s="159" t="s">
        <v>887</v>
      </c>
      <c r="CG19" s="159" t="s">
        <v>887</v>
      </c>
      <c r="CH19" s="159">
        <v>0</v>
      </c>
      <c r="CI19" s="159">
        <v>95.612499999999997</v>
      </c>
      <c r="CJ19" s="247">
        <f>45.9*1000*1000/24/60</f>
        <v>31875</v>
      </c>
      <c r="CK19" s="159">
        <v>7</v>
      </c>
      <c r="CL19" s="159">
        <v>1.6787000000000001</v>
      </c>
      <c r="CM19" s="246">
        <v>94.109300000000005</v>
      </c>
      <c r="CN19" s="248">
        <f t="shared" si="3"/>
        <v>31875</v>
      </c>
      <c r="CO19" s="249">
        <f t="shared" si="4"/>
        <v>31875</v>
      </c>
      <c r="CP19" s="248">
        <v>8760</v>
      </c>
      <c r="CQ19" s="244">
        <v>950</v>
      </c>
      <c r="CR19" s="244">
        <v>70</v>
      </c>
      <c r="CS19" s="244">
        <f>CQ19</f>
        <v>950</v>
      </c>
      <c r="CT19" s="244" t="s">
        <v>948</v>
      </c>
      <c r="CU19" s="244">
        <v>4.5</v>
      </c>
      <c r="CV19" s="244" t="s">
        <v>993</v>
      </c>
      <c r="CW19" s="244" t="s">
        <v>887</v>
      </c>
    </row>
    <row r="20" spans="2:101" s="10" customFormat="1" ht="28.8" x14ac:dyDescent="0.3">
      <c r="B20" s="243" t="s">
        <v>978</v>
      </c>
      <c r="C20" s="159" t="s">
        <v>852</v>
      </c>
      <c r="D20" s="159" t="s">
        <v>80</v>
      </c>
      <c r="E20" s="250">
        <v>2.5099999999999998</v>
      </c>
      <c r="F20" s="159">
        <f>1.5765+0.8887</f>
        <v>2.4652000000000003</v>
      </c>
      <c r="G20" s="159" t="s">
        <v>887</v>
      </c>
      <c r="H20" s="159" t="s">
        <v>887</v>
      </c>
      <c r="I20" s="159" t="s">
        <v>887</v>
      </c>
      <c r="J20" s="159" t="s">
        <v>887</v>
      </c>
      <c r="K20" s="159" t="s">
        <v>887</v>
      </c>
      <c r="L20" s="159" t="s">
        <v>887</v>
      </c>
      <c r="M20" s="159" t="s">
        <v>887</v>
      </c>
      <c r="N20" s="159">
        <f>0.0255+0.0004</f>
        <v>2.5899999999999999E-2</v>
      </c>
      <c r="O20" s="159" t="s">
        <v>887</v>
      </c>
      <c r="P20" s="159" t="s">
        <v>887</v>
      </c>
      <c r="Q20" s="159" t="s">
        <v>887</v>
      </c>
      <c r="R20" s="159" t="s">
        <v>887</v>
      </c>
      <c r="S20" s="159" t="s">
        <v>887</v>
      </c>
      <c r="T20" s="159" t="s">
        <v>887</v>
      </c>
      <c r="U20" s="159" t="s">
        <v>887</v>
      </c>
      <c r="V20" s="159" t="s">
        <v>887</v>
      </c>
      <c r="W20" s="159" t="s">
        <v>887</v>
      </c>
      <c r="X20" s="159" t="s">
        <v>887</v>
      </c>
      <c r="Y20" s="159" t="s">
        <v>887</v>
      </c>
      <c r="Z20" s="159" t="s">
        <v>887</v>
      </c>
      <c r="AA20" s="159" t="s">
        <v>887</v>
      </c>
      <c r="AB20" s="159" t="s">
        <v>887</v>
      </c>
      <c r="AC20" s="159" t="s">
        <v>887</v>
      </c>
      <c r="AD20" s="159" t="s">
        <v>887</v>
      </c>
      <c r="AE20" s="159">
        <f t="shared" si="2"/>
        <v>2.5899999999999999E-2</v>
      </c>
      <c r="AF20" s="159" t="s">
        <v>940</v>
      </c>
      <c r="AG20" s="159" t="s">
        <v>991</v>
      </c>
      <c r="AH20" s="159"/>
      <c r="AI20" s="159" t="s">
        <v>937</v>
      </c>
      <c r="AJ20" s="159"/>
      <c r="AK20" s="159" t="s">
        <v>937</v>
      </c>
      <c r="AL20" s="159" t="s">
        <v>950</v>
      </c>
      <c r="AM20" s="159">
        <f t="shared" si="1"/>
        <v>2.5099999999999998</v>
      </c>
      <c r="AN20" s="159">
        <f t="shared" si="0"/>
        <v>2.4652000000000003</v>
      </c>
      <c r="AO20" s="159" t="str">
        <f t="shared" si="0"/>
        <v>N/A</v>
      </c>
      <c r="AP20" s="159" t="str">
        <f t="shared" si="0"/>
        <v>N/A</v>
      </c>
      <c r="AQ20" s="159" t="str">
        <f t="shared" si="0"/>
        <v>N/A</v>
      </c>
      <c r="AR20" s="159" t="str">
        <f t="shared" si="0"/>
        <v>N/A</v>
      </c>
      <c r="AS20" s="159" t="str">
        <f t="shared" si="0"/>
        <v>N/A</v>
      </c>
      <c r="AT20" s="159" t="str">
        <f t="shared" si="0"/>
        <v>N/A</v>
      </c>
      <c r="AU20" s="159" t="str">
        <f t="shared" si="0"/>
        <v>N/A</v>
      </c>
      <c r="AV20" s="159">
        <f t="shared" si="0"/>
        <v>2.5899999999999999E-2</v>
      </c>
      <c r="AW20" s="159" t="str">
        <f t="shared" si="0"/>
        <v>N/A</v>
      </c>
      <c r="AX20" s="159" t="str">
        <f t="shared" si="0"/>
        <v>N/A</v>
      </c>
      <c r="AY20" s="159" t="str">
        <f t="shared" si="0"/>
        <v>N/A</v>
      </c>
      <c r="AZ20" s="159" t="str">
        <f t="shared" si="0"/>
        <v>N/A</v>
      </c>
      <c r="BA20" s="159" t="str">
        <f t="shared" si="0"/>
        <v>N/A</v>
      </c>
      <c r="BB20" s="159" t="str">
        <f t="shared" si="0"/>
        <v>N/A</v>
      </c>
      <c r="BC20" s="159" t="str">
        <f t="shared" si="0"/>
        <v>N/A</v>
      </c>
      <c r="BD20" s="159" t="str">
        <f t="shared" si="0"/>
        <v>N/A</v>
      </c>
      <c r="BE20" s="159" t="str">
        <f t="shared" si="0"/>
        <v>N/A</v>
      </c>
      <c r="BF20" s="159" t="str">
        <f t="shared" si="0"/>
        <v>N/A</v>
      </c>
      <c r="BG20" s="159" t="str">
        <f t="shared" si="0"/>
        <v>N/A</v>
      </c>
      <c r="BH20" s="159" t="str">
        <f t="shared" si="0"/>
        <v>N/A</v>
      </c>
      <c r="BI20" s="159" t="str">
        <f t="shared" si="0"/>
        <v>N/A</v>
      </c>
      <c r="BJ20" s="159" t="str">
        <f t="shared" si="0"/>
        <v>N/A</v>
      </c>
      <c r="BK20" s="159" t="str">
        <f t="shared" si="0"/>
        <v>N/A</v>
      </c>
      <c r="BL20" s="159" t="str">
        <f t="shared" si="0"/>
        <v>N/A</v>
      </c>
      <c r="BM20" s="159">
        <f t="shared" si="0"/>
        <v>2.5899999999999999E-2</v>
      </c>
      <c r="BN20" s="159" t="s">
        <v>894</v>
      </c>
      <c r="BO20" s="159" t="s">
        <v>937</v>
      </c>
      <c r="BP20" s="159" t="s">
        <v>951</v>
      </c>
      <c r="BQ20" s="159" t="s">
        <v>894</v>
      </c>
      <c r="BR20" s="159" t="s">
        <v>952</v>
      </c>
      <c r="BS20" s="159" t="s">
        <v>894</v>
      </c>
      <c r="BT20" s="159" t="s">
        <v>994</v>
      </c>
      <c r="BU20" s="159" t="s">
        <v>894</v>
      </c>
      <c r="BV20" s="159">
        <v>100</v>
      </c>
      <c r="BW20" s="159" t="s">
        <v>1003</v>
      </c>
      <c r="BX20" s="159" t="s">
        <v>808</v>
      </c>
      <c r="BY20" s="159" t="s">
        <v>1005</v>
      </c>
      <c r="BZ20" s="159" t="s">
        <v>887</v>
      </c>
      <c r="CA20" s="159" t="s">
        <v>846</v>
      </c>
      <c r="CB20" s="159"/>
      <c r="CC20" s="159" t="s">
        <v>887</v>
      </c>
      <c r="CD20" s="159" t="s">
        <v>849</v>
      </c>
      <c r="CE20" s="159"/>
      <c r="CF20" s="159" t="s">
        <v>887</v>
      </c>
      <c r="CG20" s="159" t="s">
        <v>887</v>
      </c>
      <c r="CH20" s="159">
        <v>0</v>
      </c>
      <c r="CI20" s="159">
        <v>95.623800000000003</v>
      </c>
      <c r="CJ20" s="247">
        <f>25*1000*1000/24/60</f>
        <v>17361.111111111109</v>
      </c>
      <c r="CK20" s="159">
        <v>7</v>
      </c>
      <c r="CL20" s="159">
        <v>1.0598000000000001</v>
      </c>
      <c r="CM20" s="246">
        <v>94.656199999999998</v>
      </c>
      <c r="CN20" s="248">
        <f t="shared" si="3"/>
        <v>17361.111111111109</v>
      </c>
      <c r="CO20" s="249">
        <f t="shared" si="4"/>
        <v>17361.111111111109</v>
      </c>
      <c r="CP20" s="248">
        <v>5208</v>
      </c>
      <c r="CQ20" s="244">
        <v>910</v>
      </c>
      <c r="CR20" s="244">
        <v>68</v>
      </c>
      <c r="CS20" s="244">
        <f>CQ20</f>
        <v>910</v>
      </c>
      <c r="CT20" s="244" t="s">
        <v>948</v>
      </c>
      <c r="CU20" s="244">
        <v>4.5</v>
      </c>
      <c r="CV20" s="244" t="s">
        <v>993</v>
      </c>
      <c r="CW20" s="244" t="s">
        <v>887</v>
      </c>
    </row>
    <row r="21" spans="2:101" s="10" customFormat="1" ht="28.8" x14ac:dyDescent="0.3">
      <c r="B21" s="243" t="s">
        <v>979</v>
      </c>
      <c r="C21" s="159" t="s">
        <v>852</v>
      </c>
      <c r="D21" s="159" t="s">
        <v>80</v>
      </c>
      <c r="E21" s="159">
        <v>2.2000000000000002</v>
      </c>
      <c r="F21" s="159">
        <f>2.8709+1.6284</f>
        <v>4.4992999999999999</v>
      </c>
      <c r="G21" s="159" t="s">
        <v>887</v>
      </c>
      <c r="H21" s="159" t="s">
        <v>887</v>
      </c>
      <c r="I21" s="159" t="s">
        <v>887</v>
      </c>
      <c r="J21" s="159" t="s">
        <v>887</v>
      </c>
      <c r="K21" s="159" t="s">
        <v>887</v>
      </c>
      <c r="L21" s="159" t="s">
        <v>887</v>
      </c>
      <c r="M21" s="159" t="s">
        <v>887</v>
      </c>
      <c r="N21" s="159">
        <f>0.0238+0.0004</f>
        <v>2.4200000000000003E-2</v>
      </c>
      <c r="O21" s="159" t="s">
        <v>887</v>
      </c>
      <c r="P21" s="159" t="s">
        <v>887</v>
      </c>
      <c r="Q21" s="159" t="s">
        <v>887</v>
      </c>
      <c r="R21" s="159" t="s">
        <v>887</v>
      </c>
      <c r="S21" s="159" t="s">
        <v>887</v>
      </c>
      <c r="T21" s="159" t="s">
        <v>887</v>
      </c>
      <c r="U21" s="159" t="s">
        <v>887</v>
      </c>
      <c r="V21" s="159" t="s">
        <v>887</v>
      </c>
      <c r="W21" s="159" t="s">
        <v>887</v>
      </c>
      <c r="X21" s="159" t="s">
        <v>887</v>
      </c>
      <c r="Y21" s="159" t="s">
        <v>887</v>
      </c>
      <c r="Z21" s="159" t="s">
        <v>887</v>
      </c>
      <c r="AA21" s="159" t="s">
        <v>887</v>
      </c>
      <c r="AB21" s="159" t="s">
        <v>887</v>
      </c>
      <c r="AC21" s="159" t="s">
        <v>887</v>
      </c>
      <c r="AD21" s="159" t="s">
        <v>887</v>
      </c>
      <c r="AE21" s="159">
        <f t="shared" si="2"/>
        <v>2.4200000000000003E-2</v>
      </c>
      <c r="AF21" s="159" t="s">
        <v>940</v>
      </c>
      <c r="AG21" s="159" t="s">
        <v>991</v>
      </c>
      <c r="AH21" s="159"/>
      <c r="AI21" s="159" t="s">
        <v>937</v>
      </c>
      <c r="AJ21" s="159"/>
      <c r="AK21" s="159" t="s">
        <v>937</v>
      </c>
      <c r="AL21" s="159"/>
      <c r="AM21" s="159">
        <f t="shared" si="1"/>
        <v>2.2000000000000002</v>
      </c>
      <c r="AN21" s="159">
        <f t="shared" si="0"/>
        <v>4.4992999999999999</v>
      </c>
      <c r="AO21" s="159" t="str">
        <f t="shared" si="0"/>
        <v>N/A</v>
      </c>
      <c r="AP21" s="159" t="str">
        <f t="shared" si="0"/>
        <v>N/A</v>
      </c>
      <c r="AQ21" s="159" t="str">
        <f t="shared" si="0"/>
        <v>N/A</v>
      </c>
      <c r="AR21" s="159" t="str">
        <f t="shared" si="0"/>
        <v>N/A</v>
      </c>
      <c r="AS21" s="159" t="str">
        <f t="shared" si="0"/>
        <v>N/A</v>
      </c>
      <c r="AT21" s="159" t="str">
        <f t="shared" si="0"/>
        <v>N/A</v>
      </c>
      <c r="AU21" s="159" t="str">
        <f t="shared" si="0"/>
        <v>N/A</v>
      </c>
      <c r="AV21" s="159">
        <f t="shared" si="0"/>
        <v>2.4200000000000003E-2</v>
      </c>
      <c r="AW21" s="159" t="str">
        <f t="shared" si="0"/>
        <v>N/A</v>
      </c>
      <c r="AX21" s="159" t="str">
        <f t="shared" si="0"/>
        <v>N/A</v>
      </c>
      <c r="AY21" s="159" t="str">
        <f t="shared" si="0"/>
        <v>N/A</v>
      </c>
      <c r="AZ21" s="159" t="str">
        <f t="shared" si="0"/>
        <v>N/A</v>
      </c>
      <c r="BA21" s="159" t="str">
        <f t="shared" si="0"/>
        <v>N/A</v>
      </c>
      <c r="BB21" s="159" t="str">
        <f t="shared" si="0"/>
        <v>N/A</v>
      </c>
      <c r="BC21" s="159" t="str">
        <f t="shared" si="0"/>
        <v>N/A</v>
      </c>
      <c r="BD21" s="159" t="str">
        <f t="shared" si="0"/>
        <v>N/A</v>
      </c>
      <c r="BE21" s="159" t="str">
        <f t="shared" si="0"/>
        <v>N/A</v>
      </c>
      <c r="BF21" s="159" t="str">
        <f t="shared" si="0"/>
        <v>N/A</v>
      </c>
      <c r="BG21" s="159" t="str">
        <f t="shared" si="0"/>
        <v>N/A</v>
      </c>
      <c r="BH21" s="159" t="str">
        <f t="shared" si="0"/>
        <v>N/A</v>
      </c>
      <c r="BI21" s="159" t="str">
        <f t="shared" si="0"/>
        <v>N/A</v>
      </c>
      <c r="BJ21" s="159" t="str">
        <f t="shared" si="0"/>
        <v>N/A</v>
      </c>
      <c r="BK21" s="159" t="str">
        <f t="shared" si="0"/>
        <v>N/A</v>
      </c>
      <c r="BL21" s="159" t="str">
        <f t="shared" si="0"/>
        <v>N/A</v>
      </c>
      <c r="BM21" s="159">
        <f t="shared" si="0"/>
        <v>2.4200000000000003E-2</v>
      </c>
      <c r="BN21" s="159" t="s">
        <v>894</v>
      </c>
      <c r="BO21" s="159" t="s">
        <v>937</v>
      </c>
      <c r="BP21" s="159" t="s">
        <v>951</v>
      </c>
      <c r="BQ21" s="159" t="s">
        <v>894</v>
      </c>
      <c r="BR21" s="159" t="s">
        <v>952</v>
      </c>
      <c r="BS21" s="159" t="s">
        <v>894</v>
      </c>
      <c r="BT21" s="159" t="s">
        <v>994</v>
      </c>
      <c r="BU21" s="159" t="s">
        <v>894</v>
      </c>
      <c r="BV21" s="159">
        <v>100</v>
      </c>
      <c r="BW21" s="159" t="s">
        <v>1003</v>
      </c>
      <c r="BX21" s="159" t="s">
        <v>808</v>
      </c>
      <c r="BY21" s="159" t="s">
        <v>1005</v>
      </c>
      <c r="BZ21" s="159" t="s">
        <v>887</v>
      </c>
      <c r="CA21" s="159" t="s">
        <v>846</v>
      </c>
      <c r="CB21" s="159"/>
      <c r="CC21" s="159" t="s">
        <v>887</v>
      </c>
      <c r="CD21" s="159" t="s">
        <v>849</v>
      </c>
      <c r="CE21" s="159"/>
      <c r="CF21" s="159" t="s">
        <v>887</v>
      </c>
      <c r="CG21" s="159" t="s">
        <v>887</v>
      </c>
      <c r="CH21" s="159">
        <v>0</v>
      </c>
      <c r="CI21" s="159">
        <v>97.808400000000006</v>
      </c>
      <c r="CJ21" s="247">
        <f>15.4*1000*1000/60/24</f>
        <v>10694.444444444443</v>
      </c>
      <c r="CK21" s="159">
        <v>7</v>
      </c>
      <c r="CL21" s="159">
        <v>0.02</v>
      </c>
      <c r="CM21" s="246">
        <v>77.510000000000005</v>
      </c>
      <c r="CN21" s="248">
        <f t="shared" si="3"/>
        <v>10694.444444444443</v>
      </c>
      <c r="CO21" s="249">
        <f t="shared" si="4"/>
        <v>10694.444444444443</v>
      </c>
      <c r="CP21" s="248">
        <v>8760</v>
      </c>
      <c r="CQ21" s="244">
        <v>980</v>
      </c>
      <c r="CR21" s="244">
        <v>58</v>
      </c>
      <c r="CS21" s="244">
        <f>CQ21</f>
        <v>980</v>
      </c>
      <c r="CT21" s="244" t="s">
        <v>948</v>
      </c>
      <c r="CU21" s="244">
        <v>4.5</v>
      </c>
      <c r="CV21" s="244" t="s">
        <v>993</v>
      </c>
      <c r="CW21" s="244" t="s">
        <v>887</v>
      </c>
    </row>
    <row r="22" spans="2:101" s="10" customFormat="1" x14ac:dyDescent="0.3">
      <c r="B22" s="243"/>
      <c r="C22" s="159" t="s">
        <v>80</v>
      </c>
      <c r="D22" s="159" t="s">
        <v>80</v>
      </c>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244" t="s">
        <v>80</v>
      </c>
      <c r="CO22" s="244" t="s">
        <v>80</v>
      </c>
      <c r="CP22" s="244" t="s">
        <v>80</v>
      </c>
      <c r="CQ22" s="244" t="s">
        <v>80</v>
      </c>
      <c r="CR22" s="244" t="s">
        <v>80</v>
      </c>
      <c r="CS22" s="244" t="s">
        <v>80</v>
      </c>
      <c r="CT22" s="244" t="s">
        <v>80</v>
      </c>
      <c r="CU22" s="244" t="s">
        <v>80</v>
      </c>
      <c r="CV22" s="244" t="s">
        <v>80</v>
      </c>
      <c r="CW22" s="244" t="s">
        <v>80</v>
      </c>
    </row>
    <row r="23" spans="2:101" s="10" customFormat="1" x14ac:dyDescent="0.3">
      <c r="B23" s="243"/>
      <c r="C23" s="159" t="s">
        <v>80</v>
      </c>
      <c r="D23" s="159" t="s">
        <v>80</v>
      </c>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244" t="s">
        <v>80</v>
      </c>
      <c r="CO23" s="244" t="s">
        <v>80</v>
      </c>
      <c r="CP23" s="244" t="s">
        <v>80</v>
      </c>
      <c r="CQ23" s="244" t="s">
        <v>80</v>
      </c>
      <c r="CR23" s="244" t="s">
        <v>80</v>
      </c>
      <c r="CS23" s="244" t="s">
        <v>80</v>
      </c>
      <c r="CT23" s="244" t="s">
        <v>80</v>
      </c>
      <c r="CU23" s="244" t="s">
        <v>80</v>
      </c>
      <c r="CV23" s="244" t="s">
        <v>80</v>
      </c>
      <c r="CW23" s="244" t="s">
        <v>80</v>
      </c>
    </row>
    <row r="24" spans="2:101" s="10" customFormat="1" x14ac:dyDescent="0.3">
      <c r="B24" s="243"/>
      <c r="C24" s="159" t="s">
        <v>80</v>
      </c>
      <c r="D24" s="159" t="s">
        <v>80</v>
      </c>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244" t="s">
        <v>80</v>
      </c>
      <c r="CO24" s="244" t="s">
        <v>80</v>
      </c>
      <c r="CP24" s="244" t="s">
        <v>80</v>
      </c>
      <c r="CQ24" s="244" t="s">
        <v>80</v>
      </c>
      <c r="CR24" s="244" t="s">
        <v>80</v>
      </c>
      <c r="CS24" s="244" t="s">
        <v>80</v>
      </c>
      <c r="CT24" s="244" t="s">
        <v>80</v>
      </c>
      <c r="CU24" s="244" t="s">
        <v>80</v>
      </c>
      <c r="CV24" s="244" t="s">
        <v>80</v>
      </c>
      <c r="CW24" s="244" t="s">
        <v>80</v>
      </c>
    </row>
    <row r="25" spans="2:101" s="10" customFormat="1" x14ac:dyDescent="0.3">
      <c r="B25" s="243"/>
      <c r="C25" s="159" t="s">
        <v>80</v>
      </c>
      <c r="D25" s="159" t="s">
        <v>80</v>
      </c>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244" t="s">
        <v>80</v>
      </c>
      <c r="CO25" s="244" t="s">
        <v>80</v>
      </c>
      <c r="CP25" s="244" t="s">
        <v>80</v>
      </c>
      <c r="CQ25" s="244" t="s">
        <v>80</v>
      </c>
      <c r="CR25" s="244" t="s">
        <v>80</v>
      </c>
      <c r="CS25" s="244" t="s">
        <v>80</v>
      </c>
      <c r="CT25" s="244" t="s">
        <v>80</v>
      </c>
      <c r="CU25" s="244" t="s">
        <v>80</v>
      </c>
      <c r="CV25" s="244" t="s">
        <v>80</v>
      </c>
      <c r="CW25" s="244" t="s">
        <v>80</v>
      </c>
    </row>
    <row r="26" spans="2:101" s="10" customFormat="1" x14ac:dyDescent="0.3">
      <c r="B26" s="243"/>
      <c r="C26" s="159" t="s">
        <v>80</v>
      </c>
      <c r="D26" s="159" t="s">
        <v>80</v>
      </c>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244" t="s">
        <v>80</v>
      </c>
      <c r="CO26" s="244" t="s">
        <v>80</v>
      </c>
      <c r="CP26" s="244" t="s">
        <v>80</v>
      </c>
      <c r="CQ26" s="244" t="s">
        <v>80</v>
      </c>
      <c r="CR26" s="244" t="s">
        <v>80</v>
      </c>
      <c r="CS26" s="244" t="s">
        <v>80</v>
      </c>
      <c r="CT26" s="244" t="s">
        <v>80</v>
      </c>
      <c r="CU26" s="244" t="s">
        <v>80</v>
      </c>
      <c r="CV26" s="244" t="s">
        <v>80</v>
      </c>
      <c r="CW26" s="244" t="s">
        <v>80</v>
      </c>
    </row>
    <row r="27" spans="2:101" s="10" customFormat="1" x14ac:dyDescent="0.3">
      <c r="B27" s="243"/>
      <c r="C27" s="159" t="s">
        <v>80</v>
      </c>
      <c r="D27" s="159" t="s">
        <v>80</v>
      </c>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244" t="s">
        <v>80</v>
      </c>
      <c r="CO27" s="244" t="s">
        <v>80</v>
      </c>
      <c r="CP27" s="244" t="s">
        <v>80</v>
      </c>
      <c r="CQ27" s="244" t="s">
        <v>80</v>
      </c>
      <c r="CR27" s="244" t="s">
        <v>80</v>
      </c>
      <c r="CS27" s="244" t="s">
        <v>80</v>
      </c>
      <c r="CT27" s="244" t="s">
        <v>80</v>
      </c>
      <c r="CU27" s="244" t="s">
        <v>80</v>
      </c>
      <c r="CV27" s="244" t="s">
        <v>80</v>
      </c>
      <c r="CW27" s="244" t="s">
        <v>80</v>
      </c>
    </row>
    <row r="28" spans="2:101" s="10" customFormat="1" x14ac:dyDescent="0.3">
      <c r="B28" s="243"/>
      <c r="C28" s="159" t="s">
        <v>80</v>
      </c>
      <c r="D28" s="159" t="s">
        <v>80</v>
      </c>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244" t="s">
        <v>80</v>
      </c>
      <c r="CO28" s="244" t="s">
        <v>80</v>
      </c>
      <c r="CP28" s="244" t="s">
        <v>80</v>
      </c>
      <c r="CQ28" s="244" t="s">
        <v>80</v>
      </c>
      <c r="CR28" s="244" t="s">
        <v>80</v>
      </c>
      <c r="CS28" s="244" t="s">
        <v>80</v>
      </c>
      <c r="CT28" s="244" t="s">
        <v>80</v>
      </c>
      <c r="CU28" s="244" t="s">
        <v>80</v>
      </c>
      <c r="CV28" s="244" t="s">
        <v>80</v>
      </c>
      <c r="CW28" s="244" t="s">
        <v>80</v>
      </c>
    </row>
    <row r="29" spans="2:101" s="10" customFormat="1" x14ac:dyDescent="0.3">
      <c r="B29" s="243"/>
      <c r="C29" s="159" t="s">
        <v>80</v>
      </c>
      <c r="D29" s="159" t="s">
        <v>80</v>
      </c>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244" t="s">
        <v>80</v>
      </c>
      <c r="CO29" s="244" t="s">
        <v>80</v>
      </c>
      <c r="CP29" s="244" t="s">
        <v>80</v>
      </c>
      <c r="CQ29" s="244" t="s">
        <v>80</v>
      </c>
      <c r="CR29" s="244" t="s">
        <v>80</v>
      </c>
      <c r="CS29" s="244" t="s">
        <v>80</v>
      </c>
      <c r="CT29" s="244" t="s">
        <v>80</v>
      </c>
      <c r="CU29" s="244" t="s">
        <v>80</v>
      </c>
      <c r="CV29" s="244" t="s">
        <v>80</v>
      </c>
      <c r="CW29" s="244" t="s">
        <v>80</v>
      </c>
    </row>
    <row r="30" spans="2:101" s="10" customFormat="1" x14ac:dyDescent="0.3">
      <c r="B30" s="243"/>
      <c r="C30" s="159" t="s">
        <v>80</v>
      </c>
      <c r="D30" s="159" t="s">
        <v>80</v>
      </c>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244" t="s">
        <v>80</v>
      </c>
      <c r="CO30" s="244" t="s">
        <v>80</v>
      </c>
      <c r="CP30" s="244" t="s">
        <v>80</v>
      </c>
      <c r="CQ30" s="244" t="s">
        <v>80</v>
      </c>
      <c r="CR30" s="244" t="s">
        <v>80</v>
      </c>
      <c r="CS30" s="244" t="s">
        <v>80</v>
      </c>
      <c r="CT30" s="244" t="s">
        <v>80</v>
      </c>
      <c r="CU30" s="244" t="s">
        <v>80</v>
      </c>
      <c r="CV30" s="244" t="s">
        <v>80</v>
      </c>
      <c r="CW30" s="244" t="s">
        <v>80</v>
      </c>
    </row>
    <row r="31" spans="2:101" s="10" customFormat="1" x14ac:dyDescent="0.3">
      <c r="B31" s="243"/>
      <c r="C31" s="159" t="s">
        <v>80</v>
      </c>
      <c r="D31" s="159" t="s">
        <v>80</v>
      </c>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244" t="s">
        <v>80</v>
      </c>
      <c r="CO31" s="244" t="s">
        <v>80</v>
      </c>
      <c r="CP31" s="244" t="s">
        <v>80</v>
      </c>
      <c r="CQ31" s="244" t="s">
        <v>80</v>
      </c>
      <c r="CR31" s="244" t="s">
        <v>80</v>
      </c>
      <c r="CS31" s="244" t="s">
        <v>80</v>
      </c>
      <c r="CT31" s="244" t="s">
        <v>80</v>
      </c>
      <c r="CU31" s="244" t="s">
        <v>80</v>
      </c>
      <c r="CV31" s="244" t="s">
        <v>80</v>
      </c>
      <c r="CW31" s="244" t="s">
        <v>80</v>
      </c>
    </row>
    <row r="34" spans="2:2" x14ac:dyDescent="0.3">
      <c r="B34" s="51" t="s">
        <v>1007</v>
      </c>
    </row>
    <row r="35" spans="2:2" x14ac:dyDescent="0.3">
      <c r="B35" s="51" t="s">
        <v>1008</v>
      </c>
    </row>
  </sheetData>
  <sheetProtection algorithmName="SHA-512" hashValue="prnV3ZzwDrSdDEna5KeT+8OeeaHUHrn6QjK5TEhTHu0w/96lUXusJ4EM3mD5zutSWpV4hd4AfwoTBTLxkvKD9g==" saltValue="iQ8+J6fh/hSMRxrF3VwDT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9" type="noConversion"/>
  <conditionalFormatting sqref="B14:B31">
    <cfRule type="notContainsBlanks" dxfId="133" priority="59">
      <formula>LEN(TRIM(B14))&gt;0</formula>
    </cfRule>
  </conditionalFormatting>
  <conditionalFormatting sqref="B16:B21">
    <cfRule type="expression" dxfId="132" priority="7">
      <formula>NOT($B16="")</formula>
    </cfRule>
  </conditionalFormatting>
  <conditionalFormatting sqref="B14:E16 B17:BM21 D11 H14:H15 K14:K15 N14:N15 P14:P15 R14:R15 Z14:Z15 AP14:AP15 AS14:AS15 AV14:AV15 AX14:AX15 AZ14:AZ15 BH14:BH15 AF14:AM16 BN14:CW21 AN16:BM16 B22:CW31">
    <cfRule type="expression" dxfId="131" priority="42">
      <formula>AND(NOT($C$9=""),$C$9=0)</formula>
    </cfRule>
  </conditionalFormatting>
  <conditionalFormatting sqref="C5:C6">
    <cfRule type="cellIs" dxfId="130" priority="60" operator="equal">
      <formula>0</formula>
    </cfRule>
  </conditionalFormatting>
  <conditionalFormatting sqref="C14:E16 C17:BM21 C22:CW31 AF14:AM16 BN14:CW21 H14:H15 K14:K15 N14:N15 P14:P15 R14:R15 Z14:Z15 AP14:AP15 AS14:AS15 AV14:AV15 AX14:AX15 AZ14:AZ15 BH14:BH15 AN16:BM16">
    <cfRule type="expression" dxfId="129" priority="58">
      <formula>NOT($B14="")</formula>
    </cfRule>
  </conditionalFormatting>
  <conditionalFormatting sqref="D11">
    <cfRule type="expression" dxfId="128" priority="43">
      <formula>AND(NOT($C$9=""),NOT($C$10=""),SUM($C$9:$C$10)=0)</formula>
    </cfRule>
  </conditionalFormatting>
  <conditionalFormatting sqref="D14:D31">
    <cfRule type="expression" dxfId="127" priority="57">
      <formula>NOT($C14="Other (specify)")</formula>
    </cfRule>
  </conditionalFormatting>
  <conditionalFormatting sqref="F14:G15">
    <cfRule type="expression" dxfId="126" priority="41">
      <formula>NOT($B14="")</formula>
    </cfRule>
    <cfRule type="expression" dxfId="125" priority="40">
      <formula>AND(NOT($C$9=""),NOT($C$10=""),SUM($C$9:$C$10)=0)</formula>
    </cfRule>
  </conditionalFormatting>
  <conditionalFormatting sqref="F16:AE16">
    <cfRule type="expression" dxfId="124" priority="3">
      <formula>AND(NOT($C$9=""),NOT($C$10=""),SUM($C$9:$C$10)=0)</formula>
    </cfRule>
    <cfRule type="expression" dxfId="123" priority="4">
      <formula>NOT($B16="")</formula>
    </cfRule>
  </conditionalFormatting>
  <conditionalFormatting sqref="I14:J15">
    <cfRule type="expression" dxfId="122" priority="5">
      <formula>AND(NOT($C$9=""),NOT($C$10=""),SUM($C$9:$C$10)=0)</formula>
    </cfRule>
    <cfRule type="expression" dxfId="121" priority="6">
      <formula>NOT($B14="")</formula>
    </cfRule>
  </conditionalFormatting>
  <conditionalFormatting sqref="L14:M15">
    <cfRule type="expression" dxfId="120" priority="32">
      <formula>AND(NOT($C$9=""),NOT($C$10=""),SUM($C$9:$C$10)=0)</formula>
    </cfRule>
    <cfRule type="expression" dxfId="119" priority="33">
      <formula>NOT($B14="")</formula>
    </cfRule>
  </conditionalFormatting>
  <conditionalFormatting sqref="O14:O15">
    <cfRule type="expression" dxfId="118" priority="31">
      <formula>NOT($B14="")</formula>
    </cfRule>
    <cfRule type="expression" dxfId="117" priority="30">
      <formula>AND(NOT($C$9=""),NOT($C$10=""),SUM($C$9:$C$10)=0)</formula>
    </cfRule>
  </conditionalFormatting>
  <conditionalFormatting sqref="Q14:Q15">
    <cfRule type="expression" dxfId="116" priority="28">
      <formula>AND(NOT($C$9=""),NOT($C$10=""),SUM($C$9:$C$10)=0)</formula>
    </cfRule>
    <cfRule type="expression" dxfId="115" priority="29">
      <formula>NOT($B14="")</formula>
    </cfRule>
  </conditionalFormatting>
  <conditionalFormatting sqref="S14:Y15">
    <cfRule type="expression" dxfId="114" priority="26">
      <formula>AND(NOT($C$9=""),NOT($C$10=""),SUM($C$9:$C$10)=0)</formula>
    </cfRule>
    <cfRule type="expression" dxfId="113" priority="27">
      <formula>NOT($B14="")</formula>
    </cfRule>
  </conditionalFormatting>
  <conditionalFormatting sqref="AA14:AE15">
    <cfRule type="expression" dxfId="112" priority="24">
      <formula>AND(NOT($C$9=""),NOT($C$10=""),SUM($C$9:$C$10)=0)</formula>
    </cfRule>
    <cfRule type="expression" dxfId="111" priority="25">
      <formula>NOT($B14="")</formula>
    </cfRule>
  </conditionalFormatting>
  <conditionalFormatting sqref="AG14:AG31">
    <cfRule type="expression" dxfId="110" priority="54">
      <formula>NOT(OR($AF14="Calculated/Modeled"))</formula>
    </cfRule>
  </conditionalFormatting>
  <conditionalFormatting sqref="AH14:AH31">
    <cfRule type="expression" dxfId="109" priority="53">
      <formula>NOT($AF14="Measured")</formula>
    </cfRule>
  </conditionalFormatting>
  <conditionalFormatting sqref="AJ14:AJ31">
    <cfRule type="expression" dxfId="108" priority="52">
      <formula>NOT($AI14="Yes")</formula>
    </cfRule>
  </conditionalFormatting>
  <conditionalFormatting sqref="AL14:AL31">
    <cfRule type="expression" dxfId="107" priority="51">
      <formula>NOT($AK14="Yes")</formula>
    </cfRule>
  </conditionalFormatting>
  <conditionalFormatting sqref="AN14:AO15">
    <cfRule type="expression" dxfId="106" priority="23">
      <formula>NOT($B14="")</formula>
    </cfRule>
    <cfRule type="expression" dxfId="105" priority="22">
      <formula>AND(NOT($C$9=""),NOT($C$10=""),SUM($C$9:$C$10)=0)</formula>
    </cfRule>
  </conditionalFormatting>
  <conditionalFormatting sqref="AQ14:AR15">
    <cfRule type="expression" dxfId="104" priority="21">
      <formula>NOT($B14="")</formula>
    </cfRule>
    <cfRule type="expression" dxfId="103" priority="20">
      <formula>AND(NOT($C$9=""),NOT($C$10=""),SUM($C$9:$C$10)=0)</formula>
    </cfRule>
  </conditionalFormatting>
  <conditionalFormatting sqref="AT14:AU15">
    <cfRule type="expression" dxfId="102" priority="19">
      <formula>NOT($B14="")</formula>
    </cfRule>
    <cfRule type="expression" dxfId="101" priority="18">
      <formula>AND(NOT($C$9=""),NOT($C$10=""),SUM($C$9:$C$10)=0)</formula>
    </cfRule>
  </conditionalFormatting>
  <conditionalFormatting sqref="AW14:AW15">
    <cfRule type="expression" dxfId="100" priority="17">
      <formula>NOT($B14="")</formula>
    </cfRule>
    <cfRule type="expression" dxfId="99" priority="16">
      <formula>AND(NOT($C$9=""),NOT($C$10=""),SUM($C$9:$C$10)=0)</formula>
    </cfRule>
  </conditionalFormatting>
  <conditionalFormatting sqref="AY14:AY15">
    <cfRule type="expression" dxfId="98" priority="12">
      <formula>AND(NOT($C$9=""),NOT($C$10=""),SUM($C$9:$C$10)=0)</formula>
    </cfRule>
    <cfRule type="expression" dxfId="97" priority="13">
      <formula>NOT($B14="")</formula>
    </cfRule>
  </conditionalFormatting>
  <conditionalFormatting sqref="BA14:BG15">
    <cfRule type="expression" dxfId="96" priority="11">
      <formula>NOT($B14="")</formula>
    </cfRule>
    <cfRule type="expression" dxfId="95" priority="10">
      <formula>AND(NOT($C$9=""),NOT($C$10=""),SUM($C$9:$C$10)=0)</formula>
    </cfRule>
  </conditionalFormatting>
  <conditionalFormatting sqref="BI14:BM15">
    <cfRule type="expression" dxfId="94" priority="8">
      <formula>AND(NOT($C$9=""),NOT($C$10=""),SUM($C$9:$C$10)=0)</formula>
    </cfRule>
    <cfRule type="expression" dxfId="93" priority="9">
      <formula>NOT($B14="")</formula>
    </cfRule>
  </conditionalFormatting>
  <conditionalFormatting sqref="BR14:BR31">
    <cfRule type="expression" dxfId="92" priority="50">
      <formula>NOT(BQ14="Yes")</formula>
    </cfRule>
  </conditionalFormatting>
  <conditionalFormatting sqref="BT14:BT31">
    <cfRule type="expression" dxfId="91" priority="49">
      <formula>NOT($BS14="Yes")</formula>
    </cfRule>
  </conditionalFormatting>
  <conditionalFormatting sqref="BV14:BW31">
    <cfRule type="expression" dxfId="90" priority="48">
      <formula>NOT($BU14="Yes")</formula>
    </cfRule>
  </conditionalFormatting>
  <conditionalFormatting sqref="BY14:BY31">
    <cfRule type="expression" dxfId="89" priority="46">
      <formula>NOT($BX14="Other (specify)")</formula>
    </cfRule>
  </conditionalFormatting>
  <conditionalFormatting sqref="CB14:CB31">
    <cfRule type="expression" dxfId="88" priority="45">
      <formula>NOT($CA14="Other (specify)")</formula>
    </cfRule>
  </conditionalFormatting>
  <conditionalFormatting sqref="CE14:CE31">
    <cfRule type="expression" dxfId="87" priority="44">
      <formula>NOT($CD14="Other (specify)")</formula>
    </cfRule>
  </conditionalFormatting>
  <dataValidations count="10">
    <dataValidation type="list" allowBlank="1" showInputMessage="1" showErrorMessage="1" sqref="BS14:BS31 BU14:BU31 BQ14:BQ31 AI14:AI31 BN14:BO31 AK14:AK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15 CC22: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2" right="0.2" top="0.75" bottom="0.75" header="0.3" footer="0.3"/>
  <pageSetup scale="28" fitToWidth="4"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2024-05-01T15:27:39+00:00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73E1B606-4FE2-41B3-AE57-56C888878758}"/>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37E93EB5-741F-46EB-9A2C-FD97F28D124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27</vt:i4>
      </vt:variant>
    </vt:vector>
  </HeadingPairs>
  <TitlesOfParts>
    <vt:vector size="44" baseType="lpstr">
      <vt:lpstr>Intro</vt:lpstr>
      <vt:lpstr>Errata and FAQ</vt:lpstr>
      <vt:lpstr>Definitions</vt:lpstr>
      <vt:lpstr>Facility(2)</vt:lpstr>
      <vt:lpstr>Composition(2)</vt:lpstr>
      <vt:lpstr>HAP(2)</vt:lpstr>
      <vt:lpstr>StorageVessels(1)</vt:lpstr>
      <vt:lpstr>Control Devices(2)</vt:lpstr>
      <vt:lpstr>Dehydrators(2)</vt:lpstr>
      <vt:lpstr>AssociatedGasOilWells(2)</vt:lpstr>
      <vt:lpstr>Compressors(2)</vt:lpstr>
      <vt:lpstr>SurfaceWaterImpoundments(2)</vt:lpstr>
      <vt:lpstr>TruckLoading(2)</vt:lpstr>
      <vt:lpstr>AGRUnits(2)</vt:lpstr>
      <vt:lpstr>PneumaticPumpsControllers(2)</vt:lpstr>
      <vt:lpstr>EquipmentLeaks(2)</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'EquipmentLeaks(2)'!Print_Area</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Laughlin, Jay</dc:creator>
  <cp:keywords/>
  <dc:description/>
  <cp:lastModifiedBy>Charlotte O'Donnell</cp:lastModifiedBy>
  <cp:revision/>
  <cp:lastPrinted>2023-05-03T11:47:45Z</cp:lastPrinted>
  <dcterms:created xsi:type="dcterms:W3CDTF">2022-10-27T13:16:05Z</dcterms:created>
  <dcterms:modified xsi:type="dcterms:W3CDTF">2024-04-26T19:14:27Z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