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JodySunstrum\NESHAP\New folder (2)\"/>
    </mc:Choice>
  </mc:AlternateContent>
  <xr:revisionPtr revIDLastSave="0" documentId="8_{26B0B2D9-7322-4158-BBDC-76144524FFC5}" xr6:coauthVersionLast="47" xr6:coauthVersionMax="47" xr10:uidLastSave="{00000000-0000-0000-0000-000000000000}"/>
  <bookViews>
    <workbookView xWindow="1900" yWindow="0" windowWidth="9110" windowHeight="11060" tabRatio="819" activeTab="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6" l="1"/>
  <c r="H12" i="6"/>
  <c r="H11" i="6"/>
  <c r="AF11" i="10" l="1"/>
  <c r="AE11" i="10"/>
  <c r="AD11" i="10"/>
  <c r="AC11" i="10"/>
  <c r="AB11" i="10"/>
  <c r="AA11" i="10"/>
  <c r="BM11" i="10" s="1"/>
  <c r="Z11" i="10"/>
  <c r="BL11" i="10" s="1"/>
  <c r="Y11" i="10"/>
  <c r="BK11" i="10" s="1"/>
  <c r="X11" i="10"/>
  <c r="W11" i="10"/>
  <c r="V11" i="10"/>
  <c r="U11" i="10"/>
  <c r="S11" i="10"/>
  <c r="BE11" i="10" s="1"/>
  <c r="R11" i="10"/>
  <c r="BD11" i="10" s="1"/>
  <c r="Q11" i="10"/>
  <c r="BC11" i="10" s="1"/>
  <c r="P11" i="10"/>
  <c r="BB11" i="10" s="1"/>
  <c r="O11" i="10"/>
  <c r="N11" i="10"/>
  <c r="M11" i="10"/>
  <c r="L11" i="10"/>
  <c r="K11" i="10"/>
  <c r="AW11" i="10" s="1"/>
  <c r="J11" i="10"/>
  <c r="AV11" i="10" s="1"/>
  <c r="I11" i="10"/>
  <c r="AU11" i="10" s="1"/>
  <c r="H11" i="10"/>
  <c r="AT11" i="10" s="1"/>
  <c r="G11" i="10"/>
  <c r="AX11" i="10"/>
  <c r="AY11" i="10"/>
  <c r="AZ11" i="10"/>
  <c r="BA11" i="10"/>
  <c r="BG11" i="10"/>
  <c r="BH11" i="10"/>
  <c r="BI11" i="10"/>
  <c r="BJ11" i="10"/>
  <c r="BN11" i="10"/>
  <c r="BO11" i="10"/>
  <c r="BP11" i="10"/>
  <c r="BQ11" i="10"/>
  <c r="BR11" i="10"/>
  <c r="AS11" i="10"/>
  <c r="I36" i="6"/>
  <c r="I35" i="6"/>
  <c r="H33" i="6"/>
  <c r="N12" i="6"/>
  <c r="N11" i="6"/>
  <c r="M12" i="6"/>
  <c r="M11" i="6"/>
  <c r="T11" i="10" l="1"/>
  <c r="BF11" i="10" s="1"/>
  <c r="AG11" i="10" l="1"/>
  <c r="BS11" i="10" s="1"/>
  <c r="AE14" i="8"/>
  <c r="BM14" i="8"/>
  <c r="BC14" i="8"/>
  <c r="BA14" i="8"/>
  <c r="AZ14" i="8"/>
  <c r="AY14" i="8"/>
  <c r="AX14" i="8"/>
  <c r="AV14" i="8"/>
  <c r="AS14" i="8"/>
  <c r="AP14" i="8"/>
  <c r="AN14" i="8"/>
  <c r="AM14" i="8"/>
  <c r="R14" i="8"/>
  <c r="B33" i="6"/>
  <c r="B34" i="6"/>
  <c r="B35" i="6"/>
  <c r="B36" i="6"/>
  <c r="B37" i="6"/>
  <c r="B38" i="6"/>
  <c r="B39" i="6"/>
  <c r="B40" i="6"/>
  <c r="B41" i="6"/>
  <c r="B42" i="6"/>
  <c r="B43" i="6"/>
  <c r="B44" i="6"/>
  <c r="B45" i="6"/>
  <c r="B46" i="6"/>
  <c r="B47" i="6"/>
  <c r="B48" i="6"/>
  <c r="B49" i="6"/>
  <c r="B32" i="6"/>
  <c r="A20" i="19"/>
  <c r="B20" i="19"/>
  <c r="A21" i="19"/>
  <c r="B21" i="19"/>
  <c r="A22" i="19"/>
  <c r="B22" i="19"/>
  <c r="A23" i="19"/>
  <c r="B23" i="19"/>
  <c r="A24" i="19"/>
  <c r="B24" i="19"/>
  <c r="A25" i="19"/>
  <c r="B25" i="19"/>
  <c r="A26" i="19"/>
  <c r="B26" i="19"/>
  <c r="A27" i="19"/>
  <c r="B27" i="19"/>
  <c r="A28" i="19"/>
  <c r="B28" i="19"/>
  <c r="A29" i="19"/>
  <c r="B29" i="19"/>
  <c r="A30" i="19"/>
  <c r="B30" i="19"/>
  <c r="A31" i="19"/>
  <c r="B31" i="19"/>
  <c r="A32" i="19"/>
  <c r="B32" i="19"/>
  <c r="A33" i="19"/>
  <c r="B33" i="19"/>
  <c r="A19" i="19"/>
  <c r="B19" i="19"/>
  <c r="A2" i="19"/>
  <c r="B2" i="19"/>
  <c r="A3" i="19"/>
  <c r="B3" i="19"/>
  <c r="A4" i="19"/>
  <c r="B4" i="19"/>
  <c r="A5" i="19"/>
  <c r="B5" i="19" s="1"/>
  <c r="A6" i="19"/>
  <c r="B6" i="19" s="1"/>
  <c r="A7" i="19"/>
  <c r="B7" i="19"/>
  <c r="A8" i="19"/>
  <c r="B8" i="19"/>
  <c r="A9" i="19"/>
  <c r="B9" i="19"/>
  <c r="A10" i="19"/>
  <c r="B10" i="19"/>
  <c r="A11" i="19"/>
  <c r="B11" i="19"/>
  <c r="A12" i="19"/>
  <c r="B12" i="19"/>
  <c r="A13" i="19"/>
  <c r="B13" i="19"/>
  <c r="A14" i="19"/>
  <c r="B14" i="19"/>
  <c r="A15" i="19"/>
  <c r="B15" i="19"/>
  <c r="A16" i="19"/>
  <c r="B16" i="19"/>
  <c r="A17" i="19"/>
  <c r="B17" i="19"/>
  <c r="A18" i="19"/>
  <c r="B18" i="19"/>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<sst xmlns="http://schemas.openxmlformats.org/spreadsheetml/2006/main" count="4346" uniqueCount="1014">
  <si>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</si>
  <si>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</si>
  <si>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</si>
  <si>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</si>
  <si>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</si>
  <si>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</si>
  <si>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</si>
  <si>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</si>
  <si>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</si>
  <si>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</si>
  <si>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</si>
  <si>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</si>
  <si>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</si>
  <si>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</si>
  <si>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</si>
  <si>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</si>
  <si>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</si>
  <si>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</si>
  <si>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</si>
  <si>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</si>
  <si>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</si>
  <si>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</si>
  <si>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</si>
  <si>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</si>
  <si>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</si>
  <si>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</si>
  <si>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</si>
  <si>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</si>
  <si>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</si>
  <si>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</si>
  <si>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</si>
  <si>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</si>
  <si>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</si>
  <si>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</si>
  <si>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</si>
  <si>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</si>
  <si>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</si>
  <si>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</si>
  <si>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</si>
  <si>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</si>
  <si>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</si>
  <si>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</si>
  <si>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</si>
  <si>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</si>
  <si>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</si>
  <si>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</si>
  <si>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</si>
  <si>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</si>
  <si>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</si>
  <si>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</si>
  <si>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</si>
  <si>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</si>
  <si>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</si>
  <si>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</si>
  <si>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</si>
  <si>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</si>
  <si>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</si>
  <si>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</si>
  <si>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</si>
  <si>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</si>
  <si>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</si>
  <si>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</si>
  <si>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</si>
  <si>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</si>
  <si>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</si>
  <si>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</si>
  <si>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</si>
  <si>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</si>
  <si>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</si>
  <si>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</si>
  <si>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</si>
  <si>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</si>
  <si>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</si>
  <si>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</si>
  <si>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</si>
  <si>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</si>
  <si>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</si>
  <si>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</si>
  <si>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</si>
  <si>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</si>
  <si>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</si>
  <si>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</si>
  <si>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</si>
  <si>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</si>
  <si>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</si>
  <si>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</si>
  <si>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</si>
  <si>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</si>
  <si>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</si>
  <si>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</si>
  <si>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</si>
  <si>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</si>
  <si>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</si>
  <si>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</si>
  <si>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</si>
  <si>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</si>
  <si>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</si>
  <si>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</si>
  <si>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</si>
  <si>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</si>
  <si>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</si>
  <si>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</si>
  <si>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</si>
  <si>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</si>
  <si>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</si>
  <si>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</si>
  <si>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</si>
  <si>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</si>
  <si>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</si>
  <si>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</si>
  <si>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</si>
  <si>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</si>
  <si>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</si>
  <si>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</si>
  <si>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</si>
  <si>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</si>
  <si>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</si>
  <si>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</si>
  <si>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</si>
  <si>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</si>
  <si>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</si>
  <si>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</si>
  <si>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</si>
  <si>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</si>
  <si>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</si>
  <si>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</si>
  <si>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</si>
  <si>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</si>
  <si>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</si>
  <si>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</si>
  <si>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</si>
  <si>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</si>
  <si>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</si>
  <si>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</si>
  <si>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</si>
  <si>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</si>
  <si>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</si>
  <si>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</si>
  <si>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</si>
  <si>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</si>
  <si>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</si>
  <si>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</si>
  <si>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</si>
  <si>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</si>
  <si>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</si>
  <si>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</si>
  <si>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</si>
  <si>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</si>
  <si>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</si>
  <si>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</si>
  <si>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</si>
  <si>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</si>
  <si>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</si>
  <si>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</si>
  <si>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</si>
  <si>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</si>
  <si>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</si>
  <si>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</si>
  <si>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</si>
  <si>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</si>
  <si>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</si>
  <si>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</si>
  <si>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</si>
  <si>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</si>
  <si>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</si>
  <si>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</si>
  <si>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</si>
  <si>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</si>
  <si>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</si>
  <si>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</si>
  <si>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</si>
  <si>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</si>
  <si>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</si>
  <si>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</si>
  <si>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</si>
  <si>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</si>
  <si>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</si>
  <si>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</si>
  <si>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</si>
  <si>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</si>
  <si>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</si>
  <si>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</si>
  <si>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</si>
  <si>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</si>
  <si>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</si>
  <si>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</si>
  <si>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</si>
  <si>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</si>
  <si>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</si>
  <si>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</si>
  <si>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</si>
  <si>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</si>
  <si>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</si>
  <si>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</si>
  <si>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</si>
  <si>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</si>
  <si>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</si>
  <si>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</si>
  <si>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</si>
  <si>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</si>
  <si>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</si>
  <si>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</si>
  <si>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</si>
  <si>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</si>
  <si>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</si>
  <si>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</si>
  <si>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</si>
  <si>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</si>
  <si>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</si>
  <si>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</si>
  <si>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</si>
  <si>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</si>
  <si>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</si>
  <si>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</si>
  <si>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</si>
  <si>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</si>
  <si>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</si>
  <si>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</si>
  <si>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</si>
  <si>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</si>
  <si>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</si>
  <si>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</si>
  <si>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</si>
  <si>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</si>
  <si>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</si>
  <si>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</si>
  <si>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</si>
  <si>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</si>
  <si>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</si>
  <si>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</si>
  <si>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</si>
  <si>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</si>
  <si>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</si>
  <si>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</si>
  <si>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</si>
  <si>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</si>
  <si>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</si>
  <si>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</si>
  <si>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</si>
  <si>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</si>
  <si>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</si>
  <si>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</si>
  <si>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</si>
  <si>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</si>
  <si>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</si>
  <si>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</si>
  <si>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</si>
  <si>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</si>
  <si>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</si>
  <si>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</si>
  <si>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</si>
  <si>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</si>
  <si>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</si>
  <si>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</si>
  <si>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</si>
  <si>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</si>
  <si>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</si>
  <si>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</si>
  <si>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</si>
  <si>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</si>
  <si>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</si>
  <si>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</si>
  <si>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</si>
  <si>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</si>
  <si>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</si>
  <si>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</si>
  <si>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</si>
  <si>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</si>
  <si>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</si>
  <si>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</si>
  <si>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</si>
  <si>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</si>
  <si>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</si>
  <si>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</si>
  <si>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</si>
  <si>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</si>
  <si>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</si>
  <si>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</si>
  <si>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</si>
  <si>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</si>
  <si>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</si>
  <si>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</si>
  <si>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</si>
  <si>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</si>
  <si>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</si>
  <si>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</si>
  <si>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</si>
  <si>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</si>
  <si>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</si>
  <si>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</si>
  <si>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</si>
  <si>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</si>
  <si>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</si>
  <si>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</si>
  <si>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</si>
  <si>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</si>
  <si>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</si>
  <si>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</si>
  <si>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</si>
  <si>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</si>
  <si>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</si>
  <si>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</si>
  <si>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</si>
  <si>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</si>
  <si>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</si>
  <si>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</si>
  <si>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</si>
  <si>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</si>
  <si>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</si>
  <si>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</si>
  <si>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</si>
  <si>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</si>
  <si>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</si>
  <si>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</si>
  <si>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</si>
  <si>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</si>
  <si>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</si>
  <si>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</si>
  <si>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</si>
  <si>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</si>
  <si>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</si>
  <si>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</si>
  <si>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</si>
  <si>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</si>
  <si>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</si>
  <si>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</si>
  <si>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</si>
  <si>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</si>
  <si>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</si>
  <si>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</si>
  <si>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</si>
  <si>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</si>
  <si>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</si>
  <si>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</si>
  <si>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</si>
  <si>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</si>
  <si>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</si>
  <si>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</si>
  <si>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</si>
  <si>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</si>
  <si>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</si>
  <si>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</si>
  <si>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</si>
  <si>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</si>
  <si>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</si>
  <si>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</si>
  <si>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</si>
  <si>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</si>
  <si>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</si>
  <si>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</si>
  <si>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</si>
  <si>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</si>
  <si>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</si>
  <si>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</si>
  <si>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</si>
  <si>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</si>
  <si>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</si>
  <si>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</si>
  <si>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</si>
  <si>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</si>
  <si>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</si>
  <si>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</si>
  <si>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</si>
  <si>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</si>
  <si>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</si>
  <si>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</si>
  <si>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</si>
  <si>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</si>
  <si>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</si>
  <si>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</si>
  <si>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</si>
  <si>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</si>
  <si>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</si>
  <si>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</si>
  <si>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</si>
  <si>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</si>
  <si>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</si>
  <si>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</si>
  <si>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</si>
  <si>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</si>
  <si>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</si>
  <si>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</si>
  <si>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</si>
  <si>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</si>
  <si>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</si>
  <si>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</si>
  <si>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</si>
  <si>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</si>
  <si>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</si>
  <si>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</si>
  <si>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</si>
  <si>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</si>
  <si>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</si>
  <si>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</si>
  <si>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</si>
  <si>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</si>
  <si>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</si>
  <si>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</si>
  <si>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</si>
  <si>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</si>
  <si>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</si>
  <si>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</si>
  <si>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</si>
  <si>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</si>
  <si>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</si>
  <si>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</si>
  <si>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</si>
  <si>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</si>
  <si>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</si>
  <si>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</si>
  <si>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</si>
  <si>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</si>
  <si>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</si>
  <si>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</si>
  <si>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</si>
  <si>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</si>
  <si>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</si>
  <si>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</si>
  <si>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</si>
  <si>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</si>
  <si>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</si>
  <si>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</si>
  <si>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</si>
  <si>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</si>
  <si>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</si>
  <si>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</si>
  <si>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</si>
  <si>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</si>
  <si>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</si>
  <si>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</si>
  <si>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</si>
  <si>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</si>
  <si>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</si>
  <si>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</si>
  <si>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</si>
  <si>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</si>
  <si>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</si>
  <si>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</si>
  <si>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</si>
  <si>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</si>
  <si>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</si>
  <si>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</si>
  <si>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</si>
  <si>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</si>
  <si>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</si>
  <si>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</si>
  <si>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</si>
  <si>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</si>
  <si>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</si>
  <si>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</si>
  <si>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</si>
  <si>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</si>
  <si>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</si>
  <si>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</si>
  <si>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</si>
  <si>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</si>
  <si>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</si>
  <si>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</si>
  <si>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</si>
  <si>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</si>
  <si>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</si>
  <si>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</si>
  <si>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</si>
  <si>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</si>
  <si>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</si>
  <si>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</si>
  <si>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</si>
  <si>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</si>
  <si>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</si>
  <si>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</si>
  <si>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</si>
  <si>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</si>
  <si>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</si>
  <si>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</si>
  <si>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</si>
  <si>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</si>
  <si>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</si>
  <si>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</si>
  <si>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</si>
  <si>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</si>
  <si>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</si>
  <si>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</si>
  <si>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</si>
  <si>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</si>
  <si>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</si>
  <si>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</si>
  <si>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</si>
  <si>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</si>
  <si>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</si>
  <si>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</si>
  <si>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</si>
  <si>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</si>
  <si>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</si>
  <si>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</si>
  <si>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</si>
  <si>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</si>
  <si>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</si>
  <si>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</si>
  <si>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</si>
  <si>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</si>
  <si>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</si>
  <si>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</si>
  <si>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</si>
  <si>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</si>
  <si>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</si>
  <si>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</si>
  <si>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</si>
  <si>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</si>
  <si>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</si>
  <si>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</si>
  <si>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</si>
  <si>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</si>
  <si>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</si>
  <si>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</si>
  <si>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</si>
  <si>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</si>
  <si>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</si>
  <si>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</si>
  <si>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</si>
  <si>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</si>
  <si>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</si>
  <si>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</si>
  <si>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</si>
  <si>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</si>
  <si>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</si>
  <si>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</si>
  <si>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</si>
  <si>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</si>
  <si>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</si>
  <si>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</si>
  <si>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</si>
  <si>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</si>
  <si>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</si>
  <si>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</si>
  <si>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</si>
  <si>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</si>
  <si>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</si>
  <si>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</si>
  <si>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</si>
  <si>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</si>
  <si>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</si>
  <si>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</si>
  <si>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</si>
  <si>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</si>
  <si>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</si>
  <si>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</si>
  <si>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</si>
  <si>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</si>
  <si>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</si>
  <si>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</si>
  <si>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</si>
  <si>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</si>
  <si>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</si>
  <si>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</si>
  <si>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</si>
  <si>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</si>
  <si>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</si>
  <si>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</si>
  <si>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</si>
  <si>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</si>
  <si>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</si>
  <si>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</si>
  <si>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</si>
  <si>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</si>
  <si>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</si>
  <si>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</si>
  <si>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</si>
  <si>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</si>
  <si>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</si>
  <si>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</si>
  <si>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</si>
  <si>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</si>
  <si>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</si>
  <si>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</si>
  <si>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</si>
  <si>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</si>
  <si>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</si>
  <si>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</si>
  <si>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</si>
  <si>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</si>
  <si>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</si>
  <si>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</si>
  <si>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</si>
  <si>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</si>
  <si>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</si>
  <si>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</si>
  <si>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</si>
  <si>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</si>
  <si>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</si>
  <si>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</si>
  <si>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</si>
  <si>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</si>
  <si>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</si>
  <si>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</si>
  <si>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</si>
  <si>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</si>
  <si>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</si>
  <si>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</si>
  <si>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</si>
  <si>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</si>
  <si>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</si>
  <si>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</si>
  <si>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</si>
  <si>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</si>
  <si>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</si>
  <si>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</si>
  <si>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</si>
  <si>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</si>
  <si>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</si>
  <si>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</si>
  <si>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</si>
  <si>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</si>
  <si>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</si>
  <si>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</si>
  <si>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</si>
  <si>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</si>
  <si>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</si>
  <si>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</si>
  <si>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</si>
  <si>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</si>
  <si>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</si>
  <si>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</si>
  <si>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</si>
  <si>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</si>
  <si>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</si>
  <si>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</si>
  <si>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</si>
  <si>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</si>
  <si>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</si>
  <si>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</si>
  <si>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</si>
  <si>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</si>
  <si>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</si>
  <si>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</si>
  <si>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</si>
  <si>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</si>
  <si>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</si>
  <si>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</si>
  <si>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</si>
  <si>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</si>
  <si>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</si>
  <si>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</si>
  <si>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</si>
  <si>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</si>
  <si>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</si>
  <si>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</si>
  <si>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</si>
  <si>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</si>
  <si>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</si>
  <si>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</si>
  <si>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</si>
  <si>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</si>
  <si>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</si>
  <si>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</si>
  <si>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</si>
  <si>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</si>
  <si>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</si>
  <si>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</si>
  <si>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</si>
  <si>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</si>
  <si>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</si>
  <si>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</si>
  <si>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</si>
  <si>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</si>
  <si>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</si>
  <si>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</si>
  <si>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</si>
  <si>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</si>
  <si>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</si>
  <si>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</si>
  <si>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</si>
  <si>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</si>
  <si>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</si>
  <si>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</si>
  <si>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</si>
  <si>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</si>
  <si>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</si>
  <si>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</si>
  <si>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</si>
  <si>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</si>
  <si>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</si>
  <si>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</si>
  <si>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</si>
  <si>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</si>
  <si>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</si>
  <si>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</si>
  <si>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</si>
  <si>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</si>
  <si>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</si>
  <si>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</si>
  <si>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</si>
  <si>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</si>
  <si>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</si>
  <si>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</si>
  <si>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</si>
  <si>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</si>
  <si>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</si>
  <si>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</si>
  <si>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</si>
  <si>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</si>
  <si>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</si>
  <si>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</si>
  <si>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</si>
  <si>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</si>
  <si>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</si>
  <si>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</si>
  <si>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</si>
  <si>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</si>
  <si>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</si>
  <si>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</si>
  <si>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</si>
  <si>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</si>
  <si>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</si>
  <si>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</si>
  <si>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</si>
  <si>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</si>
  <si>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</si>
  <si>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</si>
  <si>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</si>
  <si>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</si>
  <si>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</si>
  <si>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</si>
  <si>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</si>
  <si>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</si>
  <si>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</si>
  <si>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</si>
  <si>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</si>
  <si>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</si>
  <si>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</si>
  <si>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</si>
  <si>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</si>
  <si>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</si>
  <si>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</si>
  <si>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</si>
  <si>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</si>
  <si>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</si>
  <si>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</si>
  <si>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</si>
  <si>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</si>
  <si>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</si>
  <si>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</si>
  <si>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</si>
  <si>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</si>
  <si>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</si>
  <si>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</si>
  <si>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</si>
  <si>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</si>
  <si>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</si>
  <si>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</si>
  <si>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</si>
  <si>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</si>
  <si>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</si>
  <si>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</si>
  <si>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</si>
  <si>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</si>
  <si>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</si>
  <si>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</si>
  <si>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</si>
  <si>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</si>
  <si>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</si>
  <si>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</si>
  <si>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</si>
  <si>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</si>
  <si>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</si>
  <si>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</si>
  <si>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</si>
  <si>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</si>
  <si>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</si>
  <si>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</si>
  <si>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</si>
  <si>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</si>
  <si>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</si>
  <si>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</si>
  <si>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</si>
  <si>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</si>
  <si>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</si>
  <si>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</si>
  <si>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</si>
  <si>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</si>
  <si>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</si>
  <si>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</si>
  <si>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</si>
  <si>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</si>
  <si>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</si>
  <si>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</si>
  <si>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</si>
  <si>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</si>
  <si>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</si>
  <si>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</si>
  <si>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</si>
  <si>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</si>
  <si>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</si>
  <si>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</si>
  <si>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</si>
  <si>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</si>
  <si>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</si>
  <si>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</si>
  <si>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</si>
  <si>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</si>
  <si>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</si>
  <si>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</si>
  <si>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</si>
  <si>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</si>
  <si>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</si>
  <si>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</si>
  <si>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</si>
  <si>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</si>
  <si>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</si>
  <si>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</si>
  <si>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</si>
  <si>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</si>
  <si>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</si>
  <si>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</si>
  <si>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</si>
  <si>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</si>
  <si>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</si>
  <si>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</si>
  <si>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</si>
  <si>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</si>
  <si>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</si>
  <si>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</si>
  <si>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</si>
  <si>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</si>
  <si>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</si>
  <si>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</si>
  <si>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</si>
  <si>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</si>
  <si>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</si>
  <si>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</si>
  <si>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</si>
  <si>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</si>
  <si>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</si>
  <si>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</si>
  <si>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</si>
  <si>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</si>
  <si>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</si>
  <si>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</si>
  <si>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</si>
  <si>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</si>
  <si>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</si>
  <si>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</si>
  <si>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</si>
  <si>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</si>
  <si>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</si>
  <si>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</si>
  <si>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</si>
  <si>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</si>
  <si>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</si>
  <si>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</si>
  <si>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</si>
  <si>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</si>
  <si>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</si>
  <si>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</si>
  <si>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</si>
  <si>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</si>
  <si>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</si>
  <si>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</si>
  <si>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</si>
  <si>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</si>
  <si>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</si>
  <si>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</si>
  <si>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</si>
  <si>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</si>
  <si>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</si>
  <si>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</si>
  <si>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</si>
  <si>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</si>
  <si>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</si>
  <si>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</si>
  <si>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</si>
  <si>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</si>
  <si>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</si>
  <si>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</si>
  <si>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</si>
  <si>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</si>
  <si>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</si>
  <si>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</si>
  <si>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</si>
  <si>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</si>
  <si>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</si>
  <si>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</si>
  <si>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</si>
  <si>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</si>
  <si>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</si>
  <si>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</si>
  <si>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</si>
  <si>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</si>
  <si>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</si>
  <si>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</si>
  <si>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</si>
  <si>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</si>
  <si>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</si>
  <si>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</si>
  <si>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</si>
  <si>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</si>
  <si>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</si>
  <si>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</si>
  <si>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</si>
  <si>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</si>
  <si>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</si>
  <si>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</si>
  <si>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</si>
  <si>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</si>
  <si>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</si>
  <si>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</si>
  <si>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</si>
  <si>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</si>
  <si>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</si>
  <si>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</si>
  <si>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</si>
  <si>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</si>
  <si>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</si>
  <si>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</si>
  <si>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</si>
  <si>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</si>
  <si>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</si>
  <si>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</si>
  <si>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</si>
  <si>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</si>
  <si>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</si>
  <si>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</si>
  <si>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</si>
  <si>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</si>
  <si>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</si>
  <si>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</si>
  <si>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</si>
  <si>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</si>
  <si>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</si>
  <si>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</si>
  <si>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</si>
  <si>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</si>
  <si>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</si>
  <si>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</si>
  <si>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</si>
  <si>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</si>
  <si>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</si>
  <si>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</si>
  <si>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</si>
  <si>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</si>
  <si>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</si>
  <si>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</si>
  <si>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</si>
  <si>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</si>
  <si>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</si>
  <si>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</si>
  <si>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</si>
  <si>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</si>
  <si>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</si>
  <si>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</si>
  <si>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1 hr 9 minutes</t>
  </si>
  <si>
    <t>FL1</t>
  </si>
  <si>
    <t>FL2</t>
  </si>
  <si>
    <t>DEHY1</t>
  </si>
  <si>
    <t>BTEX Condenser1</t>
  </si>
  <si>
    <t>OT1-OT4</t>
  </si>
  <si>
    <t>WT1-WT2</t>
  </si>
  <si>
    <t>GB1a-GB1b</t>
  </si>
  <si>
    <t>Produced Water</t>
  </si>
  <si>
    <t>Flash</t>
  </si>
  <si>
    <t>Working and Breathing</t>
  </si>
  <si>
    <t>Another Atmospheric Tank</t>
  </si>
  <si>
    <t>Calculated/Modeled</t>
  </si>
  <si>
    <t>Promax</t>
  </si>
  <si>
    <t>Gathering and Boosting Station</t>
  </si>
  <si>
    <t>New Mexico</t>
  </si>
  <si>
    <t>Storage Tanks, HP gas, LP Sep gas, blowdowns</t>
  </si>
  <si>
    <t>Dehydrator</t>
  </si>
  <si>
    <t>Low Pressure Separator</t>
  </si>
  <si>
    <t>Vapor recovery device</t>
  </si>
  <si>
    <t>Dehydrator regeneration boiler/process heater</t>
  </si>
  <si>
    <t>Wolverine Compressor Station</t>
  </si>
  <si>
    <t>Daily</t>
  </si>
  <si>
    <t>Grid</t>
  </si>
  <si>
    <t>565621 GB</t>
  </si>
  <si>
    <t>Eddy</t>
  </si>
  <si>
    <t>Not affected. Tank PTE &lt; 6 TPY</t>
  </si>
  <si>
    <t>Not major source of HAPS for storage vessels.</t>
  </si>
  <si>
    <t>Joseph Landry</t>
  </si>
  <si>
    <t>Environmental &amp; Regulatory Advisor</t>
  </si>
  <si>
    <t>346-502-7644</t>
  </si>
  <si>
    <t>joseph.landry@exxonmobil.com</t>
  </si>
  <si>
    <t>ND</t>
  </si>
  <si>
    <t>The tanks do not process or store federal minerals</t>
  </si>
  <si>
    <t xml:space="preserve">Potentially applicable to 20.2.38NMAC &amp; 20.2.50NMAC </t>
  </si>
  <si>
    <t>XTO Energy Inc.</t>
  </si>
  <si>
    <t>Small Dehydrator Standards</t>
  </si>
  <si>
    <t>&lt; 1 TPY Benzene</t>
  </si>
  <si>
    <t>recycled to inlet</t>
  </si>
  <si>
    <t>Saturated</t>
  </si>
  <si>
    <t>NM Ozone Rule</t>
  </si>
  <si>
    <t>OGI</t>
  </si>
  <si>
    <t>Electric</t>
  </si>
  <si>
    <t>Reciprocating</t>
  </si>
  <si>
    <t>Boosting &amp; Gathering</t>
  </si>
  <si>
    <t>F-38624</t>
  </si>
  <si>
    <t>F-57468</t>
  </si>
  <si>
    <t>F-33467</t>
  </si>
  <si>
    <t>F-34981</t>
  </si>
  <si>
    <t>F-34996</t>
  </si>
  <si>
    <t>F-38529</t>
  </si>
  <si>
    <t>F-38646</t>
  </si>
  <si>
    <t>Blowdown vent</t>
  </si>
  <si>
    <t>Rod packing vent</t>
  </si>
  <si>
    <t>Replace rodpacking prior to 26,000 hours</t>
  </si>
  <si>
    <t>VRU-LP 1</t>
  </si>
  <si>
    <t>VRU-LP 2</t>
  </si>
  <si>
    <t>LP SEP VRU 1</t>
  </si>
  <si>
    <t>LP SEP VRU 2</t>
  </si>
  <si>
    <t>Rotary screw</t>
  </si>
  <si>
    <t>Operational, monitoring and maintenance activities</t>
  </si>
  <si>
    <t>Using 8760 for controlled calculations</t>
  </si>
  <si>
    <t>Using 5% downtime for the year for VRUs</t>
  </si>
  <si>
    <t>flowrate</t>
  </si>
  <si>
    <t>Air-assisted candlestick flare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</si>
</sst>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lignment vertical="top"/>
    </xf>
    <xf numFmtId="0" fontId="0" fillId="9" borderId="0" xfId="0" applyFill="1" applyAlignment="1">
      <alignment vertical="top"/>
    </xf>
    <xf numFmtId="0" fontId="33" fillId="9" borderId="0" xfId="0" applyFont="1" applyFill="1" applyAlignment="1">
      <alignment vertical="top" wrapText="1"/>
    </xf>
    <xf numFmtId="0" fontId="0" fillId="9" borderId="0" xfId="0" applyFill="1" applyAlignment="1">
      <alignment vertical="top" wrapText="1"/>
    </xf>
    <xf numFmtId="0" fontId="34" fillId="9" borderId="0" xfId="0" applyFont="1" applyFill="1" applyAlignment="1">
      <alignment vertical="top" wrapText="1"/>
    </xf>
    <xf numFmtId="0" fontId="35" fillId="21" borderId="39" xfId="0" applyFont="1" applyFill="1" applyBorder="1" applyAlignment="1">
      <alignment horizontal="right" vertical="top" wrapText="1"/>
    </xf>
    <xf numFmtId="0" fontId="35" fillId="21" borderId="40" xfId="0" applyFont="1" applyFill="1" applyBorder="1" applyAlignment="1">
      <alignment vertical="top" wrapText="1"/>
    </xf>
    <xf numFmtId="0" fontId="0" fillId="0" borderId="0" xfId="0" applyAlignment="1">
      <alignment vertical="top"/>
    </xf>
    <xf numFmtId="0" fontId="35" fillId="22" borderId="41" xfId="0" applyFont="1" applyFill="1" applyBorder="1" applyAlignment="1">
      <alignment horizontal="right" vertical="top" wrapText="1"/>
    </xf>
    <xf numFmtId="0" fontId="37" fillId="22" borderId="42" xfId="0" applyFont="1" applyFill="1" applyBorder="1" applyAlignment="1">
      <alignment vertical="top" wrapText="1"/>
    </xf>
    <xf numFmtId="0" fontId="37" fillId="23" borderId="42" xfId="0" applyFont="1" applyFill="1" applyBorder="1" applyAlignment="1">
      <alignment vertical="top" wrapText="1"/>
    </xf>
    <xf numFmtId="0" fontId="36" fillId="24" borderId="41" xfId="0" applyFont="1" applyFill="1" applyBorder="1" applyAlignment="1">
      <alignment horizontal="right" vertical="top" wrapText="1"/>
    </xf>
    <xf numFmtId="0" fontId="37" fillId="24" borderId="42" xfId="0" applyFont="1" applyFill="1" applyBorder="1" applyAlignment="1">
      <alignment vertical="top" wrapText="1"/>
    </xf>
    <xf numFmtId="0" fontId="37" fillId="25" borderId="42" xfId="0" applyFont="1" applyFill="1" applyBorder="1" applyAlignment="1">
      <alignment vertical="top" wrapText="1"/>
    </xf>
    <xf numFmtId="0" fontId="38" fillId="25" borderId="42" xfId="0" applyFont="1" applyFill="1" applyBorder="1" applyAlignment="1">
      <alignment vertical="top" wrapText="1"/>
    </xf>
    <xf numFmtId="0" fontId="37" fillId="25" borderId="28" xfId="0" applyFont="1" applyFill="1" applyBorder="1" applyAlignment="1">
      <alignment vertical="top" wrapText="1"/>
    </xf>
    <xf numFmtId="0" fontId="33" fillId="0" borderId="0" xfId="0" applyFont="1" applyAlignment="1">
      <alignment vertical="top"/>
    </xf>
    <xf numFmtId="0" fontId="40" fillId="9" borderId="0" xfId="0" applyFont="1" applyFill="1" applyAlignment="1">
      <alignment vertical="top"/>
    </xf>
    <xf numFmtId="0" fontId="40" fillId="0" borderId="0" xfId="0" applyFont="1" applyAlignment="1">
      <alignment vertical="center"/>
    </xf>
    <xf numFmtId="0" fontId="10"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1" fillId="4" borderId="1" xfId="0" applyFont="1" applyFill="1" applyBorder="1" applyAlignment="1">
      <alignment horizontal="left" vertical="center" wrapText="1"/>
    </xf>
    <xf numFmtId="0" fontId="1" fillId="0" borderId="0" xfId="0" applyFont="1" applyAlignment="1">
      <alignment horizontal="left" vertical="center" wrapText="1"/>
    </xf>
    <xf numFmtId="0" fontId="1" fillId="4" borderId="2"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0" fillId="0" borderId="0" xfId="0" applyFont="1"/>
    <xf numFmtId="0" fontId="11" fillId="0" borderId="0" xfId="0" applyFont="1" applyAlignment="1">
      <alignment vertical="center"/>
    </xf>
    <xf numFmtId="0" fontId="5" fillId="0" borderId="0" xfId="0" applyFont="1" applyAlignment="1">
      <alignment vertical="top"/>
    </xf>
    <xf numFmtId="0" fontId="8" fillId="0" borderId="0" xfId="0" applyFont="1"/>
    <xf numFmtId="0" fontId="24" fillId="0" borderId="0" xfId="0" applyFont="1" applyAlignment="1">
      <alignment vertical="top"/>
    </xf>
    <xf numFmtId="0" fontId="26" fillId="0" borderId="0" xfId="0" applyFont="1"/>
    <xf numFmtId="0" fontId="2" fillId="10" borderId="0" xfId="0" applyFont="1" applyFill="1"/>
    <xf numFmtId="0" fontId="13" fillId="3" borderId="23" xfId="0" applyFont="1" applyFill="1" applyBorder="1" applyAlignment="1">
      <alignment vertical="top"/>
    </xf>
    <xf numFmtId="0" fontId="13" fillId="3" borderId="24" xfId="0" applyFont="1" applyFill="1" applyBorder="1" applyAlignment="1">
      <alignment vertical="top"/>
    </xf>
    <xf numFmtId="0" fontId="28" fillId="0" borderId="0" xfId="0" applyFont="1"/>
    <xf numFmtId="0" fontId="2" fillId="10" borderId="25" xfId="0" applyFont="1" applyFill="1" applyBorder="1" applyAlignment="1">
      <alignment vertical="top" wrapText="1"/>
    </xf>
    <xf numFmtId="0" fontId="2" fillId="0" borderId="26" xfId="0" applyFont="1" applyBorder="1" applyAlignment="1">
      <alignment vertical="top" wrapText="1"/>
    </xf>
    <xf numFmtId="0" fontId="5" fillId="0" borderId="0" xfId="0" applyFont="1" applyAlignment="1">
      <alignment vertical="top" wrapText="1"/>
    </xf>
    <xf numFmtId="0" fontId="25" fillId="0" borderId="0" xfId="0" applyFont="1" applyAlignment="1">
      <alignment vertical="top" wrapText="1"/>
    </xf>
    <xf numFmtId="0" fontId="27" fillId="0" borderId="0" xfId="0" applyFont="1" applyAlignment="1">
      <alignment vertical="top" wrapText="1"/>
    </xf>
    <xf numFmtId="0" fontId="25" fillId="0" borderId="0" xfId="0" applyFont="1" applyAlignment="1">
      <alignment wrapText="1"/>
    </xf>
    <xf numFmtId="0" fontId="27" fillId="0" borderId="0" xfId="0" applyFont="1" applyAlignment="1">
      <alignment wrapText="1"/>
    </xf>
    <xf numFmtId="0" fontId="2" fillId="10" borderId="26" xfId="0" applyFont="1" applyFill="1" applyBorder="1" applyAlignment="1">
      <alignment vertical="top" wrapText="1"/>
    </xf>
    <xf numFmtId="0" fontId="2" fillId="0" borderId="25" xfId="0" applyFont="1" applyBorder="1" applyAlignment="1">
      <alignment vertical="top" wrapText="1"/>
    </xf>
    <xf numFmtId="0" fontId="27" fillId="0" borderId="0" xfId="0" applyFont="1" applyAlignment="1">
      <alignment vertical="top"/>
    </xf>
    <xf numFmtId="0" fontId="0" fillId="0" borderId="1" xfId="0" applyBorder="1" applyAlignment="1">
      <alignment vertical="top" wrapText="1"/>
    </xf>
    <xf numFmtId="0" fontId="0" fillId="0" borderId="29" xfId="0" applyBorder="1" applyAlignment="1">
      <alignment vertical="top" wrapText="1"/>
    </xf>
    <xf numFmtId="0" fontId="2" fillId="10" borderId="1" xfId="0" applyFont="1" applyFill="1" applyBorder="1" applyAlignment="1">
      <alignment vertical="top" wrapText="1"/>
    </xf>
    <xf numFmtId="0" fontId="2" fillId="10" borderId="29" xfId="0" applyFont="1" applyFill="1" applyBorder="1" applyAlignment="1">
      <alignment vertical="top" wrapText="1"/>
    </xf>
    <xf numFmtId="0" fontId="2" fillId="10" borderId="27" xfId="0" applyFont="1" applyFill="1" applyBorder="1" applyAlignment="1">
      <alignment vertical="top" wrapText="1"/>
    </xf>
    <xf numFmtId="0" fontId="2" fillId="10" borderId="28" xfId="0" applyFont="1" applyFill="1" applyBorder="1" applyAlignment="1">
      <alignment vertical="top" wrapText="1"/>
    </xf>
    <xf numFmtId="0" fontId="7" fillId="0" borderId="0" xfId="0" applyFont="1" applyAlignment="1">
      <alignment vertical="center"/>
    </xf>
    <xf numFmtId="0" fontId="23" fillId="0" borderId="0" xfId="0" applyFont="1" applyAlignment="1">
      <alignment vertical="center"/>
    </xf>
    <xf numFmtId="0" fontId="0" fillId="0" borderId="0" xfId="0" applyAlignment="1">
      <alignment vertical="center"/>
    </xf>
    <xf numFmtId="0" fontId="23" fillId="0" borderId="0" xfId="0" applyFont="1"/>
    <xf numFmtId="0" fontId="0" fillId="4" borderId="1" xfId="0" applyFill="1" applyBorder="1"/>
    <xf numFmtId="0" fontId="0" fillId="5" borderId="1" xfId="0" applyFill="1" applyBorder="1" applyAlignment="1">
      <alignment vertical="top"/>
    </xf>
    <xf numFmtId="0" fontId="0" fillId="5" borderId="1" xfId="0" applyFill="1" applyBorder="1" applyAlignment="1">
      <alignment horizontal="left" vertical="top"/>
    </xf>
    <xf numFmtId="0" fontId="42" fillId="5" borderId="1" xfId="2" applyFill="1" applyBorder="1" applyAlignment="1" applyProtection="1">
      <alignment vertical="top"/>
    </xf>
    <xf numFmtId="1" fontId="0" fillId="5" borderId="1" xfId="0" applyNumberFormat="1" applyFill="1" applyBorder="1" applyAlignment="1">
      <alignment vertical="top"/>
    </xf>
    <xf numFmtId="0" fontId="0" fillId="5" borderId="1" xfId="0" applyFill="1" applyBorder="1" applyAlignment="1">
      <alignment vertical="top" wrapText="1"/>
    </xf>
    <xf numFmtId="0" fontId="0" fillId="0" borderId="31" xfId="0" applyBorder="1"/>
    <xf numFmtId="0" fontId="0" fillId="0" borderId="31" xfId="0" applyBorder="1" applyAlignment="1">
      <alignment vertical="top" wrapText="1"/>
    </xf>
    <xf numFmtId="0" fontId="0" fillId="6" borderId="1" xfId="0" applyFill="1" applyBorder="1"/>
    <xf numFmtId="0" fontId="0" fillId="4" borderId="1" xfId="0" applyFill="1" applyBorder="1" applyAlignment="1">
      <alignment horizontal="left" indent="2"/>
    </xf>
    <xf numFmtId="0" fontId="2" fillId="3" borderId="1" xfId="0" applyFont="1" applyFill="1" applyBorder="1" applyAlignment="1">
      <alignment horizontal="left" vertical="center" wrapText="1" indent="2"/>
    </xf>
    <xf numFmtId="0" fontId="0" fillId="4" borderId="1" xfId="0" applyFill="1" applyBorder="1" applyAlignment="1">
      <alignment wrapText="1"/>
    </xf>
    <xf numFmtId="0" fontId="0" fillId="4" borderId="7" xfId="0" applyFill="1" applyBorder="1" applyAlignment="1">
      <alignment wrapText="1"/>
    </xf>
    <xf numFmtId="0" fontId="0" fillId="5" borderId="7" xfId="0" applyFill="1" applyBorder="1" applyAlignment="1">
      <alignment vertical="top"/>
    </xf>
    <xf numFmtId="0" fontId="0" fillId="4" borderId="2" xfId="0" applyFill="1" applyBorder="1" applyAlignment="1">
      <alignment wrapText="1"/>
    </xf>
    <xf numFmtId="0" fontId="0" fillId="5" borderId="2" xfId="0" applyFill="1" applyBorder="1" applyAlignment="1">
      <alignment vertical="top"/>
    </xf>
    <xf numFmtId="0" fontId="9" fillId="3" borderId="1" xfId="0" applyFont="1" applyFill="1" applyBorder="1" applyAlignment="1">
      <alignment horizontal="left" vertical="center" wrapText="1"/>
    </xf>
    <xf numFmtId="0" fontId="8" fillId="0" borderId="3" xfId="0" applyFont="1" applyBorder="1"/>
    <xf numFmtId="0" fontId="8" fillId="0" borderId="3" xfId="0" applyFont="1" applyBorder="1" applyAlignment="1">
      <alignment horizontal="center" vertical="top" wrapText="1"/>
    </xf>
    <xf numFmtId="0" fontId="2"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6" borderId="1" xfId="0"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Alignment="1">
      <alignment horizontal="left" vertical="center" wrapText="1" indent="1"/>
    </xf>
    <xf numFmtId="0" fontId="0" fillId="0" borderId="0" xfId="0" applyAlignment="1">
      <alignment vertical="top" wrapText="1"/>
    </xf>
    <xf numFmtId="0" fontId="2" fillId="3" borderId="8" xfId="0" applyFont="1" applyFill="1" applyBorder="1" applyAlignment="1">
      <alignment horizontal="left" vertical="center" wrapText="1"/>
    </xf>
    <xf numFmtId="0" fontId="0" fillId="5" borderId="17" xfId="0" applyFill="1" applyBorder="1" applyAlignment="1">
      <alignment vertical="top" wrapText="1"/>
    </xf>
    <xf numFmtId="0" fontId="2" fillId="4" borderId="1" xfId="0" applyFont="1" applyFill="1" applyBorder="1" applyAlignment="1">
      <alignment horizontal="left" vertical="center" wrapText="1"/>
    </xf>
    <xf numFmtId="0" fontId="4" fillId="0" borderId="0" xfId="0" applyFont="1"/>
    <xf numFmtId="0" fontId="2" fillId="0" borderId="0" xfId="0" applyFont="1" applyAlignment="1">
      <alignment horizontal="left" vertical="center" wrapText="1"/>
    </xf>
    <xf numFmtId="0" fontId="0" fillId="4" borderId="1" xfId="0" applyFill="1" applyBorder="1" applyAlignment="1">
      <alignment vertical="center" wrapText="1"/>
    </xf>
    <xf numFmtId="0" fontId="0" fillId="5" borderId="1" xfId="0" applyFill="1" applyBorder="1" applyAlignment="1">
      <alignment vertical="center" wrapText="1"/>
    </xf>
    <xf numFmtId="0" fontId="0" fillId="4" borderId="4" xfId="0" applyFill="1" applyBorder="1" applyAlignment="1">
      <alignment vertical="top" wrapText="1"/>
    </xf>
    <xf numFmtId="0" fontId="0" fillId="5" borderId="1" xfId="0" applyFill="1" applyBorder="1" applyAlignment="1">
      <alignment vertical="center"/>
    </xf>
    <xf numFmtId="0" fontId="0" fillId="4" borderId="1" xfId="0" applyFill="1" applyBorder="1" applyAlignment="1">
      <alignment horizontal="left" vertical="center" wrapText="1" indent="1"/>
    </xf>
    <xf numFmtId="0" fontId="0" fillId="4" borderId="4" xfId="0" applyFill="1" applyBorder="1" applyAlignment="1">
      <alignment horizontal="left" vertical="center" wrapText="1"/>
    </xf>
    <xf numFmtId="0" fontId="0" fillId="4" borderId="1" xfId="0" applyFill="1" applyBorder="1" applyAlignment="1">
      <alignment horizontal="left" vertical="center" indent="1"/>
    </xf>
    <xf numFmtId="0" fontId="1" fillId="6" borderId="1" xfId="0" applyFont="1" applyFill="1" applyBorder="1" applyAlignment="1">
      <alignment vertical="top"/>
    </xf>
    <xf numFmtId="0" fontId="0" fillId="7" borderId="1" xfId="0" applyFill="1" applyBorder="1" applyAlignment="1">
      <alignment vertical="top"/>
    </xf>
    <xf numFmtId="0" fontId="1" fillId="0" borderId="0" xfId="0" applyFont="1"/>
    <xf numFmtId="0" fontId="1" fillId="0" borderId="0" xfId="0" applyFont="1" applyAlignment="1">
      <alignment vertical="top"/>
    </xf>
    <xf numFmtId="0" fontId="0" fillId="0" borderId="0" xfId="0" applyAlignment="1">
      <alignment horizontal="center" vertical="top" wrapText="1"/>
    </xf>
    <xf numFmtId="0" fontId="11" fillId="4" borderId="1" xfId="0" applyFont="1" applyFill="1" applyBorder="1" applyAlignment="1">
      <alignment horizontal="right" vertical="center"/>
    </xf>
    <xf numFmtId="164" fontId="0" fillId="5" borderId="1" xfId="0" applyNumberFormat="1" applyFill="1" applyBorder="1" applyAlignment="1">
      <alignment vertical="top" wrapText="1"/>
    </xf>
    <xf numFmtId="164" fontId="1" fillId="4" borderId="1" xfId="0" applyNumberFormat="1" applyFont="1" applyFill="1" applyBorder="1" applyAlignment="1">
      <alignment horizontal="center" vertical="top" wrapText="1"/>
    </xf>
    <xf numFmtId="0" fontId="11" fillId="6" borderId="1" xfId="0" applyFont="1" applyFill="1" applyBorder="1"/>
    <xf numFmtId="0" fontId="11" fillId="4" borderId="1" xfId="0" applyFont="1" applyFill="1" applyBorder="1" applyAlignment="1">
      <alignment horizontal="center" vertical="top"/>
    </xf>
    <xf numFmtId="0" fontId="12" fillId="6" borderId="1" xfId="0" applyFont="1" applyFill="1" applyBorder="1"/>
    <xf numFmtId="0" fontId="12" fillId="5" borderId="1" xfId="0" applyFont="1" applyFill="1" applyBorder="1" applyAlignment="1">
      <alignment vertical="top"/>
    </xf>
    <xf numFmtId="0" fontId="12" fillId="4" borderId="1" xfId="0" applyFont="1" applyFill="1" applyBorder="1"/>
    <xf numFmtId="0" fontId="12" fillId="0" borderId="0" xfId="0" applyFont="1" applyAlignment="1">
      <alignment horizontal="left" vertical="center"/>
    </xf>
    <xf numFmtId="0" fontId="12" fillId="3" borderId="1" xfId="0" applyFont="1" applyFill="1" applyBorder="1" applyAlignment="1">
      <alignment horizontal="left" vertical="center"/>
    </xf>
    <xf numFmtId="0" fontId="0" fillId="5" borderId="1" xfId="0" applyFill="1" applyBorder="1"/>
    <xf numFmtId="0" fontId="0" fillId="9" borderId="0" xfId="0" applyFill="1"/>
    <xf numFmtId="0" fontId="30" fillId="0" borderId="3" xfId="0" applyFont="1" applyBorder="1" applyAlignment="1">
      <alignment horizontal="center" vertical="center" wrapText="1"/>
    </xf>
    <xf numFmtId="0" fontId="1" fillId="4" borderId="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3" fontId="0" fillId="5" borderId="1" xfId="0" applyNumberFormat="1" applyFill="1" applyBorder="1" applyAlignment="1">
      <alignment vertical="top" wrapText="1"/>
    </xf>
    <xf numFmtId="0" fontId="15" fillId="0" borderId="0" xfId="0" applyFont="1"/>
    <xf numFmtId="0" fontId="6" fillId="0" borderId="0" xfId="0" applyFont="1"/>
    <xf numFmtId="0" fontId="0" fillId="7" borderId="1" xfId="0" applyFill="1" applyBorder="1" applyAlignment="1">
      <alignment vertical="top" wrapText="1"/>
    </xf>
    <xf numFmtId="5" fontId="0" fillId="5" borderId="1" xfId="1" applyNumberFormat="1" applyFont="1" applyFill="1" applyBorder="1" applyAlignment="1" applyProtection="1">
      <alignment vertical="top" wrapText="1"/>
    </xf>
    <xf numFmtId="40" fontId="0" fillId="5" borderId="1" xfId="0" applyNumberFormat="1" applyFill="1" applyBorder="1" applyAlignment="1">
      <alignment vertical="top" wrapText="1"/>
    </xf>
    <xf numFmtId="38" fontId="0" fillId="5" borderId="1" xfId="0" applyNumberFormat="1" applyFill="1" applyBorder="1" applyAlignment="1">
      <alignment vertical="top" wrapText="1"/>
    </xf>
    <xf numFmtId="0" fontId="1" fillId="6" borderId="6"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165" fontId="0" fillId="5" borderId="1" xfId="0" applyNumberFormat="1" applyFill="1" applyBorder="1" applyAlignment="1">
      <alignment vertical="top" wrapText="1"/>
    </xf>
    <xf numFmtId="0" fontId="10" fillId="0" borderId="0" xfId="0" applyFont="1" applyAlignment="1">
      <alignment horizontal="left" wrapText="1"/>
    </xf>
    <xf numFmtId="0" fontId="2" fillId="0" borderId="0" xfId="0" applyFont="1"/>
    <xf numFmtId="0" fontId="17" fillId="0" borderId="0" xfId="0" applyFont="1"/>
    <xf numFmtId="0" fontId="30" fillId="0" borderId="0" xfId="0" applyFont="1"/>
    <xf numFmtId="0" fontId="31" fillId="0" borderId="0" xfId="0" applyFont="1"/>
    <xf numFmtId="0" fontId="25" fillId="0" borderId="0" xfId="0" applyFont="1"/>
    <xf numFmtId="0" fontId="13" fillId="3"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4" fillId="0" borderId="0" xfId="0" applyFont="1" applyAlignment="1">
      <alignment wrapText="1"/>
    </xf>
    <xf numFmtId="0" fontId="12" fillId="3" borderId="1" xfId="0" applyFont="1" applyFill="1" applyBorder="1" applyAlignment="1">
      <alignment horizontal="left" vertical="top"/>
    </xf>
    <xf numFmtId="0" fontId="2" fillId="8" borderId="5" xfId="0" applyFont="1" applyFill="1" applyBorder="1" applyAlignment="1">
      <alignment vertical="top" wrapText="1"/>
    </xf>
    <xf numFmtId="0" fontId="2" fillId="8" borderId="1" xfId="0" applyFont="1" applyFill="1" applyBorder="1" applyAlignment="1">
      <alignment vertical="top" wrapText="1"/>
    </xf>
    <xf numFmtId="0" fontId="2" fillId="8" borderId="1" xfId="0" applyFont="1" applyFill="1" applyBorder="1" applyAlignment="1">
      <alignment vertical="top"/>
    </xf>
    <xf numFmtId="0" fontId="2" fillId="8" borderId="3" xfId="0" applyFont="1" applyFill="1" applyBorder="1" applyAlignment="1">
      <alignment vertical="top" wrapText="1"/>
    </xf>
    <xf numFmtId="0" fontId="14" fillId="0" borderId="38" xfId="0" applyFont="1" applyBorder="1" applyAlignment="1">
      <alignment vertical="top"/>
    </xf>
    <xf numFmtId="0" fontId="2" fillId="3" borderId="2" xfId="0" applyFont="1" applyFill="1" applyBorder="1" applyAlignment="1">
      <alignment vertical="top"/>
    </xf>
    <xf numFmtId="0" fontId="2" fillId="8" borderId="2" xfId="0" applyFont="1" applyFill="1" applyBorder="1" applyAlignment="1">
      <alignment vertical="top"/>
    </xf>
    <xf numFmtId="0" fontId="13" fillId="0" borderId="0" xfId="0" applyFont="1"/>
    <xf numFmtId="0" fontId="2" fillId="0" borderId="0" xfId="0" applyFont="1" applyAlignment="1">
      <alignment vertical="top"/>
    </xf>
    <xf numFmtId="0" fontId="13" fillId="3" borderId="8" xfId="0" applyFont="1" applyFill="1" applyBorder="1" applyAlignment="1">
      <alignment vertical="center" wrapText="1"/>
    </xf>
    <xf numFmtId="0" fontId="2" fillId="8" borderId="8" xfId="0" applyFont="1" applyFill="1" applyBorder="1" applyAlignment="1">
      <alignment horizontal="center" vertical="center"/>
    </xf>
    <xf numFmtId="0" fontId="2" fillId="0" borderId="0" xfId="0" applyFont="1" applyAlignment="1">
      <alignment horizontal="center"/>
    </xf>
    <xf numFmtId="0" fontId="4" fillId="0" borderId="0" xfId="0" applyFont="1" applyAlignment="1">
      <alignment vertical="center" wrapText="1"/>
    </xf>
    <xf numFmtId="0" fontId="13" fillId="3" borderId="1" xfId="0" applyFont="1" applyFill="1" applyBorder="1" applyAlignment="1">
      <alignment vertical="center" wrapText="1"/>
    </xf>
    <xf numFmtId="0" fontId="2" fillId="8" borderId="1" xfId="0" applyFont="1" applyFill="1" applyBorder="1" applyAlignment="1">
      <alignment horizontal="center" vertical="center"/>
    </xf>
    <xf numFmtId="0" fontId="30" fillId="0" borderId="0" xfId="0" applyFont="1" applyAlignment="1">
      <alignment horizontal="center" vertical="center" wrapText="1"/>
    </xf>
    <xf numFmtId="0" fontId="23" fillId="0" borderId="0" xfId="0" applyFont="1" applyAlignment="1">
      <alignment horizontal="left" vertical="top"/>
    </xf>
    <xf numFmtId="0" fontId="5" fillId="0" borderId="0" xfId="0" applyFont="1"/>
    <xf numFmtId="0" fontId="23" fillId="0" borderId="0" xfId="0" applyFont="1" applyAlignment="1">
      <alignment horizontal="left"/>
    </xf>
    <xf numFmtId="0" fontId="22" fillId="0" borderId="0" xfId="0" applyFont="1"/>
    <xf numFmtId="0" fontId="4" fillId="0" borderId="3" xfId="0" applyFont="1" applyBorder="1" applyAlignment="1">
      <alignment vertical="center" wrapText="1"/>
    </xf>
    <xf numFmtId="0" fontId="1" fillId="2" borderId="13" xfId="0" applyFont="1" applyFill="1" applyBorder="1" applyAlignment="1">
      <alignment horizontal="center"/>
    </xf>
    <xf numFmtId="0" fontId="1" fillId="14" borderId="7" xfId="0" applyFont="1" applyFill="1" applyBorder="1" applyAlignment="1">
      <alignment horizontal="left"/>
    </xf>
    <xf numFmtId="0" fontId="13" fillId="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0" borderId="0" xfId="0" applyAlignment="1">
      <alignment horizontal="center" vertical="center"/>
    </xf>
    <xf numFmtId="0" fontId="2" fillId="5" borderId="2" xfId="0" applyFont="1" applyFill="1" applyBorder="1" applyAlignment="1">
      <alignment vertical="top" wrapText="1"/>
    </xf>
    <xf numFmtId="0" fontId="2" fillId="5" borderId="5" xfId="0" applyFont="1" applyFill="1" applyBorder="1" applyAlignment="1">
      <alignment vertical="top" wrapText="1"/>
    </xf>
    <xf numFmtId="0" fontId="0" fillId="5" borderId="18" xfId="0" applyFill="1" applyBorder="1" applyAlignment="1">
      <alignment vertical="top"/>
    </xf>
    <xf numFmtId="0" fontId="0" fillId="5" borderId="18" xfId="0" applyFill="1" applyBorder="1" applyAlignment="1">
      <alignment vertical="top" wrapText="1"/>
    </xf>
    <xf numFmtId="0" fontId="14" fillId="0" borderId="0" xfId="0" applyFont="1" applyAlignment="1">
      <alignment vertical="top" wrapText="1"/>
    </xf>
    <xf numFmtId="0" fontId="13" fillId="3" borderId="15" xfId="0" applyFont="1" applyFill="1" applyBorder="1" applyAlignment="1">
      <alignment vertical="center" wrapText="1"/>
    </xf>
    <xf numFmtId="0" fontId="2" fillId="8" borderId="10"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top"/>
    </xf>
    <xf numFmtId="0" fontId="0" fillId="2" borderId="0" xfId="0" applyFill="1"/>
    <xf numFmtId="0" fontId="11" fillId="14" borderId="1" xfId="0" applyFont="1" applyFill="1" applyBorder="1" applyAlignment="1">
      <alignment horizontal="left"/>
    </xf>
    <xf numFmtId="0" fontId="13" fillId="3" borderId="5" xfId="0" applyFont="1" applyFill="1" applyBorder="1" applyAlignment="1">
      <alignment horizontal="center" vertical="center" wrapText="1"/>
    </xf>
    <xf numFmtId="0" fontId="13" fillId="3" borderId="1" xfId="0" applyFont="1" applyFill="1" applyBorder="1" applyAlignment="1">
      <alignment horizont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 fillId="8" borderId="2" xfId="0" applyFont="1" applyFill="1" applyBorder="1" applyAlignment="1">
      <alignment vertical="top" wrapText="1"/>
    </xf>
    <xf numFmtId="1" fontId="2" fillId="8" borderId="5" xfId="0" applyNumberFormat="1" applyFont="1" applyFill="1" applyBorder="1" applyAlignment="1">
      <alignment vertical="top" wrapText="1"/>
    </xf>
    <xf numFmtId="0" fontId="2" fillId="8" borderId="5" xfId="0" applyFont="1" applyFill="1" applyBorder="1" applyAlignment="1">
      <alignment vertical="top"/>
    </xf>
    <xf numFmtId="0" fontId="12" fillId="0" borderId="0" xfId="0" applyFont="1"/>
    <xf numFmtId="0" fontId="2" fillId="8" borderId="14" xfId="0" applyFont="1" applyFill="1" applyBorder="1" applyAlignment="1">
      <alignment horizontal="center" vertical="center"/>
    </xf>
    <xf numFmtId="0" fontId="13" fillId="3" borderId="1" xfId="0" applyFont="1" applyFill="1" applyBorder="1" applyAlignment="1">
      <alignment horizontal="left" vertical="top" wrapText="1"/>
    </xf>
    <xf numFmtId="0" fontId="2" fillId="8" borderId="1" xfId="0" applyFont="1" applyFill="1" applyBorder="1" applyAlignment="1">
      <alignment horizontal="center" vertical="top" wrapText="1"/>
    </xf>
    <xf numFmtId="0" fontId="13" fillId="6" borderId="1" xfId="0" applyFont="1" applyFill="1" applyBorder="1" applyAlignment="1">
      <alignment vertical="center" wrapText="1"/>
    </xf>
    <xf numFmtId="0" fontId="2" fillId="20" borderId="1" xfId="0" applyFont="1" applyFill="1" applyBorder="1" applyAlignment="1">
      <alignment horizontal="center" vertical="center"/>
    </xf>
    <xf numFmtId="0" fontId="2" fillId="20" borderId="1" xfId="0" applyFont="1" applyFill="1" applyBorder="1" applyAlignment="1">
      <alignment horizontal="center"/>
    </xf>
    <xf numFmtId="0" fontId="13" fillId="0" borderId="0" xfId="0" applyFont="1" applyAlignment="1">
      <alignment vertical="center" wrapText="1"/>
    </xf>
    <xf numFmtId="0" fontId="4" fillId="12" borderId="19" xfId="0" applyFont="1" applyFill="1" applyBorder="1" applyAlignment="1">
      <alignment horizontal="left"/>
    </xf>
    <xf numFmtId="0" fontId="4" fillId="12" borderId="20" xfId="0" applyFont="1" applyFill="1" applyBorder="1" applyAlignment="1">
      <alignment horizontal="left"/>
    </xf>
    <xf numFmtId="0" fontId="4" fillId="12" borderId="21" xfId="0" applyFont="1" applyFill="1" applyBorder="1" applyAlignment="1">
      <alignment horizontal="left"/>
    </xf>
    <xf numFmtId="0" fontId="1" fillId="14" borderId="4" xfId="0" applyFont="1" applyFill="1" applyBorder="1" applyAlignment="1">
      <alignment horizontal="left"/>
    </xf>
    <xf numFmtId="0" fontId="1" fillId="4" borderId="37" xfId="0" applyFont="1" applyFill="1" applyBorder="1" applyAlignment="1">
      <alignment horizontal="center" vertical="center" wrapText="1"/>
    </xf>
    <xf numFmtId="0" fontId="0" fillId="5" borderId="1" xfId="0" applyFill="1" applyBorder="1" applyAlignment="1">
      <alignment horizontal="center" vertical="top" wrapText="1"/>
    </xf>
    <xf numFmtId="0" fontId="13" fillId="0" borderId="0" xfId="0" applyFont="1" applyAlignment="1">
      <alignment wrapText="1"/>
    </xf>
    <xf numFmtId="0" fontId="16" fillId="2" borderId="33" xfId="0" applyFont="1" applyFill="1" applyBorder="1" applyAlignment="1">
      <alignment horizontal="left" wrapText="1"/>
    </xf>
    <xf numFmtId="0" fontId="18" fillId="0" borderId="0" xfId="0" applyFont="1"/>
    <xf numFmtId="0" fontId="11" fillId="6" borderId="1"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6" fillId="8" borderId="2" xfId="0" applyFont="1" applyFill="1" applyBorder="1" applyAlignment="1">
      <alignment vertical="top" wrapText="1"/>
    </xf>
    <xf numFmtId="0" fontId="0" fillId="5" borderId="2" xfId="0" applyFill="1" applyBorder="1" applyAlignment="1">
      <alignment vertical="top" wrapText="1"/>
    </xf>
    <xf numFmtId="0" fontId="6" fillId="5" borderId="17" xfId="0" applyFont="1" applyFill="1" applyBorder="1" applyAlignment="1">
      <alignment vertical="top" wrapText="1"/>
    </xf>
    <xf numFmtId="0" fontId="6" fillId="8" borderId="22" xfId="0" applyFont="1" applyFill="1" applyBorder="1" applyAlignment="1">
      <alignment vertical="top" wrapText="1"/>
    </xf>
    <xf numFmtId="0" fontId="6" fillId="5" borderId="1" xfId="0" applyFont="1" applyFill="1" applyBorder="1" applyAlignment="1">
      <alignment vertical="top" wrapText="1"/>
    </xf>
    <xf numFmtId="0" fontId="6" fillId="8" borderId="1" xfId="0" applyFont="1" applyFill="1" applyBorder="1" applyAlignment="1">
      <alignment vertical="top" wrapText="1"/>
    </xf>
    <xf numFmtId="0" fontId="6" fillId="8" borderId="5" xfId="0" applyFont="1" applyFill="1" applyBorder="1" applyAlignment="1">
      <alignment vertical="top" wrapText="1"/>
    </xf>
    <xf numFmtId="0" fontId="19" fillId="0" borderId="0" xfId="0" applyFont="1" applyAlignment="1">
      <alignment vertical="center"/>
    </xf>
    <xf numFmtId="0" fontId="29" fillId="0" borderId="0" xfId="0" applyFont="1"/>
    <xf numFmtId="0" fontId="30" fillId="0" borderId="1" xfId="0" applyFont="1" applyBorder="1" applyAlignment="1">
      <alignment horizontal="center" vertical="center" wrapText="1"/>
    </xf>
    <xf numFmtId="0" fontId="1" fillId="14" borderId="31" xfId="0" applyFont="1" applyFill="1" applyBorder="1" applyAlignment="1">
      <alignment horizontal="left"/>
    </xf>
    <xf numFmtId="0" fontId="13" fillId="4" borderId="4"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32" fillId="0" borderId="0" xfId="0" applyFont="1"/>
    <xf numFmtId="0" fontId="12" fillId="0" borderId="3" xfId="0" applyFont="1" applyBorder="1" applyAlignment="1">
      <alignment horizontal="center" wrapText="1"/>
    </xf>
    <xf numFmtId="0" fontId="1" fillId="2" borderId="1" xfId="0" applyFont="1" applyFill="1" applyBorder="1" applyAlignment="1">
      <alignment horizontal="center"/>
    </xf>
    <xf numFmtId="0" fontId="4" fillId="12" borderId="1" xfId="0" applyFont="1" applyFill="1" applyBorder="1" applyAlignment="1">
      <alignment horizontal="left"/>
    </xf>
    <xf numFmtId="0" fontId="0" fillId="4" borderId="1" xfId="0" applyFill="1" applyBorder="1" applyAlignment="1">
      <alignment vertical="top" wrapText="1"/>
    </xf>
    <xf numFmtId="0" fontId="0" fillId="5" borderId="1" xfId="0" applyFill="1" applyBorder="1" applyAlignment="1">
      <alignment horizontal="center" vertical="center"/>
    </xf>
    <xf numFmtId="0" fontId="4" fillId="0" borderId="0" xfId="0" applyFont="1" applyAlignment="1">
      <alignment horizontal="left" vertical="center"/>
    </xf>
    <xf numFmtId="0" fontId="1" fillId="0" borderId="0" xfId="0" applyFont="1" applyAlignment="1">
      <alignment horizontal="center" vertical="center" wrapText="1"/>
    </xf>
    <xf numFmtId="0" fontId="0" fillId="4" borderId="1" xfId="0" applyFill="1" applyBorder="1" applyAlignment="1">
      <alignment horizontal="left" vertical="center" wrapText="1"/>
    </xf>
    <xf numFmtId="0" fontId="0" fillId="5" borderId="1" xfId="0" applyFill="1" applyBorder="1" applyAlignment="1">
      <alignment horizontal="center" vertical="top"/>
    </xf>
    <xf numFmtId="0" fontId="1" fillId="4" borderId="1" xfId="0" applyFont="1" applyFill="1" applyBorder="1" applyAlignment="1">
      <alignment horizontal="center" vertical="top"/>
    </xf>
    <xf numFmtId="0" fontId="0" fillId="6" borderId="1" xfId="0" applyFill="1" applyBorder="1" applyAlignment="1">
      <alignment horizontal="left" vertical="top" wrapText="1"/>
    </xf>
    <xf numFmtId="0" fontId="0" fillId="5" borderId="1" xfId="0" applyFill="1" applyBorder="1" applyAlignment="1">
      <alignment horizontal="center" vertical="center" wrapText="1"/>
    </xf>
    <xf numFmtId="0" fontId="1" fillId="4" borderId="1" xfId="0" applyFont="1" applyFill="1" applyBorder="1" applyAlignment="1">
      <alignment horizontal="center" vertical="center"/>
    </xf>
    <xf numFmtId="0" fontId="12" fillId="4"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4"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8" fillId="0" borderId="0" xfId="0" applyFont="1" applyAlignment="1">
      <alignment vertical="top" wrapText="1"/>
    </xf>
    <xf numFmtId="0" fontId="0" fillId="0" borderId="0" xfId="0" applyAlignment="1">
      <alignment horizontal="left" vertical="top"/>
    </xf>
    <xf numFmtId="0" fontId="1" fillId="0" borderId="0" xfId="0" applyFont="1" applyAlignment="1">
      <alignment horizontal="left" wrapText="1"/>
    </xf>
    <xf numFmtId="0" fontId="11" fillId="0" borderId="0" xfId="0" applyFont="1"/>
    <xf numFmtId="49" fontId="0" fillId="5" borderId="1" xfId="0" applyNumberFormat="1" applyFill="1" applyBorder="1" applyAlignment="1">
      <alignment vertical="top" wrapText="1"/>
    </xf>
    <xf numFmtId="0" fontId="10" fillId="0" borderId="0" xfId="0" applyFont="1" applyAlignment="1">
      <alignment wrapText="1"/>
    </xf>
    <xf numFmtId="1" fontId="0" fillId="7" borderId="1" xfId="0" applyNumberFormat="1" applyFill="1" applyBorder="1" applyAlignment="1">
      <alignment vertical="center"/>
    </xf>
    <xf numFmtId="0" fontId="0" fillId="4" borderId="1" xfId="0" applyFill="1" applyBorder="1" applyAlignment="1">
      <alignment horizontal="center" vertical="center" wrapText="1"/>
    </xf>
    <xf numFmtId="0" fontId="0" fillId="0" borderId="0" xfId="0" applyAlignment="1">
      <alignment vertical="center" wrapText="1"/>
    </xf>
    <xf numFmtId="0" fontId="0" fillId="6" borderId="11" xfId="0" applyFill="1" applyBorder="1" applyAlignment="1">
      <alignment vertical="center" wrapText="1"/>
    </xf>
    <xf numFmtId="0" fontId="1" fillId="11" borderId="4" xfId="0" applyFont="1" applyFill="1" applyBorder="1" applyAlignment="1">
      <alignment horizontal="left"/>
    </xf>
    <xf numFmtId="0" fontId="1" fillId="11" borderId="31" xfId="0" applyFont="1" applyFill="1" applyBorder="1" applyAlignment="1">
      <alignment horizontal="left"/>
    </xf>
    <xf numFmtId="0" fontId="1" fillId="11" borderId="17" xfId="0" applyFont="1" applyFill="1" applyBorder="1" applyAlignment="1">
      <alignment horizontal="left"/>
    </xf>
    <xf numFmtId="0" fontId="1" fillId="6" borderId="1" xfId="0" applyFont="1" applyFill="1" applyBorder="1" applyAlignment="1">
      <alignment horizontal="center"/>
    </xf>
    <xf numFmtId="0" fontId="0" fillId="5" borderId="9" xfId="0" applyFill="1" applyBorder="1" applyAlignment="1">
      <alignment vertical="center" wrapText="1"/>
    </xf>
    <xf numFmtId="0" fontId="0" fillId="5" borderId="11" xfId="0" applyFill="1" applyBorder="1" applyAlignment="1">
      <alignment vertical="center" wrapText="1"/>
    </xf>
    <xf numFmtId="0" fontId="0" fillId="19" borderId="0" xfId="0" applyFill="1"/>
    <xf numFmtId="0" fontId="35" fillId="25" borderId="41" xfId="0" applyFont="1" applyFill="1" applyBorder="1" applyAlignment="1">
      <alignment horizontal="right" vertical="top" wrapText="1"/>
    </xf>
    <xf numFmtId="0" fontId="35" fillId="23" borderId="41" xfId="0" applyFont="1" applyFill="1" applyBorder="1" applyAlignment="1">
      <alignment vertical="top" wrapText="1"/>
    </xf>
    <xf numFmtId="0" fontId="35" fillId="23" borderId="42" xfId="0" applyFont="1" applyFill="1" applyBorder="1" applyAlignment="1">
      <alignment vertical="top" wrapText="1"/>
    </xf>
    <xf numFmtId="0" fontId="35" fillId="23" borderId="41" xfId="0" applyFont="1" applyFill="1" applyBorder="1" applyAlignment="1">
      <alignment horizontal="right" vertical="top" wrapText="1"/>
    </xf>
    <xf numFmtId="0" fontId="35" fillId="24" borderId="41" xfId="0" applyFont="1" applyFill="1" applyBorder="1" applyAlignment="1">
      <alignment vertical="top" wrapText="1"/>
    </xf>
    <xf numFmtId="0" fontId="35" fillId="24" borderId="42" xfId="0" applyFont="1" applyFill="1" applyBorder="1" applyAlignment="1">
      <alignment vertical="top" wrapText="1"/>
    </xf>
    <xf numFmtId="0" fontId="35" fillId="24" borderId="41" xfId="0" applyFont="1" applyFill="1" applyBorder="1" applyAlignment="1">
      <alignment horizontal="right" vertical="top" wrapText="1"/>
    </xf>
    <xf numFmtId="0" fontId="35" fillId="25" borderId="41" xfId="0" applyFont="1" applyFill="1" applyBorder="1" applyAlignment="1">
      <alignment vertical="top" wrapText="1"/>
    </xf>
    <xf numFmtId="0" fontId="35" fillId="25" borderId="42" xfId="0" applyFont="1" applyFill="1" applyBorder="1" applyAlignment="1">
      <alignment vertical="top" wrapText="1"/>
    </xf>
    <xf numFmtId="0" fontId="34" fillId="9" borderId="0" xfId="0" applyFont="1" applyFill="1" applyAlignment="1">
      <alignment vertical="top" wrapText="1"/>
    </xf>
    <xf numFmtId="0" fontId="34" fillId="0" borderId="0" xfId="0" applyFont="1" applyAlignment="1">
      <alignment vertical="top" wrapText="1"/>
    </xf>
    <xf numFmtId="0" fontId="36" fillId="25" borderId="41" xfId="0" applyFont="1" applyFill="1" applyBorder="1" applyAlignment="1">
      <alignment horizontal="right" vertical="top" wrapText="1"/>
    </xf>
    <xf numFmtId="0" fontId="35" fillId="22" borderId="41" xfId="0" applyFont="1" applyFill="1" applyBorder="1" applyAlignment="1">
      <alignment vertical="top" wrapText="1"/>
    </xf>
    <xf numFmtId="0" fontId="35" fillId="22" borderId="42" xfId="0" applyFont="1" applyFill="1" applyBorder="1" applyAlignment="1">
      <alignment vertical="top" wrapText="1"/>
    </xf>
    <xf numFmtId="0" fontId="34" fillId="9" borderId="0" xfId="0" applyFont="1" applyFill="1" applyAlignment="1">
      <alignment horizontal="left" vertical="top" wrapText="1"/>
    </xf>
    <xf numFmtId="0" fontId="35" fillId="25" borderId="43" xfId="0" applyFont="1" applyFill="1" applyBorder="1" applyAlignment="1">
      <alignment horizontal="right" vertical="top" wrapText="1"/>
    </xf>
    <xf numFmtId="0" fontId="12" fillId="0" borderId="3" xfId="0" applyFont="1" applyBorder="1" applyAlignment="1">
      <alignment horizontal="left" vertical="center" wrapText="1"/>
    </xf>
    <xf numFmtId="0" fontId="2" fillId="0" borderId="0" xfId="0" applyFont="1" applyAlignment="1">
      <alignment vertical="center" wrapText="1"/>
    </xf>
    <xf numFmtId="0" fontId="13" fillId="3" borderId="1" xfId="0" applyFont="1" applyFill="1" applyBorder="1" applyAlignment="1">
      <alignment horizontal="center" vertical="center"/>
    </xf>
    <xf numFmtId="0" fontId="13" fillId="18"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0" fillId="0" borderId="0" xfId="0" applyFont="1" applyAlignment="1">
      <alignment horizontal="left" wrapText="1"/>
    </xf>
    <xf numFmtId="0" fontId="30" fillId="0" borderId="3" xfId="0" applyFont="1" applyBorder="1" applyAlignment="1">
      <alignment horizontal="center"/>
    </xf>
    <xf numFmtId="0" fontId="15" fillId="2" borderId="13" xfId="0" applyFont="1" applyFill="1" applyBorder="1" applyAlignment="1">
      <alignment horizontal="left"/>
    </xf>
    <xf numFmtId="0" fontId="15" fillId="2" borderId="0" xfId="0" applyFont="1" applyFill="1" applyAlignment="1">
      <alignment horizontal="left"/>
    </xf>
    <xf numFmtId="0" fontId="15" fillId="2" borderId="32" xfId="0" applyFont="1" applyFill="1" applyBorder="1" applyAlignment="1">
      <alignment horizontal="left"/>
    </xf>
    <xf numFmtId="0" fontId="1" fillId="11" borderId="7" xfId="0" applyFont="1" applyFill="1" applyBorder="1" applyAlignment="1">
      <alignment horizontal="left"/>
    </xf>
    <xf numFmtId="0" fontId="1" fillId="2" borderId="13" xfId="0" applyFont="1" applyFill="1" applyBorder="1" applyAlignment="1">
      <alignment horizontal="center"/>
    </xf>
    <xf numFmtId="0" fontId="1" fillId="2" borderId="14" xfId="0" applyFont="1" applyFill="1" applyBorder="1" applyAlignment="1">
      <alignment horizontal="center"/>
    </xf>
    <xf numFmtId="0" fontId="4" fillId="12" borderId="12" xfId="0" applyFont="1" applyFill="1" applyBorder="1" applyAlignment="1">
      <alignment horizontal="center"/>
    </xf>
    <xf numFmtId="0" fontId="4" fillId="12" borderId="13" xfId="0" applyFont="1" applyFill="1" applyBorder="1" applyAlignment="1">
      <alignment horizontal="center"/>
    </xf>
    <xf numFmtId="0" fontId="4" fillId="13" borderId="7" xfId="0" applyFont="1" applyFill="1" applyBorder="1" applyAlignment="1">
      <alignment horizontal="left"/>
    </xf>
    <xf numFmtId="0" fontId="4" fillId="0" borderId="3" xfId="0" applyFont="1" applyBorder="1" applyAlignment="1">
      <alignment horizontal="center"/>
    </xf>
    <xf numFmtId="0" fontId="4" fillId="13" borderId="1" xfId="0" applyFont="1" applyFill="1" applyBorder="1" applyAlignment="1">
      <alignment horizontal="left"/>
    </xf>
    <xf numFmtId="0" fontId="13" fillId="15" borderId="1" xfId="0" applyFont="1" applyFill="1" applyBorder="1" applyAlignment="1">
      <alignment horizontal="left" wrapText="1"/>
    </xf>
    <xf numFmtId="0" fontId="4" fillId="12" borderId="16" xfId="0" applyFont="1" applyFill="1" applyBorder="1" applyAlignment="1">
      <alignment horizontal="center"/>
    </xf>
    <xf numFmtId="0" fontId="4" fillId="12" borderId="0" xfId="0" applyFont="1" applyFill="1" applyAlignment="1">
      <alignment horizontal="center"/>
    </xf>
    <xf numFmtId="0" fontId="1" fillId="14" borderId="1" xfId="0" applyFont="1" applyFill="1" applyBorder="1" applyAlignment="1">
      <alignment horizontal="left"/>
    </xf>
    <xf numFmtId="0" fontId="1" fillId="14" borderId="4" xfId="0" applyFont="1" applyFill="1" applyBorder="1" applyAlignment="1">
      <alignment horizontal="left"/>
    </xf>
    <xf numFmtId="0" fontId="1" fillId="2" borderId="34" xfId="0" applyFont="1" applyFill="1" applyBorder="1" applyAlignment="1">
      <alignment horizontal="left"/>
    </xf>
    <xf numFmtId="0" fontId="1" fillId="2" borderId="35" xfId="0" applyFont="1" applyFill="1" applyBorder="1" applyAlignment="1">
      <alignment horizontal="left"/>
    </xf>
    <xf numFmtId="0" fontId="1" fillId="2" borderId="36" xfId="0" applyFont="1" applyFill="1" applyBorder="1" applyAlignment="1">
      <alignment horizontal="left"/>
    </xf>
    <xf numFmtId="0" fontId="4" fillId="13" borderId="12" xfId="0" applyFont="1" applyFill="1" applyBorder="1" applyAlignment="1">
      <alignment horizontal="left"/>
    </xf>
    <xf numFmtId="0" fontId="4" fillId="13" borderId="13" xfId="0" applyFont="1" applyFill="1" applyBorder="1" applyAlignment="1">
      <alignment horizontal="left"/>
    </xf>
    <xf numFmtId="0" fontId="1" fillId="2" borderId="9" xfId="0" applyFont="1" applyFill="1" applyBorder="1" applyAlignment="1">
      <alignment horizontal="left"/>
    </xf>
    <xf numFmtId="0" fontId="1" fillId="2" borderId="10" xfId="0" applyFont="1" applyFill="1" applyBorder="1" applyAlignment="1">
      <alignment horizontal="left"/>
    </xf>
    <xf numFmtId="0" fontId="17" fillId="16" borderId="12" xfId="0" applyFont="1" applyFill="1" applyBorder="1" applyAlignment="1">
      <alignment horizontal="left" wrapText="1"/>
    </xf>
    <xf numFmtId="0" fontId="17" fillId="16" borderId="13" xfId="0" applyFont="1" applyFill="1" applyBorder="1" applyAlignment="1">
      <alignment horizontal="left" wrapText="1"/>
    </xf>
    <xf numFmtId="0" fontId="17" fillId="16" borderId="14" xfId="0" applyFont="1" applyFill="1" applyBorder="1" applyAlignment="1">
      <alignment horizontal="left" wrapText="1"/>
    </xf>
    <xf numFmtId="0" fontId="16" fillId="17" borderId="30" xfId="0" applyFont="1" applyFill="1" applyBorder="1" applyAlignment="1">
      <alignment horizontal="left" wrapText="1"/>
    </xf>
    <xf numFmtId="0" fontId="16" fillId="17" borderId="13" xfId="0" applyFont="1" applyFill="1" applyBorder="1" applyAlignment="1">
      <alignment horizontal="left" wrapText="1"/>
    </xf>
    <xf numFmtId="0" fontId="16" fillId="17" borderId="14" xfId="0" applyFont="1" applyFill="1" applyBorder="1" applyAlignment="1">
      <alignment horizontal="left" wrapText="1"/>
    </xf>
    <xf numFmtId="0" fontId="1" fillId="11" borderId="1" xfId="0" applyFont="1" applyFill="1" applyBorder="1" applyAlignment="1">
      <alignment horizontal="left"/>
    </xf>
    <xf numFmtId="0" fontId="13" fillId="0" borderId="0" xfId="0" applyFont="1" applyAlignment="1">
      <alignment horizontal="center" vertical="center" wrapText="1"/>
    </xf>
    <xf numFmtId="0" fontId="1" fillId="2" borderId="15" xfId="0" applyFont="1" applyFill="1" applyBorder="1" applyAlignment="1">
      <alignment horizontal="left"/>
    </xf>
    <xf numFmtId="0" fontId="4" fillId="12" borderId="12" xfId="0" applyFont="1" applyFill="1" applyBorder="1" applyAlignment="1">
      <alignment horizontal="left"/>
    </xf>
    <xf numFmtId="0" fontId="4" fillId="12" borderId="13" xfId="0" applyFont="1" applyFill="1" applyBorder="1" applyAlignment="1">
      <alignment horizontal="left"/>
    </xf>
    <xf numFmtId="0" fontId="4" fillId="12" borderId="20" xfId="0" applyFont="1" applyFill="1" applyBorder="1" applyAlignment="1">
      <alignment horizontal="left"/>
    </xf>
    <xf numFmtId="0" fontId="1" fillId="2" borderId="18" xfId="0" applyFont="1" applyFill="1" applyBorder="1" applyAlignment="1">
      <alignment horizontal="left"/>
    </xf>
    <xf numFmtId="0" fontId="1" fillId="2" borderId="11" xfId="0" applyFont="1" applyFill="1" applyBorder="1" applyAlignment="1">
      <alignment horizontal="left"/>
    </xf>
    <xf numFmtId="0" fontId="1" fillId="11" borderId="2" xfId="0" applyFont="1" applyFill="1" applyBorder="1" applyAlignment="1">
      <alignment horizontal="left"/>
    </xf>
    <xf numFmtId="0" fontId="1" fillId="2" borderId="1" xfId="0" applyFont="1" applyFill="1" applyBorder="1" applyAlignment="1">
      <alignment horizontal="left"/>
    </xf>
    <xf numFmtId="0" fontId="4" fillId="12" borderId="1" xfId="0" applyFont="1" applyFill="1" applyBorder="1" applyAlignment="1">
      <alignment horizontal="left"/>
    </xf>
    <xf numFmtId="0" fontId="1" fillId="4" borderId="1" xfId="0" applyFont="1" applyFill="1" applyBorder="1" applyAlignment="1">
      <alignment horizontal="center" vertical="center"/>
    </xf>
    <xf numFmtId="0" fontId="1" fillId="2" borderId="4" xfId="0" applyFont="1" applyFill="1" applyBorder="1" applyAlignment="1">
      <alignment horizontal="left"/>
    </xf>
    <xf numFmtId="0" fontId="1" fillId="2" borderId="31" xfId="0" applyFont="1" applyFill="1" applyBorder="1" applyAlignment="1">
      <alignment horizontal="left"/>
    </xf>
    <xf numFmtId="0" fontId="1" fillId="2" borderId="17" xfId="0" applyFont="1" applyFill="1" applyBorder="1" applyAlignment="1">
      <alignment horizontal="left"/>
    </xf>
  </cellXfs>
  <cellStyles count="3">
    <cellStyle name="Currency" xfId="1" builtinId="4"/>
    <cellStyle name="Hyperlink" xfId="2" builtinId="8"/>
    <cellStyle name="Normal" xfId="0" builtinId="0"/>
  </cellStyles>
  <dxfs count="16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90625" defaultRowHeight="14.5" x14ac:dyDescent="0.35"/>
  <cols>
    <col min="1" max="1" width="7.08984375" style="2" customWidth="1"/>
    <col min="2" max="2" width="22.54296875" style="8" customWidth="1"/>
    <col min="3" max="3" width="120" style="8" customWidth="1"/>
    <col min="4" max="33" width="8.90625" style="2"/>
    <col min="34" max="16384" width="8.90625" style="8"/>
  </cols>
  <sheetData>
    <row r="1" spans="2:21" s="2" customFormat="1" x14ac:dyDescent="0.35">
      <c r="B1" s="1"/>
    </row>
    <row r="2" spans="2:21" s="2" customFormat="1" x14ac:dyDescent="0.35">
      <c r="B2" s="1"/>
    </row>
    <row r="3" spans="2:21" s="2" customFormat="1" x14ac:dyDescent="0.35"/>
    <row r="4" spans="2:21" s="2" customFormat="1" x14ac:dyDescent="0.35"/>
    <row r="5" spans="2:21" s="2" customFormat="1" x14ac:dyDescent="0.35"/>
    <row r="6" spans="2:21" s="2" customFormat="1" x14ac:dyDescent="0.35"/>
    <row r="7" spans="2:21" s="2" customFormat="1" x14ac:dyDescent="0.35"/>
    <row r="8" spans="2:21" s="2" customFormat="1" x14ac:dyDescent="0.35"/>
    <row r="9" spans="2:21" s="2" customFormat="1" x14ac:dyDescent="0.35"/>
    <row r="10" spans="2:21" s="2" customFormat="1" x14ac:dyDescent="0.35"/>
    <row r="11" spans="2:21" s="2" customFormat="1" x14ac:dyDescent="0.35"/>
    <row r="12" spans="2:21" s="2" customFormat="1" ht="16.5" x14ac:dyDescent="0.35">
      <c r="B12" s="3" t="s">
        <v>0</v>
      </c>
      <c r="C12" s="3"/>
      <c r="D12" s="3"/>
      <c r="E12" s="3"/>
      <c r="F12" s="3"/>
      <c r="G12" s="3"/>
      <c r="H12" s="3"/>
      <c r="I12" s="3"/>
      <c r="J12" s="3"/>
      <c r="K12" s="3"/>
      <c r="L12" s="3"/>
      <c r="M12" s="3"/>
      <c r="N12" s="3"/>
      <c r="O12" s="3"/>
      <c r="P12" s="3"/>
      <c r="Q12" s="3"/>
      <c r="R12" s="3"/>
      <c r="S12" s="3"/>
      <c r="T12" s="3"/>
      <c r="U12" s="3"/>
    </row>
    <row r="13" spans="2:21" s="2" customFormat="1" x14ac:dyDescent="0.35">
      <c r="B13" s="4"/>
      <c r="C13" s="4"/>
      <c r="D13" s="4"/>
      <c r="E13" s="4"/>
      <c r="F13" s="4"/>
      <c r="G13" s="4"/>
      <c r="H13" s="4"/>
      <c r="I13" s="4"/>
      <c r="J13" s="4"/>
      <c r="K13" s="4"/>
      <c r="L13" s="4"/>
      <c r="M13" s="4"/>
      <c r="N13" s="4"/>
      <c r="O13" s="4"/>
      <c r="P13" s="4"/>
      <c r="Q13" s="4"/>
      <c r="R13" s="4"/>
      <c r="S13" s="4"/>
      <c r="T13" s="4"/>
      <c r="U13" s="4"/>
    </row>
    <row r="14" spans="2:21" s="2" customFormat="1" ht="65.150000000000006" customHeight="1" x14ac:dyDescent="0.35">
      <c r="B14" s="272" t="s">
        <v>1</v>
      </c>
      <c r="C14" s="272"/>
      <c r="D14" s="5"/>
      <c r="E14" s="5"/>
      <c r="F14" s="5"/>
      <c r="G14" s="5"/>
      <c r="H14" s="5"/>
      <c r="I14" s="5"/>
      <c r="J14" s="5"/>
      <c r="K14" s="5"/>
      <c r="L14" s="5"/>
      <c r="M14" s="5"/>
      <c r="N14" s="5"/>
      <c r="O14" s="5"/>
      <c r="P14" s="5"/>
      <c r="Q14" s="5"/>
      <c r="R14" s="5"/>
      <c r="S14" s="5"/>
      <c r="T14" s="5"/>
      <c r="U14" s="5"/>
    </row>
    <row r="15" spans="2:21" s="2" customFormat="1" ht="65.150000000000006" customHeight="1" x14ac:dyDescent="0.35">
      <c r="B15" s="272" t="s">
        <v>2</v>
      </c>
      <c r="C15" s="272"/>
      <c r="D15" s="5"/>
      <c r="E15" s="5"/>
      <c r="F15" s="5"/>
      <c r="G15" s="5"/>
      <c r="H15" s="5"/>
      <c r="I15" s="5"/>
      <c r="J15" s="5"/>
      <c r="K15" s="5"/>
      <c r="L15" s="5"/>
      <c r="M15" s="5"/>
      <c r="N15" s="5"/>
      <c r="O15" s="5"/>
      <c r="P15" s="5"/>
      <c r="Q15" s="5"/>
      <c r="R15" s="5"/>
      <c r="S15" s="5"/>
      <c r="T15" s="5"/>
      <c r="U15" s="5"/>
    </row>
    <row r="16" spans="2:21" s="2" customFormat="1" ht="137.25" customHeight="1" x14ac:dyDescent="0.35">
      <c r="B16" s="273" t="s">
        <v>3</v>
      </c>
      <c r="C16" s="273"/>
      <c r="D16" s="5"/>
      <c r="E16" s="5"/>
      <c r="F16" s="5"/>
      <c r="G16" s="5"/>
      <c r="H16" s="5"/>
      <c r="I16" s="5"/>
      <c r="J16" s="5"/>
      <c r="K16" s="5"/>
      <c r="L16" s="5"/>
      <c r="M16" s="5"/>
      <c r="N16" s="5"/>
      <c r="O16" s="5"/>
      <c r="P16" s="5"/>
      <c r="Q16" s="5"/>
      <c r="R16" s="5"/>
      <c r="S16" s="5"/>
      <c r="T16" s="5"/>
      <c r="U16" s="5"/>
    </row>
    <row r="17" spans="2:21" s="2" customFormat="1" ht="65.150000000000006" customHeight="1" x14ac:dyDescent="0.35">
      <c r="B17" s="272" t="s">
        <v>4</v>
      </c>
      <c r="C17" s="272"/>
      <c r="D17" s="5"/>
      <c r="E17" s="5"/>
      <c r="F17" s="5"/>
      <c r="G17" s="5"/>
      <c r="H17" s="5"/>
      <c r="I17" s="5"/>
      <c r="J17" s="5"/>
      <c r="K17" s="5"/>
      <c r="L17" s="5"/>
      <c r="M17" s="5"/>
      <c r="N17" s="5"/>
      <c r="O17" s="5"/>
      <c r="P17" s="5"/>
      <c r="Q17" s="5"/>
      <c r="R17" s="5"/>
      <c r="S17" s="5"/>
      <c r="T17" s="5"/>
      <c r="U17" s="5"/>
    </row>
    <row r="18" spans="2:21" s="2" customFormat="1" ht="35.15" customHeight="1" x14ac:dyDescent="0.35">
      <c r="B18" s="272" t="s">
        <v>5</v>
      </c>
      <c r="C18" s="272"/>
      <c r="D18" s="5"/>
      <c r="E18" s="5"/>
      <c r="F18" s="5"/>
      <c r="G18" s="5"/>
      <c r="H18" s="5"/>
      <c r="I18" s="5"/>
      <c r="J18" s="5"/>
      <c r="K18" s="5"/>
      <c r="L18" s="5"/>
      <c r="M18" s="5"/>
      <c r="N18" s="5"/>
      <c r="O18" s="5"/>
      <c r="P18" s="5"/>
      <c r="Q18" s="5"/>
      <c r="R18" s="5"/>
      <c r="S18" s="5"/>
      <c r="T18" s="5"/>
      <c r="U18" s="5"/>
    </row>
    <row r="19" spans="2:21" s="2" customFormat="1" ht="15" thickBot="1" x14ac:dyDescent="0.4"/>
    <row r="20" spans="2:21" ht="23.15" customHeight="1" x14ac:dyDescent="0.35">
      <c r="B20" s="6" t="s">
        <v>6</v>
      </c>
      <c r="C20" s="7" t="s">
        <v>7</v>
      </c>
    </row>
    <row r="21" spans="2:21" ht="19.399999999999999" customHeight="1" x14ac:dyDescent="0.35">
      <c r="B21" s="275" t="s">
        <v>8</v>
      </c>
      <c r="C21" s="276"/>
    </row>
    <row r="22" spans="2:21" ht="19.399999999999999" customHeight="1" x14ac:dyDescent="0.35">
      <c r="B22" s="9" t="s">
        <v>9</v>
      </c>
      <c r="C22" s="10" t="s">
        <v>10</v>
      </c>
    </row>
    <row r="23" spans="2:21" ht="19.399999999999999" customHeight="1" x14ac:dyDescent="0.35">
      <c r="B23" s="9" t="s">
        <v>873</v>
      </c>
      <c r="C23" s="10" t="s">
        <v>874</v>
      </c>
    </row>
    <row r="24" spans="2:21" ht="24" customHeight="1" x14ac:dyDescent="0.35">
      <c r="B24" s="9" t="s">
        <v>11</v>
      </c>
      <c r="C24" s="10" t="s">
        <v>12</v>
      </c>
    </row>
    <row r="25" spans="2:21" ht="21.65" customHeight="1" x14ac:dyDescent="0.35">
      <c r="B25" s="264" t="s">
        <v>13</v>
      </c>
      <c r="C25" s="265"/>
    </row>
    <row r="26" spans="2:21" ht="23.15" customHeight="1" x14ac:dyDescent="0.35">
      <c r="B26" s="266" t="s">
        <v>14</v>
      </c>
      <c r="C26" s="11" t="s">
        <v>15</v>
      </c>
    </row>
    <row r="27" spans="2:21" x14ac:dyDescent="0.35">
      <c r="B27" s="266"/>
      <c r="C27" s="11" t="s">
        <v>16</v>
      </c>
    </row>
    <row r="28" spans="2:21" x14ac:dyDescent="0.35">
      <c r="B28" s="266"/>
      <c r="C28" s="11" t="s">
        <v>17</v>
      </c>
    </row>
    <row r="29" spans="2:21" x14ac:dyDescent="0.35">
      <c r="B29" s="266"/>
      <c r="C29" s="11" t="s">
        <v>18</v>
      </c>
    </row>
    <row r="30" spans="2:21" x14ac:dyDescent="0.35">
      <c r="B30" s="266"/>
      <c r="C30" s="11" t="s">
        <v>19</v>
      </c>
    </row>
    <row r="31" spans="2:21" ht="21.65" customHeight="1" x14ac:dyDescent="0.35">
      <c r="B31" s="266"/>
      <c r="C31" s="11" t="s">
        <v>20</v>
      </c>
    </row>
    <row r="32" spans="2:21" ht="36.65" customHeight="1" x14ac:dyDescent="0.35">
      <c r="B32" s="266" t="s">
        <v>21</v>
      </c>
      <c r="C32" s="11" t="s">
        <v>22</v>
      </c>
    </row>
    <row r="33" spans="2:3" ht="28" x14ac:dyDescent="0.35">
      <c r="B33" s="266"/>
      <c r="C33" s="11" t="s">
        <v>23</v>
      </c>
    </row>
    <row r="34" spans="2:3" ht="28.5" x14ac:dyDescent="0.35">
      <c r="B34" s="266"/>
      <c r="C34" s="11" t="s">
        <v>24</v>
      </c>
    </row>
    <row r="35" spans="2:3" ht="21.65" customHeight="1" x14ac:dyDescent="0.35">
      <c r="B35" s="267" t="s">
        <v>25</v>
      </c>
      <c r="C35" s="268"/>
    </row>
    <row r="36" spans="2:3" ht="39.65" customHeight="1" x14ac:dyDescent="0.35">
      <c r="B36" s="12"/>
      <c r="C36" s="13" t="s">
        <v>26</v>
      </c>
    </row>
    <row r="37" spans="2:3" x14ac:dyDescent="0.35">
      <c r="B37" s="269" t="s">
        <v>27</v>
      </c>
      <c r="C37" s="13" t="s">
        <v>28</v>
      </c>
    </row>
    <row r="38" spans="2:3" ht="28" x14ac:dyDescent="0.35">
      <c r="B38" s="269"/>
      <c r="C38" s="13" t="s">
        <v>23</v>
      </c>
    </row>
    <row r="39" spans="2:3" ht="28" x14ac:dyDescent="0.35">
      <c r="B39" s="269"/>
      <c r="C39" s="13" t="s">
        <v>29</v>
      </c>
    </row>
    <row r="40" spans="2:3" ht="98" x14ac:dyDescent="0.35">
      <c r="B40" s="269"/>
      <c r="C40" s="13" t="s">
        <v>30</v>
      </c>
    </row>
    <row r="41" spans="2:3" ht="36.65" customHeight="1" x14ac:dyDescent="0.35">
      <c r="B41" s="269"/>
      <c r="C41" s="13" t="s">
        <v>31</v>
      </c>
    </row>
    <row r="42" spans="2:3" ht="20.399999999999999" customHeight="1" x14ac:dyDescent="0.35">
      <c r="B42" s="270" t="s">
        <v>32</v>
      </c>
      <c r="C42" s="271"/>
    </row>
    <row r="43" spans="2:3" x14ac:dyDescent="0.35">
      <c r="B43" s="274"/>
      <c r="C43" s="14" t="s">
        <v>33</v>
      </c>
    </row>
    <row r="44" spans="2:3" ht="51" customHeight="1" x14ac:dyDescent="0.35">
      <c r="B44" s="274"/>
      <c r="C44" s="15" t="s">
        <v>34</v>
      </c>
    </row>
    <row r="45" spans="2:3" ht="20.399999999999999" customHeight="1" x14ac:dyDescent="0.35">
      <c r="B45" s="263" t="s">
        <v>35</v>
      </c>
      <c r="C45" s="14" t="s">
        <v>36</v>
      </c>
    </row>
    <row r="46" spans="2:3" ht="28" x14ac:dyDescent="0.35">
      <c r="B46" s="263"/>
      <c r="C46" s="14" t="s">
        <v>23</v>
      </c>
    </row>
    <row r="47" spans="2:3" ht="109.4" customHeight="1" x14ac:dyDescent="0.35">
      <c r="B47" s="263"/>
      <c r="C47" s="14" t="s">
        <v>37</v>
      </c>
    </row>
    <row r="48" spans="2:3" ht="65.150000000000006" customHeight="1" x14ac:dyDescent="0.35">
      <c r="B48" s="263" t="s">
        <v>38</v>
      </c>
      <c r="C48" s="14" t="s">
        <v>39</v>
      </c>
    </row>
    <row r="49" spans="2:3" ht="28" x14ac:dyDescent="0.35">
      <c r="B49" s="263"/>
      <c r="C49" s="14" t="s">
        <v>23</v>
      </c>
    </row>
    <row r="50" spans="2:3" x14ac:dyDescent="0.35">
      <c r="B50" s="263"/>
      <c r="C50" s="14" t="s">
        <v>40</v>
      </c>
    </row>
    <row r="51" spans="2:3" ht="66.650000000000006" customHeight="1" x14ac:dyDescent="0.35">
      <c r="B51" s="263"/>
      <c r="C51" s="14" t="s">
        <v>41</v>
      </c>
    </row>
    <row r="52" spans="2:3" ht="20.399999999999999" customHeight="1" x14ac:dyDescent="0.35">
      <c r="B52" s="263" t="s">
        <v>42</v>
      </c>
      <c r="C52" s="14" t="s">
        <v>43</v>
      </c>
    </row>
    <row r="53" spans="2:3" ht="28" x14ac:dyDescent="0.35">
      <c r="B53" s="263"/>
      <c r="C53" s="14" t="s">
        <v>23</v>
      </c>
    </row>
    <row r="54" spans="2:3" x14ac:dyDescent="0.35">
      <c r="B54" s="263"/>
      <c r="C54" s="14" t="s">
        <v>44</v>
      </c>
    </row>
    <row r="55" spans="2:3" ht="54.65" customHeight="1" x14ac:dyDescent="0.35">
      <c r="B55" s="263"/>
      <c r="C55" s="14" t="s">
        <v>45</v>
      </c>
    </row>
    <row r="56" spans="2:3" ht="23.15" customHeight="1" x14ac:dyDescent="0.35">
      <c r="B56" s="263" t="s">
        <v>46</v>
      </c>
      <c r="C56" s="14" t="s">
        <v>47</v>
      </c>
    </row>
    <row r="57" spans="2:3" ht="28" x14ac:dyDescent="0.35">
      <c r="B57" s="263"/>
      <c r="C57" s="14" t="s">
        <v>23</v>
      </c>
    </row>
    <row r="58" spans="2:3" ht="42" x14ac:dyDescent="0.35">
      <c r="B58" s="263"/>
      <c r="C58" s="14" t="s">
        <v>48</v>
      </c>
    </row>
    <row r="59" spans="2:3" ht="42" x14ac:dyDescent="0.35">
      <c r="B59" s="263"/>
      <c r="C59" s="14" t="s">
        <v>49</v>
      </c>
    </row>
    <row r="60" spans="2:3" ht="24.65" customHeight="1" x14ac:dyDescent="0.35">
      <c r="B60" s="263" t="s">
        <v>50</v>
      </c>
      <c r="C60" s="14" t="s">
        <v>51</v>
      </c>
    </row>
    <row r="61" spans="2:3" ht="28" x14ac:dyDescent="0.35">
      <c r="B61" s="263"/>
      <c r="C61" s="14" t="s">
        <v>23</v>
      </c>
    </row>
    <row r="62" spans="2:3" ht="53.15" customHeight="1" x14ac:dyDescent="0.35">
      <c r="B62" s="263"/>
      <c r="C62" s="14" t="s">
        <v>52</v>
      </c>
    </row>
    <row r="63" spans="2:3" ht="51" customHeight="1" x14ac:dyDescent="0.35">
      <c r="B63" s="263" t="s">
        <v>53</v>
      </c>
      <c r="C63" s="14" t="s">
        <v>54</v>
      </c>
    </row>
    <row r="64" spans="2:3" ht="28" x14ac:dyDescent="0.35">
      <c r="B64" s="263"/>
      <c r="C64" s="14" t="s">
        <v>23</v>
      </c>
    </row>
    <row r="65" spans="2:3" ht="51" customHeight="1" x14ac:dyDescent="0.35">
      <c r="B65" s="263"/>
      <c r="C65" s="14" t="s">
        <v>55</v>
      </c>
    </row>
    <row r="66" spans="2:3" ht="22.4" customHeight="1" x14ac:dyDescent="0.35">
      <c r="B66" s="263" t="s">
        <v>56</v>
      </c>
      <c r="C66" s="14" t="s">
        <v>57</v>
      </c>
    </row>
    <row r="67" spans="2:3" ht="28" x14ac:dyDescent="0.35">
      <c r="B67" s="263"/>
      <c r="C67" s="14" t="s">
        <v>23</v>
      </c>
    </row>
    <row r="68" spans="2:3" ht="18" customHeight="1" x14ac:dyDescent="0.35">
      <c r="B68" s="263"/>
      <c r="C68" s="14" t="s">
        <v>58</v>
      </c>
    </row>
    <row r="69" spans="2:3" ht="53.15" customHeight="1" x14ac:dyDescent="0.35">
      <c r="B69" s="263"/>
      <c r="C69" s="14" t="s">
        <v>59</v>
      </c>
    </row>
    <row r="70" spans="2:3" ht="36" customHeight="1" x14ac:dyDescent="0.35">
      <c r="B70" s="263" t="s">
        <v>60</v>
      </c>
      <c r="C70" s="14" t="s">
        <v>61</v>
      </c>
    </row>
    <row r="71" spans="2:3" ht="28" x14ac:dyDescent="0.35">
      <c r="B71" s="263"/>
      <c r="C71" s="14" t="s">
        <v>23</v>
      </c>
    </row>
    <row r="72" spans="2:3" ht="36" customHeight="1" x14ac:dyDescent="0.35">
      <c r="B72" s="263"/>
      <c r="C72" s="14" t="s">
        <v>62</v>
      </c>
    </row>
    <row r="73" spans="2:3" ht="35.4" customHeight="1" x14ac:dyDescent="0.35">
      <c r="B73" s="263" t="s">
        <v>63</v>
      </c>
      <c r="C73" s="14" t="s">
        <v>64</v>
      </c>
    </row>
    <row r="74" spans="2:3" ht="28" x14ac:dyDescent="0.35">
      <c r="B74" s="263"/>
      <c r="C74" s="14" t="s">
        <v>23</v>
      </c>
    </row>
    <row r="75" spans="2:3" ht="28" x14ac:dyDescent="0.35">
      <c r="B75" s="263"/>
      <c r="C75" s="14" t="s">
        <v>65</v>
      </c>
    </row>
    <row r="76" spans="2:3" x14ac:dyDescent="0.35">
      <c r="B76" s="263"/>
      <c r="C76" s="14" t="s">
        <v>66</v>
      </c>
    </row>
    <row r="77" spans="2:3" ht="28" x14ac:dyDescent="0.35">
      <c r="B77" s="263"/>
      <c r="C77" s="14" t="s">
        <v>67</v>
      </c>
    </row>
    <row r="78" spans="2:3" x14ac:dyDescent="0.35">
      <c r="B78" s="263"/>
      <c r="C78" s="14" t="s">
        <v>68</v>
      </c>
    </row>
    <row r="79" spans="2:3" ht="39.65" customHeight="1" x14ac:dyDescent="0.35">
      <c r="B79" s="263"/>
      <c r="C79" s="14" t="s">
        <v>69</v>
      </c>
    </row>
    <row r="80" spans="2:3" ht="25.4" customHeight="1" x14ac:dyDescent="0.35">
      <c r="B80" s="263" t="s">
        <v>70</v>
      </c>
      <c r="C80" s="14" t="s">
        <v>71</v>
      </c>
    </row>
    <row r="81" spans="2:3" ht="28" x14ac:dyDescent="0.35">
      <c r="B81" s="263"/>
      <c r="C81" s="14" t="s">
        <v>23</v>
      </c>
    </row>
    <row r="82" spans="2:3" ht="28" x14ac:dyDescent="0.35">
      <c r="B82" s="263"/>
      <c r="C82" s="14" t="s">
        <v>72</v>
      </c>
    </row>
    <row r="83" spans="2:3" x14ac:dyDescent="0.35">
      <c r="B83" s="263"/>
      <c r="C83" s="14" t="s">
        <v>73</v>
      </c>
    </row>
    <row r="84" spans="2:3" ht="42.5" thickBot="1" x14ac:dyDescent="0.4">
      <c r="B84" s="278"/>
      <c r="C84" s="16" t="s">
        <v>74</v>
      </c>
    </row>
    <row r="85" spans="2:3" s="2" customFormat="1" x14ac:dyDescent="0.35"/>
    <row r="86" spans="2:3" s="2" customFormat="1" ht="23.15" customHeight="1" x14ac:dyDescent="0.35">
      <c r="B86" s="17" t="s">
        <v>75</v>
      </c>
    </row>
    <row r="87" spans="2:3" s="2" customFormat="1" ht="20.149999999999999" customHeight="1" x14ac:dyDescent="0.35">
      <c r="B87" s="18" t="s">
        <v>76</v>
      </c>
    </row>
    <row r="88" spans="2:3" s="2" customFormat="1" ht="48.65" customHeight="1" x14ac:dyDescent="0.35">
      <c r="B88" s="277" t="s">
        <v>77</v>
      </c>
      <c r="C88" s="277"/>
    </row>
    <row r="89" spans="2:3" s="2" customFormat="1" ht="21" customHeight="1" x14ac:dyDescent="0.35">
      <c r="B89" s="19" t="s">
        <v>78</v>
      </c>
    </row>
    <row r="90" spans="2:3" s="2" customFormat="1" ht="46.4" customHeight="1" x14ac:dyDescent="0.35">
      <c r="B90" s="277" t="s">
        <v>79</v>
      </c>
      <c r="C90" s="277"/>
    </row>
    <row r="91" spans="2:3" s="2" customFormat="1" x14ac:dyDescent="0.35"/>
    <row r="92" spans="2:3" s="2" customFormat="1" x14ac:dyDescent="0.35"/>
    <row r="93" spans="2:3" s="2" customFormat="1" x14ac:dyDescent="0.35"/>
    <row r="94" spans="2:3" s="2" customFormat="1" x14ac:dyDescent="0.35"/>
    <row r="95" spans="2:3" s="2" customFormat="1" x14ac:dyDescent="0.35"/>
    <row r="96" spans="2:3"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sheetData>
  <sheetProtection algorithmName="SHA-512" hashValue="CGSShhGr3svrS7Om4pll/6R11fGwhA98VAJVAc2UuLjGxvwJb829FIE2qib1iPr7WZ+/j3AtGJ7QAqydmzyDlQ==" saltValue="2dF4WKOvW3LkvCBaYuJp+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5" sqref="C15"/>
    </sheetView>
  </sheetViews>
  <sheetFormatPr defaultColWidth="8.90625" defaultRowHeight="14.5" x14ac:dyDescent="0.35"/>
  <cols>
    <col min="1" max="1" width="3" customWidth="1"/>
    <col min="2" max="2" width="22.453125" customWidth="1"/>
    <col min="3" max="14" width="15.54296875" customWidth="1"/>
    <col min="15" max="15" width="16.54296875" customWidth="1"/>
    <col min="16" max="25" width="15.54296875" customWidth="1"/>
    <col min="26" max="26" width="18.54296875" customWidth="1"/>
    <col min="27" max="29" width="15.54296875" customWidth="1"/>
    <col min="30" max="32" width="20.54296875" customWidth="1"/>
    <col min="33" max="35" width="15.54296875" customWidth="1"/>
    <col min="36" max="36" width="24" customWidth="1"/>
    <col min="37" max="48" width="15.54296875" customWidth="1"/>
    <col min="49" max="49" width="16.54296875" customWidth="1"/>
    <col min="50" max="63" width="15.54296875" customWidth="1"/>
    <col min="64" max="65" width="17.453125" customWidth="1"/>
    <col min="66" max="67" width="19.453125" customWidth="1"/>
    <col min="68" max="73" width="15.54296875" customWidth="1"/>
    <col min="74" max="74" width="23.54296875" customWidth="1"/>
    <col min="75" max="75" width="17" customWidth="1"/>
    <col min="76" max="76" width="25.54296875" customWidth="1"/>
    <col min="77" max="77" width="17" customWidth="1"/>
    <col min="78" max="79" width="20.54296875" customWidth="1"/>
    <col min="80" max="80" width="25.54296875" customWidth="1"/>
  </cols>
  <sheetData>
    <row r="1" spans="2:79" ht="18" customHeight="1" x14ac:dyDescent="0.45">
      <c r="B1" s="29" t="s">
        <v>581</v>
      </c>
      <c r="C1" s="29"/>
      <c r="D1" s="30"/>
      <c r="E1" s="30"/>
    </row>
    <row r="3" spans="2:79" ht="15.5" x14ac:dyDescent="0.35">
      <c r="B3" s="32" t="s">
        <v>368</v>
      </c>
    </row>
    <row r="4" spans="2:79" x14ac:dyDescent="0.35">
      <c r="B4" s="96" t="s">
        <v>369</v>
      </c>
      <c r="C4" s="97" t="str">
        <f>Facility!C4</f>
        <v>XTO Energy Inc.</v>
      </c>
      <c r="J4" s="191"/>
    </row>
    <row r="5" spans="2:79" x14ac:dyDescent="0.35">
      <c r="B5" s="96" t="s">
        <v>14</v>
      </c>
      <c r="C5" s="97" t="str">
        <f>Facility!C21</f>
        <v>Wolverine Compressor Station</v>
      </c>
    </row>
    <row r="6" spans="2:79" x14ac:dyDescent="0.35">
      <c r="C6" s="8"/>
    </row>
    <row r="7" spans="2:79" ht="15.5" x14ac:dyDescent="0.35">
      <c r="B7" s="32" t="s">
        <v>582</v>
      </c>
      <c r="C7" s="8"/>
    </row>
    <row r="8" spans="2:79" x14ac:dyDescent="0.35">
      <c r="B8" s="153" t="s">
        <v>469</v>
      </c>
      <c r="C8" s="192">
        <v>1</v>
      </c>
    </row>
    <row r="9" spans="2:79" ht="43.5" x14ac:dyDescent="0.35">
      <c r="B9" s="157" t="s">
        <v>583</v>
      </c>
      <c r="C9" s="158" t="s">
        <v>897</v>
      </c>
      <c r="D9" s="31"/>
    </row>
    <row r="10" spans="2:79" ht="45" customHeight="1" x14ac:dyDescent="0.35">
      <c r="B10" s="193" t="s">
        <v>584</v>
      </c>
      <c r="C10" s="194"/>
    </row>
    <row r="11" spans="2:79" ht="42.65" customHeight="1" x14ac:dyDescent="0.35">
      <c r="B11" s="193" t="s">
        <v>585</v>
      </c>
      <c r="C11" s="194"/>
      <c r="D11" s="179"/>
      <c r="E11" s="179"/>
      <c r="F11" s="179"/>
      <c r="G11" s="179"/>
      <c r="H11" s="179"/>
      <c r="I11" s="179"/>
      <c r="J11" s="179"/>
      <c r="K11" s="179"/>
      <c r="L11" s="179"/>
      <c r="M11" s="179"/>
      <c r="N11" s="179"/>
      <c r="O11" s="179"/>
    </row>
    <row r="12" spans="2:79" ht="43.5" x14ac:dyDescent="0.35">
      <c r="B12" s="195" t="s">
        <v>586</v>
      </c>
      <c r="C12" s="196" t="s">
        <v>897</v>
      </c>
      <c r="CA12" s="44"/>
    </row>
    <row r="13" spans="2:79" ht="29" x14ac:dyDescent="0.35">
      <c r="B13" s="195" t="s">
        <v>587</v>
      </c>
      <c r="C13" s="196" t="s">
        <v>140</v>
      </c>
      <c r="CA13" s="44"/>
    </row>
    <row r="14" spans="2:79" x14ac:dyDescent="0.35">
      <c r="B14" s="195" t="s">
        <v>585</v>
      </c>
      <c r="C14" s="197"/>
      <c r="CA14" s="44"/>
    </row>
    <row r="15" spans="2:79" ht="29" x14ac:dyDescent="0.35">
      <c r="B15" s="195" t="s">
        <v>588</v>
      </c>
      <c r="C15" s="158"/>
      <c r="CA15" s="44"/>
    </row>
    <row r="16" spans="2:79" x14ac:dyDescent="0.35">
      <c r="B16" s="198"/>
      <c r="C16" s="155"/>
      <c r="CA16" s="44"/>
    </row>
    <row r="17" spans="2:80" ht="15.5" x14ac:dyDescent="0.35">
      <c r="B17" s="32" t="s">
        <v>589</v>
      </c>
      <c r="D17" s="136" t="s">
        <v>472</v>
      </c>
      <c r="AJ17" s="142"/>
      <c r="CA17" s="44"/>
    </row>
    <row r="18" spans="2:80" x14ac:dyDescent="0.35">
      <c r="B18" s="283" t="s">
        <v>590</v>
      </c>
      <c r="C18" s="289" t="s">
        <v>473</v>
      </c>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90" t="s">
        <v>474</v>
      </c>
      <c r="AE18" s="290"/>
      <c r="AF18" s="291"/>
      <c r="AG18" s="199" t="s">
        <v>475</v>
      </c>
      <c r="AH18" s="200"/>
      <c r="AI18" s="200"/>
      <c r="AJ18" s="201"/>
      <c r="AK18" s="305" t="s">
        <v>476</v>
      </c>
      <c r="AL18" s="306"/>
      <c r="AM18" s="306"/>
      <c r="AN18" s="306"/>
      <c r="AO18" s="306"/>
      <c r="AP18" s="306"/>
      <c r="AQ18" s="306"/>
      <c r="AR18" s="306"/>
      <c r="AS18" s="306"/>
      <c r="AT18" s="306"/>
      <c r="AU18" s="306"/>
      <c r="AV18" s="306"/>
      <c r="AW18" s="306"/>
      <c r="AX18" s="306"/>
      <c r="AY18" s="306"/>
      <c r="AZ18" s="306"/>
      <c r="BA18" s="306"/>
      <c r="BB18" s="306"/>
      <c r="BC18" s="306"/>
      <c r="BD18" s="306"/>
      <c r="BE18" s="306"/>
      <c r="BF18" s="306"/>
      <c r="BG18" s="306"/>
      <c r="BH18" s="306"/>
      <c r="BI18" s="306"/>
      <c r="BJ18" s="306"/>
      <c r="BK18" s="306"/>
      <c r="BL18" s="300" t="s">
        <v>477</v>
      </c>
      <c r="BM18" s="300"/>
      <c r="BN18" s="300"/>
      <c r="BO18" s="300"/>
      <c r="BP18" s="300"/>
      <c r="BQ18" s="300"/>
      <c r="BR18" s="300"/>
      <c r="BS18" s="300"/>
      <c r="BT18" s="300"/>
      <c r="BU18" s="300"/>
      <c r="BV18" s="300"/>
      <c r="BW18" s="301"/>
      <c r="BX18" s="302" t="s">
        <v>478</v>
      </c>
      <c r="BY18" s="303"/>
      <c r="BZ18" s="303"/>
      <c r="CA18" s="303"/>
      <c r="CB18" s="304"/>
    </row>
    <row r="19" spans="2:80" ht="58" x14ac:dyDescent="0.35">
      <c r="B19" s="283"/>
      <c r="C19" s="168" t="s">
        <v>487</v>
      </c>
      <c r="D19" s="168" t="s">
        <v>488</v>
      </c>
      <c r="E19" s="168" t="s">
        <v>489</v>
      </c>
      <c r="F19" s="168" t="s">
        <v>490</v>
      </c>
      <c r="G19" s="168" t="s">
        <v>491</v>
      </c>
      <c r="H19" s="168" t="s">
        <v>492</v>
      </c>
      <c r="I19" s="168" t="s">
        <v>493</v>
      </c>
      <c r="J19" s="168" t="s">
        <v>494</v>
      </c>
      <c r="K19" s="168" t="s">
        <v>495</v>
      </c>
      <c r="L19" s="168" t="s">
        <v>496</v>
      </c>
      <c r="M19" s="168" t="s">
        <v>497</v>
      </c>
      <c r="N19" s="168" t="s">
        <v>498</v>
      </c>
      <c r="O19" s="168" t="s">
        <v>591</v>
      </c>
      <c r="P19" s="168" t="s">
        <v>500</v>
      </c>
      <c r="Q19" s="168" t="s">
        <v>501</v>
      </c>
      <c r="R19" s="168" t="s">
        <v>502</v>
      </c>
      <c r="S19" s="168" t="s">
        <v>503</v>
      </c>
      <c r="T19" s="168" t="s">
        <v>504</v>
      </c>
      <c r="U19" s="168" t="s">
        <v>544</v>
      </c>
      <c r="V19" s="168" t="s">
        <v>506</v>
      </c>
      <c r="W19" s="168" t="s">
        <v>507</v>
      </c>
      <c r="X19" s="168" t="s">
        <v>508</v>
      </c>
      <c r="Y19" s="168" t="s">
        <v>509</v>
      </c>
      <c r="Z19" s="168" t="s">
        <v>510</v>
      </c>
      <c r="AA19" s="168" t="s">
        <v>511</v>
      </c>
      <c r="AB19" s="169" t="s">
        <v>512</v>
      </c>
      <c r="AC19" s="169" t="s">
        <v>513</v>
      </c>
      <c r="AD19" s="170" t="s">
        <v>514</v>
      </c>
      <c r="AE19" s="170" t="s">
        <v>515</v>
      </c>
      <c r="AF19" s="170" t="s">
        <v>516</v>
      </c>
      <c r="AG19" s="170" t="s">
        <v>592</v>
      </c>
      <c r="AH19" s="170" t="s">
        <v>593</v>
      </c>
      <c r="AI19" s="169" t="s">
        <v>594</v>
      </c>
      <c r="AJ19" s="169" t="s">
        <v>595</v>
      </c>
      <c r="AK19" s="168" t="s">
        <v>487</v>
      </c>
      <c r="AL19" s="168" t="s">
        <v>488</v>
      </c>
      <c r="AM19" s="168" t="s">
        <v>489</v>
      </c>
      <c r="AN19" s="168" t="s">
        <v>490</v>
      </c>
      <c r="AO19" s="168" t="s">
        <v>491</v>
      </c>
      <c r="AP19" s="168" t="s">
        <v>492</v>
      </c>
      <c r="AQ19" s="168" t="s">
        <v>493</v>
      </c>
      <c r="AR19" s="168" t="s">
        <v>494</v>
      </c>
      <c r="AS19" s="168" t="s">
        <v>495</v>
      </c>
      <c r="AT19" s="168" t="s">
        <v>496</v>
      </c>
      <c r="AU19" s="168" t="s">
        <v>497</v>
      </c>
      <c r="AV19" s="168" t="s">
        <v>498</v>
      </c>
      <c r="AW19" s="168" t="s">
        <v>591</v>
      </c>
      <c r="AX19" s="168" t="s">
        <v>500</v>
      </c>
      <c r="AY19" s="168" t="s">
        <v>501</v>
      </c>
      <c r="AZ19" s="168" t="s">
        <v>502</v>
      </c>
      <c r="BA19" s="168" t="s">
        <v>503</v>
      </c>
      <c r="BB19" s="168" t="s">
        <v>504</v>
      </c>
      <c r="BC19" s="168" t="s">
        <v>544</v>
      </c>
      <c r="BD19" s="168" t="s">
        <v>506</v>
      </c>
      <c r="BE19" s="168" t="s">
        <v>507</v>
      </c>
      <c r="BF19" s="168" t="s">
        <v>508</v>
      </c>
      <c r="BG19" s="168" t="s">
        <v>509</v>
      </c>
      <c r="BH19" s="168" t="s">
        <v>596</v>
      </c>
      <c r="BI19" s="168" t="s">
        <v>511</v>
      </c>
      <c r="BJ19" s="169" t="s">
        <v>512</v>
      </c>
      <c r="BK19" s="169" t="s">
        <v>513</v>
      </c>
      <c r="BL19" s="187" t="s">
        <v>597</v>
      </c>
      <c r="BM19" s="169" t="s">
        <v>524</v>
      </c>
      <c r="BN19" s="187" t="s">
        <v>598</v>
      </c>
      <c r="BO19" s="169" t="s">
        <v>524</v>
      </c>
      <c r="BP19" s="187" t="s">
        <v>599</v>
      </c>
      <c r="BQ19" s="169" t="s">
        <v>524</v>
      </c>
      <c r="BR19" s="187" t="s">
        <v>600</v>
      </c>
      <c r="BS19" s="169" t="s">
        <v>524</v>
      </c>
      <c r="BT19" s="187" t="s">
        <v>601</v>
      </c>
      <c r="BU19" s="169" t="s">
        <v>524</v>
      </c>
      <c r="BV19" s="169" t="s">
        <v>602</v>
      </c>
      <c r="BW19" s="169" t="s">
        <v>528</v>
      </c>
      <c r="BX19" s="203" t="s">
        <v>603</v>
      </c>
      <c r="BY19" s="115" t="s">
        <v>604</v>
      </c>
      <c r="BZ19" s="203" t="s">
        <v>605</v>
      </c>
      <c r="CA19" s="203" t="s">
        <v>606</v>
      </c>
      <c r="CB19" s="203" t="s">
        <v>607</v>
      </c>
    </row>
    <row r="20" spans="2:80" s="8" customFormat="1" x14ac:dyDescent="0.35">
      <c r="B20" s="188"/>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c r="AE20" s="144" t="s">
        <v>80</v>
      </c>
      <c r="AF20" s="144" t="s">
        <v>80</v>
      </c>
      <c r="AG20" s="144"/>
      <c r="AH20" s="144"/>
      <c r="AI20" s="144"/>
      <c r="AJ20" s="144" t="s">
        <v>80</v>
      </c>
      <c r="AK20" s="144" t="s">
        <v>80</v>
      </c>
      <c r="AL20" s="144" t="s">
        <v>80</v>
      </c>
      <c r="AM20" s="144" t="s">
        <v>80</v>
      </c>
      <c r="AN20" s="144" t="s">
        <v>80</v>
      </c>
      <c r="AO20" s="144" t="s">
        <v>80</v>
      </c>
      <c r="AP20" s="144" t="s">
        <v>80</v>
      </c>
      <c r="AQ20" s="144" t="s">
        <v>80</v>
      </c>
      <c r="AR20" s="144" t="s">
        <v>80</v>
      </c>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c r="BF20" s="144"/>
      <c r="BG20" s="144"/>
      <c r="BH20" s="144"/>
      <c r="BI20" s="144"/>
      <c r="BJ20" s="144"/>
      <c r="BK20" s="144" t="s">
        <v>80</v>
      </c>
      <c r="BL20" s="144"/>
      <c r="BM20" s="144"/>
      <c r="BN20" s="144"/>
      <c r="BO20" s="144"/>
      <c r="BP20" s="144"/>
      <c r="BQ20" s="144"/>
      <c r="BR20" s="144"/>
      <c r="BS20" s="144"/>
      <c r="BT20" s="144"/>
      <c r="BU20" s="144"/>
      <c r="BV20" s="144"/>
      <c r="BW20" s="144" t="s">
        <v>80</v>
      </c>
      <c r="BX20" s="64"/>
      <c r="BY20" s="64"/>
      <c r="BZ20" s="204"/>
      <c r="CA20" s="204"/>
      <c r="CB20" s="204"/>
    </row>
    <row r="21" spans="2:80" s="8" customFormat="1" x14ac:dyDescent="0.35">
      <c r="B21" s="188"/>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c r="AE21" s="144" t="s">
        <v>80</v>
      </c>
      <c r="AF21" s="144" t="s">
        <v>80</v>
      </c>
      <c r="AG21" s="144"/>
      <c r="AH21" s="144"/>
      <c r="AI21" s="144"/>
      <c r="AJ21" s="144" t="s">
        <v>80</v>
      </c>
      <c r="AK21" s="144" t="s">
        <v>80</v>
      </c>
      <c r="AL21" s="144" t="s">
        <v>80</v>
      </c>
      <c r="AM21" s="144" t="s">
        <v>80</v>
      </c>
      <c r="AN21" s="144" t="s">
        <v>80</v>
      </c>
      <c r="AO21" s="144" t="s">
        <v>80</v>
      </c>
      <c r="AP21" s="144" t="s">
        <v>80</v>
      </c>
      <c r="AQ21" s="144" t="s">
        <v>80</v>
      </c>
      <c r="AR21" s="144" t="s">
        <v>80</v>
      </c>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c r="BF21" s="144"/>
      <c r="BG21" s="144"/>
      <c r="BH21" s="144"/>
      <c r="BI21" s="144"/>
      <c r="BJ21" s="144"/>
      <c r="BK21" s="144" t="s">
        <v>80</v>
      </c>
      <c r="BL21" s="144"/>
      <c r="BM21" s="144"/>
      <c r="BN21" s="144"/>
      <c r="BO21" s="144"/>
      <c r="BP21" s="144"/>
      <c r="BQ21" s="144"/>
      <c r="BR21" s="144"/>
      <c r="BS21" s="144"/>
      <c r="BT21" s="144"/>
      <c r="BU21" s="144"/>
      <c r="BV21" s="144"/>
      <c r="BW21" s="144" t="s">
        <v>80</v>
      </c>
      <c r="BX21" s="64"/>
      <c r="BY21" s="64"/>
      <c r="BZ21" s="204"/>
      <c r="CA21" s="204"/>
      <c r="CB21" s="204"/>
    </row>
    <row r="22" spans="2:80" s="8" customFormat="1" x14ac:dyDescent="0.35">
      <c r="B22" s="188"/>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c r="AE22" s="144" t="s">
        <v>80</v>
      </c>
      <c r="AF22" s="144" t="s">
        <v>80</v>
      </c>
      <c r="AG22" s="144"/>
      <c r="AH22" s="144"/>
      <c r="AI22" s="144"/>
      <c r="AJ22" s="144" t="s">
        <v>80</v>
      </c>
      <c r="AK22" s="144" t="s">
        <v>80</v>
      </c>
      <c r="AL22" s="144" t="s">
        <v>80</v>
      </c>
      <c r="AM22" s="144" t="s">
        <v>80</v>
      </c>
      <c r="AN22" s="144" t="s">
        <v>80</v>
      </c>
      <c r="AO22" s="144" t="s">
        <v>80</v>
      </c>
      <c r="AP22" s="144" t="s">
        <v>80</v>
      </c>
      <c r="AQ22" s="144" t="s">
        <v>80</v>
      </c>
      <c r="AR22" s="144" t="s">
        <v>80</v>
      </c>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c r="BF22" s="144"/>
      <c r="BG22" s="144"/>
      <c r="BH22" s="144"/>
      <c r="BI22" s="144"/>
      <c r="BJ22" s="144"/>
      <c r="BK22" s="144" t="s">
        <v>80</v>
      </c>
      <c r="BL22" s="144"/>
      <c r="BM22" s="144"/>
      <c r="BN22" s="144"/>
      <c r="BO22" s="144"/>
      <c r="BP22" s="144"/>
      <c r="BQ22" s="144"/>
      <c r="BR22" s="144"/>
      <c r="BS22" s="144"/>
      <c r="BT22" s="144"/>
      <c r="BU22" s="144"/>
      <c r="BV22" s="144"/>
      <c r="BW22" s="144" t="s">
        <v>80</v>
      </c>
      <c r="BX22" s="64"/>
      <c r="BY22" s="64"/>
      <c r="BZ22" s="204"/>
      <c r="CA22" s="204"/>
      <c r="CB22" s="204"/>
    </row>
    <row r="23" spans="2:80" s="8" customFormat="1" x14ac:dyDescent="0.35">
      <c r="B23" s="188"/>
      <c r="C23" s="144" t="s">
        <v>80</v>
      </c>
      <c r="D23" s="144" t="s">
        <v>80</v>
      </c>
      <c r="E23" s="144" t="s">
        <v>80</v>
      </c>
      <c r="F23" s="144"/>
      <c r="G23" s="144"/>
      <c r="H23" s="144"/>
      <c r="I23" s="144"/>
      <c r="J23" s="144"/>
      <c r="K23" s="144"/>
      <c r="L23" s="144"/>
      <c r="M23" s="144" t="s">
        <v>80</v>
      </c>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c r="AE23" s="144" t="s">
        <v>80</v>
      </c>
      <c r="AF23" s="144" t="s">
        <v>80</v>
      </c>
      <c r="AG23" s="144"/>
      <c r="AH23" s="144"/>
      <c r="AI23" s="144"/>
      <c r="AJ23" s="144" t="s">
        <v>80</v>
      </c>
      <c r="AK23" s="144" t="s">
        <v>80</v>
      </c>
      <c r="AL23" s="144" t="s">
        <v>80</v>
      </c>
      <c r="AM23" s="144" t="s">
        <v>80</v>
      </c>
      <c r="AN23" s="144" t="s">
        <v>80</v>
      </c>
      <c r="AO23" s="144" t="s">
        <v>80</v>
      </c>
      <c r="AP23" s="144" t="s">
        <v>80</v>
      </c>
      <c r="AQ23" s="144" t="s">
        <v>80</v>
      </c>
      <c r="AR23" s="144" t="s">
        <v>80</v>
      </c>
      <c r="AS23" s="144" t="s">
        <v>80</v>
      </c>
      <c r="AT23" s="144" t="s">
        <v>80</v>
      </c>
      <c r="AU23" s="144" t="s">
        <v>80</v>
      </c>
      <c r="AV23" s="144" t="s">
        <v>80</v>
      </c>
      <c r="AW23" s="144" t="s">
        <v>80</v>
      </c>
      <c r="AX23" s="144" t="s">
        <v>80</v>
      </c>
      <c r="AY23" s="144" t="s">
        <v>80</v>
      </c>
      <c r="AZ23" s="144" t="s">
        <v>80</v>
      </c>
      <c r="BA23" s="144" t="s">
        <v>80</v>
      </c>
      <c r="BB23" s="144" t="s">
        <v>80</v>
      </c>
      <c r="BC23" s="144" t="s">
        <v>80</v>
      </c>
      <c r="BD23" s="144" t="s">
        <v>80</v>
      </c>
      <c r="BE23" s="144"/>
      <c r="BF23" s="144"/>
      <c r="BG23" s="144"/>
      <c r="BH23" s="144"/>
      <c r="BI23" s="144"/>
      <c r="BJ23" s="144"/>
      <c r="BK23" s="144" t="s">
        <v>80</v>
      </c>
      <c r="BL23" s="144"/>
      <c r="BM23" s="144"/>
      <c r="BN23" s="144"/>
      <c r="BO23" s="144"/>
      <c r="BP23" s="144"/>
      <c r="BQ23" s="144"/>
      <c r="BR23" s="144"/>
      <c r="BS23" s="144"/>
      <c r="BT23" s="144"/>
      <c r="BU23" s="144"/>
      <c r="BV23" s="144"/>
      <c r="BW23" s="144" t="s">
        <v>80</v>
      </c>
      <c r="BX23" s="64"/>
      <c r="BY23" s="64"/>
      <c r="BZ23" s="204"/>
      <c r="CA23" s="204"/>
      <c r="CB23" s="204"/>
    </row>
    <row r="24" spans="2:80" s="8" customFormat="1" x14ac:dyDescent="0.35">
      <c r="B24" s="188"/>
      <c r="C24" s="144" t="s">
        <v>80</v>
      </c>
      <c r="D24" s="144" t="s">
        <v>80</v>
      </c>
      <c r="E24" s="144" t="s">
        <v>80</v>
      </c>
      <c r="F24" s="144"/>
      <c r="G24" s="144"/>
      <c r="H24" s="144"/>
      <c r="I24" s="144"/>
      <c r="J24" s="144"/>
      <c r="K24" s="144"/>
      <c r="L24" s="144"/>
      <c r="M24" s="144" t="s">
        <v>80</v>
      </c>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c r="AE24" s="144" t="s">
        <v>80</v>
      </c>
      <c r="AF24" s="144" t="s">
        <v>80</v>
      </c>
      <c r="AG24" s="144"/>
      <c r="AH24" s="144"/>
      <c r="AI24" s="144"/>
      <c r="AJ24" s="144" t="s">
        <v>80</v>
      </c>
      <c r="AK24" s="144" t="s">
        <v>80</v>
      </c>
      <c r="AL24" s="144" t="s">
        <v>80</v>
      </c>
      <c r="AM24" s="144" t="s">
        <v>80</v>
      </c>
      <c r="AN24" s="144" t="s">
        <v>80</v>
      </c>
      <c r="AO24" s="144" t="s">
        <v>80</v>
      </c>
      <c r="AP24" s="144" t="s">
        <v>80</v>
      </c>
      <c r="AQ24" s="144" t="s">
        <v>80</v>
      </c>
      <c r="AR24" s="144" t="s">
        <v>80</v>
      </c>
      <c r="AS24" s="144" t="s">
        <v>80</v>
      </c>
      <c r="AT24" s="144" t="s">
        <v>80</v>
      </c>
      <c r="AU24" s="144" t="s">
        <v>80</v>
      </c>
      <c r="AV24" s="144" t="s">
        <v>80</v>
      </c>
      <c r="AW24" s="144" t="s">
        <v>80</v>
      </c>
      <c r="AX24" s="144" t="s">
        <v>80</v>
      </c>
      <c r="AY24" s="144" t="s">
        <v>80</v>
      </c>
      <c r="AZ24" s="144" t="s">
        <v>80</v>
      </c>
      <c r="BA24" s="144" t="s">
        <v>80</v>
      </c>
      <c r="BB24" s="144" t="s">
        <v>80</v>
      </c>
      <c r="BC24" s="144" t="s">
        <v>80</v>
      </c>
      <c r="BD24" s="144" t="s">
        <v>80</v>
      </c>
      <c r="BE24" s="144"/>
      <c r="BF24" s="144"/>
      <c r="BG24" s="144"/>
      <c r="BH24" s="144"/>
      <c r="BI24" s="144"/>
      <c r="BJ24" s="144"/>
      <c r="BK24" s="144" t="s">
        <v>80</v>
      </c>
      <c r="BL24" s="144"/>
      <c r="BM24" s="144"/>
      <c r="BN24" s="144"/>
      <c r="BO24" s="144"/>
      <c r="BP24" s="144"/>
      <c r="BQ24" s="144"/>
      <c r="BR24" s="144"/>
      <c r="BS24" s="144"/>
      <c r="BT24" s="144"/>
      <c r="BU24" s="144"/>
      <c r="BV24" s="144"/>
      <c r="BW24" s="144" t="s">
        <v>80</v>
      </c>
      <c r="BX24" s="64"/>
      <c r="BY24" s="64"/>
      <c r="BZ24" s="204"/>
      <c r="CA24" s="204"/>
      <c r="CB24" s="204"/>
    </row>
    <row r="25" spans="2:80" s="8" customFormat="1" x14ac:dyDescent="0.35">
      <c r="B25" s="188"/>
      <c r="C25" s="144" t="s">
        <v>80</v>
      </c>
      <c r="D25" s="144" t="s">
        <v>80</v>
      </c>
      <c r="E25" s="144" t="s">
        <v>80</v>
      </c>
      <c r="F25" s="144"/>
      <c r="G25" s="144"/>
      <c r="H25" s="144"/>
      <c r="I25" s="144"/>
      <c r="J25" s="144"/>
      <c r="K25" s="144"/>
      <c r="L25" s="144"/>
      <c r="M25" s="144" t="s">
        <v>80</v>
      </c>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c r="AE25" s="144" t="s">
        <v>80</v>
      </c>
      <c r="AF25" s="144" t="s">
        <v>80</v>
      </c>
      <c r="AG25" s="144"/>
      <c r="AH25" s="144"/>
      <c r="AI25" s="144"/>
      <c r="AJ25" s="144" t="s">
        <v>80</v>
      </c>
      <c r="AK25" s="144" t="s">
        <v>80</v>
      </c>
      <c r="AL25" s="144" t="s">
        <v>80</v>
      </c>
      <c r="AM25" s="144" t="s">
        <v>80</v>
      </c>
      <c r="AN25" s="144" t="s">
        <v>80</v>
      </c>
      <c r="AO25" s="144" t="s">
        <v>80</v>
      </c>
      <c r="AP25" s="144" t="s">
        <v>80</v>
      </c>
      <c r="AQ25" s="144" t="s">
        <v>80</v>
      </c>
      <c r="AR25" s="144" t="s">
        <v>80</v>
      </c>
      <c r="AS25" s="144" t="s">
        <v>80</v>
      </c>
      <c r="AT25" s="144" t="s">
        <v>80</v>
      </c>
      <c r="AU25" s="144" t="s">
        <v>80</v>
      </c>
      <c r="AV25" s="144" t="s">
        <v>80</v>
      </c>
      <c r="AW25" s="144" t="s">
        <v>80</v>
      </c>
      <c r="AX25" s="144" t="s">
        <v>80</v>
      </c>
      <c r="AY25" s="144" t="s">
        <v>80</v>
      </c>
      <c r="AZ25" s="144" t="s">
        <v>80</v>
      </c>
      <c r="BA25" s="144" t="s">
        <v>80</v>
      </c>
      <c r="BB25" s="144" t="s">
        <v>80</v>
      </c>
      <c r="BC25" s="144" t="s">
        <v>80</v>
      </c>
      <c r="BD25" s="144" t="s">
        <v>80</v>
      </c>
      <c r="BE25" s="144"/>
      <c r="BF25" s="144"/>
      <c r="BG25" s="144"/>
      <c r="BH25" s="144"/>
      <c r="BI25" s="144"/>
      <c r="BJ25" s="144"/>
      <c r="BK25" s="144" t="s">
        <v>80</v>
      </c>
      <c r="BL25" s="144"/>
      <c r="BM25" s="144"/>
      <c r="BN25" s="144"/>
      <c r="BO25" s="144"/>
      <c r="BP25" s="144"/>
      <c r="BQ25" s="144"/>
      <c r="BR25" s="144"/>
      <c r="BS25" s="144"/>
      <c r="BT25" s="144"/>
      <c r="BU25" s="144"/>
      <c r="BV25" s="144"/>
      <c r="BW25" s="144" t="s">
        <v>80</v>
      </c>
      <c r="BX25" s="64"/>
      <c r="BY25" s="64"/>
      <c r="BZ25" s="204"/>
      <c r="CA25" s="204"/>
      <c r="CB25" s="204"/>
    </row>
    <row r="26" spans="2:80" s="8" customFormat="1" x14ac:dyDescent="0.35">
      <c r="B26" s="188"/>
      <c r="C26" s="144" t="s">
        <v>80</v>
      </c>
      <c r="D26" s="144" t="s">
        <v>80</v>
      </c>
      <c r="E26" s="144" t="s">
        <v>80</v>
      </c>
      <c r="F26" s="144"/>
      <c r="G26" s="144"/>
      <c r="H26" s="144"/>
      <c r="I26" s="144"/>
      <c r="J26" s="144"/>
      <c r="K26" s="144"/>
      <c r="L26" s="144"/>
      <c r="M26" s="144" t="s">
        <v>80</v>
      </c>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c r="AE26" s="144" t="s">
        <v>80</v>
      </c>
      <c r="AF26" s="144" t="s">
        <v>80</v>
      </c>
      <c r="AG26" s="144"/>
      <c r="AH26" s="144"/>
      <c r="AI26" s="144"/>
      <c r="AJ26" s="144" t="s">
        <v>80</v>
      </c>
      <c r="AK26" s="144" t="s">
        <v>80</v>
      </c>
      <c r="AL26" s="144" t="s">
        <v>80</v>
      </c>
      <c r="AM26" s="144" t="s">
        <v>80</v>
      </c>
      <c r="AN26" s="144" t="s">
        <v>80</v>
      </c>
      <c r="AO26" s="144" t="s">
        <v>80</v>
      </c>
      <c r="AP26" s="144" t="s">
        <v>80</v>
      </c>
      <c r="AQ26" s="144" t="s">
        <v>80</v>
      </c>
      <c r="AR26" s="144" t="s">
        <v>80</v>
      </c>
      <c r="AS26" s="144" t="s">
        <v>80</v>
      </c>
      <c r="AT26" s="144" t="s">
        <v>80</v>
      </c>
      <c r="AU26" s="144" t="s">
        <v>80</v>
      </c>
      <c r="AV26" s="144" t="s">
        <v>80</v>
      </c>
      <c r="AW26" s="144" t="s">
        <v>80</v>
      </c>
      <c r="AX26" s="144" t="s">
        <v>80</v>
      </c>
      <c r="AY26" s="144" t="s">
        <v>80</v>
      </c>
      <c r="AZ26" s="144" t="s">
        <v>80</v>
      </c>
      <c r="BA26" s="144" t="s">
        <v>80</v>
      </c>
      <c r="BB26" s="144" t="s">
        <v>80</v>
      </c>
      <c r="BC26" s="144" t="s">
        <v>80</v>
      </c>
      <c r="BD26" s="144" t="s">
        <v>80</v>
      </c>
      <c r="BE26" s="144"/>
      <c r="BF26" s="144"/>
      <c r="BG26" s="144"/>
      <c r="BH26" s="144"/>
      <c r="BI26" s="144"/>
      <c r="BJ26" s="144"/>
      <c r="BK26" s="144" t="s">
        <v>80</v>
      </c>
      <c r="BL26" s="144"/>
      <c r="BM26" s="144"/>
      <c r="BN26" s="144"/>
      <c r="BO26" s="144"/>
      <c r="BP26" s="144"/>
      <c r="BQ26" s="144"/>
      <c r="BR26" s="144"/>
      <c r="BS26" s="144"/>
      <c r="BT26" s="144"/>
      <c r="BU26" s="144"/>
      <c r="BV26" s="144"/>
      <c r="BW26" s="144" t="s">
        <v>80</v>
      </c>
      <c r="BX26" s="64"/>
      <c r="BY26" s="64"/>
      <c r="BZ26" s="204"/>
      <c r="CA26" s="204"/>
      <c r="CB26" s="204"/>
    </row>
    <row r="27" spans="2:80" s="8" customFormat="1" x14ac:dyDescent="0.35">
      <c r="B27" s="188"/>
      <c r="C27" s="144" t="s">
        <v>80</v>
      </c>
      <c r="D27" s="144" t="s">
        <v>80</v>
      </c>
      <c r="E27" s="144" t="s">
        <v>80</v>
      </c>
      <c r="F27" s="144"/>
      <c r="G27" s="144"/>
      <c r="H27" s="144"/>
      <c r="I27" s="144"/>
      <c r="J27" s="144"/>
      <c r="K27" s="144"/>
      <c r="L27" s="144"/>
      <c r="M27" s="144" t="s">
        <v>80</v>
      </c>
      <c r="N27" s="144" t="s">
        <v>80</v>
      </c>
      <c r="O27" s="144" t="s">
        <v>80</v>
      </c>
      <c r="P27" s="144" t="s">
        <v>80</v>
      </c>
      <c r="Q27" s="144" t="s">
        <v>80</v>
      </c>
      <c r="R27" s="144" t="s">
        <v>80</v>
      </c>
      <c r="S27" s="144" t="s">
        <v>80</v>
      </c>
      <c r="T27" s="144" t="s">
        <v>80</v>
      </c>
      <c r="U27" s="144" t="s">
        <v>80</v>
      </c>
      <c r="V27" s="144" t="s">
        <v>80</v>
      </c>
      <c r="W27" s="144" t="s">
        <v>80</v>
      </c>
      <c r="X27" s="144" t="s">
        <v>80</v>
      </c>
      <c r="Y27" s="144" t="s">
        <v>80</v>
      </c>
      <c r="Z27" s="144" t="s">
        <v>80</v>
      </c>
      <c r="AA27" s="144" t="s">
        <v>80</v>
      </c>
      <c r="AB27" s="144" t="s">
        <v>80</v>
      </c>
      <c r="AC27" s="144" t="s">
        <v>80</v>
      </c>
      <c r="AD27" s="144"/>
      <c r="AE27" s="144" t="s">
        <v>80</v>
      </c>
      <c r="AF27" s="144" t="s">
        <v>80</v>
      </c>
      <c r="AG27" s="144"/>
      <c r="AH27" s="144"/>
      <c r="AI27" s="144"/>
      <c r="AJ27" s="144" t="s">
        <v>80</v>
      </c>
      <c r="AK27" s="144" t="s">
        <v>80</v>
      </c>
      <c r="AL27" s="144" t="s">
        <v>80</v>
      </c>
      <c r="AM27" s="144" t="s">
        <v>80</v>
      </c>
      <c r="AN27" s="144" t="s">
        <v>80</v>
      </c>
      <c r="AO27" s="144" t="s">
        <v>80</v>
      </c>
      <c r="AP27" s="144" t="s">
        <v>80</v>
      </c>
      <c r="AQ27" s="144" t="s">
        <v>80</v>
      </c>
      <c r="AR27" s="144" t="s">
        <v>80</v>
      </c>
      <c r="AS27" s="144" t="s">
        <v>80</v>
      </c>
      <c r="AT27" s="144" t="s">
        <v>80</v>
      </c>
      <c r="AU27" s="144" t="s">
        <v>80</v>
      </c>
      <c r="AV27" s="144" t="s">
        <v>80</v>
      </c>
      <c r="AW27" s="144" t="s">
        <v>80</v>
      </c>
      <c r="AX27" s="144" t="s">
        <v>80</v>
      </c>
      <c r="AY27" s="144" t="s">
        <v>80</v>
      </c>
      <c r="AZ27" s="144" t="s">
        <v>80</v>
      </c>
      <c r="BA27" s="144" t="s">
        <v>80</v>
      </c>
      <c r="BB27" s="144" t="s">
        <v>80</v>
      </c>
      <c r="BC27" s="144" t="s">
        <v>80</v>
      </c>
      <c r="BD27" s="144" t="s">
        <v>80</v>
      </c>
      <c r="BE27" s="144"/>
      <c r="BF27" s="144"/>
      <c r="BG27" s="144"/>
      <c r="BH27" s="144"/>
      <c r="BI27" s="144"/>
      <c r="BJ27" s="144"/>
      <c r="BK27" s="144" t="s">
        <v>80</v>
      </c>
      <c r="BL27" s="144"/>
      <c r="BM27" s="144"/>
      <c r="BN27" s="144"/>
      <c r="BO27" s="144"/>
      <c r="BP27" s="144"/>
      <c r="BQ27" s="144"/>
      <c r="BR27" s="144"/>
      <c r="BS27" s="144"/>
      <c r="BT27" s="144"/>
      <c r="BU27" s="144"/>
      <c r="BV27" s="144"/>
      <c r="BW27" s="144" t="s">
        <v>80</v>
      </c>
      <c r="BX27" s="64"/>
      <c r="BY27" s="64"/>
      <c r="BZ27" s="204"/>
      <c r="CA27" s="204"/>
      <c r="CB27" s="204"/>
    </row>
    <row r="28" spans="2:80" s="8" customFormat="1" x14ac:dyDescent="0.35">
      <c r="B28" s="188"/>
      <c r="C28" s="144" t="s">
        <v>80</v>
      </c>
      <c r="D28" s="144" t="s">
        <v>80</v>
      </c>
      <c r="E28" s="144" t="s">
        <v>80</v>
      </c>
      <c r="F28" s="144"/>
      <c r="G28" s="144"/>
      <c r="H28" s="144"/>
      <c r="I28" s="144"/>
      <c r="J28" s="144"/>
      <c r="K28" s="144"/>
      <c r="L28" s="144"/>
      <c r="M28" s="144" t="s">
        <v>80</v>
      </c>
      <c r="N28" s="144" t="s">
        <v>80</v>
      </c>
      <c r="O28" s="144" t="s">
        <v>80</v>
      </c>
      <c r="P28" s="144" t="s">
        <v>80</v>
      </c>
      <c r="Q28" s="144" t="s">
        <v>80</v>
      </c>
      <c r="R28" s="144" t="s">
        <v>80</v>
      </c>
      <c r="S28" s="144" t="s">
        <v>80</v>
      </c>
      <c r="T28" s="144" t="s">
        <v>80</v>
      </c>
      <c r="U28" s="144" t="s">
        <v>80</v>
      </c>
      <c r="V28" s="144" t="s">
        <v>80</v>
      </c>
      <c r="W28" s="144" t="s">
        <v>80</v>
      </c>
      <c r="X28" s="144" t="s">
        <v>80</v>
      </c>
      <c r="Y28" s="144" t="s">
        <v>80</v>
      </c>
      <c r="Z28" s="144" t="s">
        <v>80</v>
      </c>
      <c r="AA28" s="144" t="s">
        <v>80</v>
      </c>
      <c r="AB28" s="144" t="s">
        <v>80</v>
      </c>
      <c r="AC28" s="144" t="s">
        <v>80</v>
      </c>
      <c r="AD28" s="144"/>
      <c r="AE28" s="144" t="s">
        <v>80</v>
      </c>
      <c r="AF28" s="144" t="s">
        <v>80</v>
      </c>
      <c r="AG28" s="144"/>
      <c r="AH28" s="144"/>
      <c r="AI28" s="144"/>
      <c r="AJ28" s="144" t="s">
        <v>80</v>
      </c>
      <c r="AK28" s="144" t="s">
        <v>80</v>
      </c>
      <c r="AL28" s="144" t="s">
        <v>80</v>
      </c>
      <c r="AM28" s="144" t="s">
        <v>80</v>
      </c>
      <c r="AN28" s="144" t="s">
        <v>80</v>
      </c>
      <c r="AO28" s="144" t="s">
        <v>80</v>
      </c>
      <c r="AP28" s="144" t="s">
        <v>80</v>
      </c>
      <c r="AQ28" s="144" t="s">
        <v>80</v>
      </c>
      <c r="AR28" s="144" t="s">
        <v>80</v>
      </c>
      <c r="AS28" s="144" t="s">
        <v>80</v>
      </c>
      <c r="AT28" s="144" t="s">
        <v>80</v>
      </c>
      <c r="AU28" s="144" t="s">
        <v>80</v>
      </c>
      <c r="AV28" s="144" t="s">
        <v>80</v>
      </c>
      <c r="AW28" s="144" t="s">
        <v>80</v>
      </c>
      <c r="AX28" s="144" t="s">
        <v>80</v>
      </c>
      <c r="AY28" s="144" t="s">
        <v>80</v>
      </c>
      <c r="AZ28" s="144" t="s">
        <v>80</v>
      </c>
      <c r="BA28" s="144" t="s">
        <v>80</v>
      </c>
      <c r="BB28" s="144" t="s">
        <v>80</v>
      </c>
      <c r="BC28" s="144" t="s">
        <v>80</v>
      </c>
      <c r="BD28" s="144" t="s">
        <v>80</v>
      </c>
      <c r="BE28" s="144"/>
      <c r="BF28" s="144"/>
      <c r="BG28" s="144"/>
      <c r="BH28" s="144"/>
      <c r="BI28" s="144"/>
      <c r="BJ28" s="144"/>
      <c r="BK28" s="144" t="s">
        <v>80</v>
      </c>
      <c r="BL28" s="144"/>
      <c r="BM28" s="144"/>
      <c r="BN28" s="144"/>
      <c r="BO28" s="144"/>
      <c r="BP28" s="144"/>
      <c r="BQ28" s="144"/>
      <c r="BR28" s="144"/>
      <c r="BS28" s="144"/>
      <c r="BT28" s="144"/>
      <c r="BU28" s="144"/>
      <c r="BV28" s="144"/>
      <c r="BW28" s="144" t="s">
        <v>80</v>
      </c>
      <c r="BX28" s="64"/>
      <c r="BY28" s="64"/>
      <c r="BZ28" s="204"/>
      <c r="CA28" s="204"/>
      <c r="CB28" s="204"/>
    </row>
    <row r="29" spans="2:80" s="8" customFormat="1" x14ac:dyDescent="0.35">
      <c r="B29" s="188"/>
      <c r="C29" s="144" t="s">
        <v>80</v>
      </c>
      <c r="D29" s="144" t="s">
        <v>80</v>
      </c>
      <c r="E29" s="144" t="s">
        <v>80</v>
      </c>
      <c r="F29" s="144"/>
      <c r="G29" s="144"/>
      <c r="H29" s="144"/>
      <c r="I29" s="144"/>
      <c r="J29" s="144"/>
      <c r="K29" s="144"/>
      <c r="L29" s="144"/>
      <c r="M29" s="144" t="s">
        <v>80</v>
      </c>
      <c r="N29" s="144" t="s">
        <v>80</v>
      </c>
      <c r="O29" s="144" t="s">
        <v>80</v>
      </c>
      <c r="P29" s="144" t="s">
        <v>80</v>
      </c>
      <c r="Q29" s="144" t="s">
        <v>80</v>
      </c>
      <c r="R29" s="144" t="s">
        <v>80</v>
      </c>
      <c r="S29" s="144" t="s">
        <v>80</v>
      </c>
      <c r="T29" s="144" t="s">
        <v>80</v>
      </c>
      <c r="U29" s="144" t="s">
        <v>80</v>
      </c>
      <c r="V29" s="144" t="s">
        <v>80</v>
      </c>
      <c r="W29" s="144" t="s">
        <v>80</v>
      </c>
      <c r="X29" s="144" t="s">
        <v>80</v>
      </c>
      <c r="Y29" s="144" t="s">
        <v>80</v>
      </c>
      <c r="Z29" s="144" t="s">
        <v>80</v>
      </c>
      <c r="AA29" s="144" t="s">
        <v>80</v>
      </c>
      <c r="AB29" s="144" t="s">
        <v>80</v>
      </c>
      <c r="AC29" s="144" t="s">
        <v>80</v>
      </c>
      <c r="AD29" s="144"/>
      <c r="AE29" s="144" t="s">
        <v>80</v>
      </c>
      <c r="AF29" s="144" t="s">
        <v>80</v>
      </c>
      <c r="AG29" s="144"/>
      <c r="AH29" s="144"/>
      <c r="AI29" s="144"/>
      <c r="AJ29" s="144" t="s">
        <v>80</v>
      </c>
      <c r="AK29" s="144" t="s">
        <v>80</v>
      </c>
      <c r="AL29" s="144" t="s">
        <v>80</v>
      </c>
      <c r="AM29" s="144" t="s">
        <v>80</v>
      </c>
      <c r="AN29" s="144" t="s">
        <v>80</v>
      </c>
      <c r="AO29" s="144" t="s">
        <v>80</v>
      </c>
      <c r="AP29" s="144" t="s">
        <v>80</v>
      </c>
      <c r="AQ29" s="144" t="s">
        <v>80</v>
      </c>
      <c r="AR29" s="144" t="s">
        <v>80</v>
      </c>
      <c r="AS29" s="144" t="s">
        <v>80</v>
      </c>
      <c r="AT29" s="144" t="s">
        <v>80</v>
      </c>
      <c r="AU29" s="144" t="s">
        <v>80</v>
      </c>
      <c r="AV29" s="144" t="s">
        <v>80</v>
      </c>
      <c r="AW29" s="144" t="s">
        <v>80</v>
      </c>
      <c r="AX29" s="144" t="s">
        <v>80</v>
      </c>
      <c r="AY29" s="144" t="s">
        <v>80</v>
      </c>
      <c r="AZ29" s="144" t="s">
        <v>80</v>
      </c>
      <c r="BA29" s="144" t="s">
        <v>80</v>
      </c>
      <c r="BB29" s="144" t="s">
        <v>80</v>
      </c>
      <c r="BC29" s="144" t="s">
        <v>80</v>
      </c>
      <c r="BD29" s="144" t="s">
        <v>80</v>
      </c>
      <c r="BE29" s="144"/>
      <c r="BF29" s="144"/>
      <c r="BG29" s="144"/>
      <c r="BH29" s="144"/>
      <c r="BI29" s="144"/>
      <c r="BJ29" s="144"/>
      <c r="BK29" s="144" t="s">
        <v>80</v>
      </c>
      <c r="BL29" s="144"/>
      <c r="BM29" s="144"/>
      <c r="BN29" s="144"/>
      <c r="BO29" s="144"/>
      <c r="BP29" s="144"/>
      <c r="BQ29" s="144"/>
      <c r="BR29" s="144"/>
      <c r="BS29" s="144"/>
      <c r="BT29" s="144"/>
      <c r="BU29" s="144"/>
      <c r="BV29" s="144"/>
      <c r="BW29" s="144" t="s">
        <v>80</v>
      </c>
      <c r="BX29" s="64"/>
      <c r="BY29" s="64"/>
      <c r="BZ29" s="204"/>
      <c r="CA29" s="204"/>
      <c r="CB29" s="204"/>
    </row>
    <row r="30" spans="2:80" s="8" customFormat="1" x14ac:dyDescent="0.35">
      <c r="B30" s="188"/>
      <c r="C30" s="144" t="s">
        <v>80</v>
      </c>
      <c r="D30" s="144" t="s">
        <v>80</v>
      </c>
      <c r="E30" s="144" t="s">
        <v>80</v>
      </c>
      <c r="F30" s="144"/>
      <c r="G30" s="144"/>
      <c r="H30" s="144"/>
      <c r="I30" s="144"/>
      <c r="J30" s="144"/>
      <c r="K30" s="144"/>
      <c r="L30" s="144"/>
      <c r="M30" s="144" t="s">
        <v>80</v>
      </c>
      <c r="N30" s="144" t="s">
        <v>80</v>
      </c>
      <c r="O30" s="144" t="s">
        <v>80</v>
      </c>
      <c r="P30" s="144" t="s">
        <v>80</v>
      </c>
      <c r="Q30" s="144" t="s">
        <v>80</v>
      </c>
      <c r="R30" s="144" t="s">
        <v>80</v>
      </c>
      <c r="S30" s="144" t="s">
        <v>80</v>
      </c>
      <c r="T30" s="144" t="s">
        <v>80</v>
      </c>
      <c r="U30" s="144" t="s">
        <v>80</v>
      </c>
      <c r="V30" s="144" t="s">
        <v>80</v>
      </c>
      <c r="W30" s="144" t="s">
        <v>80</v>
      </c>
      <c r="X30" s="144" t="s">
        <v>80</v>
      </c>
      <c r="Y30" s="144" t="s">
        <v>80</v>
      </c>
      <c r="Z30" s="144" t="s">
        <v>80</v>
      </c>
      <c r="AA30" s="144" t="s">
        <v>80</v>
      </c>
      <c r="AB30" s="144" t="s">
        <v>80</v>
      </c>
      <c r="AC30" s="144" t="s">
        <v>80</v>
      </c>
      <c r="AD30" s="144"/>
      <c r="AE30" s="144" t="s">
        <v>80</v>
      </c>
      <c r="AF30" s="144" t="s">
        <v>80</v>
      </c>
      <c r="AG30" s="144"/>
      <c r="AH30" s="144"/>
      <c r="AI30" s="144"/>
      <c r="AJ30" s="144" t="s">
        <v>80</v>
      </c>
      <c r="AK30" s="144" t="s">
        <v>80</v>
      </c>
      <c r="AL30" s="144" t="s">
        <v>80</v>
      </c>
      <c r="AM30" s="144" t="s">
        <v>80</v>
      </c>
      <c r="AN30" s="144" t="s">
        <v>80</v>
      </c>
      <c r="AO30" s="144" t="s">
        <v>80</v>
      </c>
      <c r="AP30" s="144" t="s">
        <v>80</v>
      </c>
      <c r="AQ30" s="144" t="s">
        <v>80</v>
      </c>
      <c r="AR30" s="144" t="s">
        <v>80</v>
      </c>
      <c r="AS30" s="144" t="s">
        <v>80</v>
      </c>
      <c r="AT30" s="144" t="s">
        <v>80</v>
      </c>
      <c r="AU30" s="144" t="s">
        <v>80</v>
      </c>
      <c r="AV30" s="144" t="s">
        <v>80</v>
      </c>
      <c r="AW30" s="144" t="s">
        <v>80</v>
      </c>
      <c r="AX30" s="144" t="s">
        <v>80</v>
      </c>
      <c r="AY30" s="144" t="s">
        <v>80</v>
      </c>
      <c r="AZ30" s="144" t="s">
        <v>80</v>
      </c>
      <c r="BA30" s="144" t="s">
        <v>80</v>
      </c>
      <c r="BB30" s="144" t="s">
        <v>80</v>
      </c>
      <c r="BC30" s="144" t="s">
        <v>80</v>
      </c>
      <c r="BD30" s="144" t="s">
        <v>80</v>
      </c>
      <c r="BE30" s="144"/>
      <c r="BF30" s="144"/>
      <c r="BG30" s="144"/>
      <c r="BH30" s="144"/>
      <c r="BI30" s="144"/>
      <c r="BJ30" s="144"/>
      <c r="BK30" s="144" t="s">
        <v>80</v>
      </c>
      <c r="BL30" s="144"/>
      <c r="BM30" s="144"/>
      <c r="BN30" s="144"/>
      <c r="BO30" s="144"/>
      <c r="BP30" s="144"/>
      <c r="BQ30" s="144"/>
      <c r="BR30" s="144"/>
      <c r="BS30" s="144"/>
      <c r="BT30" s="144"/>
      <c r="BU30" s="144"/>
      <c r="BV30" s="144"/>
      <c r="BW30" s="144" t="s">
        <v>80</v>
      </c>
      <c r="BX30" s="64"/>
      <c r="BY30" s="64"/>
      <c r="BZ30" s="204"/>
      <c r="CA30" s="204"/>
      <c r="CB30" s="204"/>
    </row>
    <row r="31" spans="2:80" s="8" customFormat="1" x14ac:dyDescent="0.35">
      <c r="B31" s="188"/>
      <c r="C31" s="144" t="s">
        <v>80</v>
      </c>
      <c r="D31" s="144" t="s">
        <v>80</v>
      </c>
      <c r="E31" s="144" t="s">
        <v>80</v>
      </c>
      <c r="F31" s="144"/>
      <c r="G31" s="144"/>
      <c r="H31" s="144"/>
      <c r="I31" s="144"/>
      <c r="J31" s="144"/>
      <c r="K31" s="144"/>
      <c r="L31" s="144"/>
      <c r="M31" s="144" t="s">
        <v>80</v>
      </c>
      <c r="N31" s="144" t="s">
        <v>80</v>
      </c>
      <c r="O31" s="144" t="s">
        <v>80</v>
      </c>
      <c r="P31" s="144" t="s">
        <v>80</v>
      </c>
      <c r="Q31" s="144" t="s">
        <v>80</v>
      </c>
      <c r="R31" s="144" t="s">
        <v>80</v>
      </c>
      <c r="S31" s="144" t="s">
        <v>80</v>
      </c>
      <c r="T31" s="144" t="s">
        <v>80</v>
      </c>
      <c r="U31" s="144" t="s">
        <v>80</v>
      </c>
      <c r="V31" s="144" t="s">
        <v>80</v>
      </c>
      <c r="W31" s="144" t="s">
        <v>80</v>
      </c>
      <c r="X31" s="144" t="s">
        <v>80</v>
      </c>
      <c r="Y31" s="144" t="s">
        <v>80</v>
      </c>
      <c r="Z31" s="144" t="s">
        <v>80</v>
      </c>
      <c r="AA31" s="144" t="s">
        <v>80</v>
      </c>
      <c r="AB31" s="144" t="s">
        <v>80</v>
      </c>
      <c r="AC31" s="144" t="s">
        <v>80</v>
      </c>
      <c r="AD31" s="144"/>
      <c r="AE31" s="144" t="s">
        <v>80</v>
      </c>
      <c r="AF31" s="144" t="s">
        <v>80</v>
      </c>
      <c r="AG31" s="144"/>
      <c r="AH31" s="144"/>
      <c r="AI31" s="144"/>
      <c r="AJ31" s="144" t="s">
        <v>80</v>
      </c>
      <c r="AK31" s="144" t="s">
        <v>80</v>
      </c>
      <c r="AL31" s="144" t="s">
        <v>80</v>
      </c>
      <c r="AM31" s="144" t="s">
        <v>80</v>
      </c>
      <c r="AN31" s="144" t="s">
        <v>80</v>
      </c>
      <c r="AO31" s="144" t="s">
        <v>80</v>
      </c>
      <c r="AP31" s="144" t="s">
        <v>80</v>
      </c>
      <c r="AQ31" s="144" t="s">
        <v>80</v>
      </c>
      <c r="AR31" s="144" t="s">
        <v>80</v>
      </c>
      <c r="AS31" s="144" t="s">
        <v>80</v>
      </c>
      <c r="AT31" s="144" t="s">
        <v>80</v>
      </c>
      <c r="AU31" s="144" t="s">
        <v>80</v>
      </c>
      <c r="AV31" s="144" t="s">
        <v>80</v>
      </c>
      <c r="AW31" s="144" t="s">
        <v>80</v>
      </c>
      <c r="AX31" s="144" t="s">
        <v>80</v>
      </c>
      <c r="AY31" s="144" t="s">
        <v>80</v>
      </c>
      <c r="AZ31" s="144" t="s">
        <v>80</v>
      </c>
      <c r="BA31" s="144" t="s">
        <v>80</v>
      </c>
      <c r="BB31" s="144" t="s">
        <v>80</v>
      </c>
      <c r="BC31" s="144" t="s">
        <v>80</v>
      </c>
      <c r="BD31" s="144" t="s">
        <v>80</v>
      </c>
      <c r="BE31" s="144"/>
      <c r="BF31" s="144"/>
      <c r="BG31" s="144"/>
      <c r="BH31" s="144"/>
      <c r="BI31" s="144"/>
      <c r="BJ31" s="144"/>
      <c r="BK31" s="144" t="s">
        <v>80</v>
      </c>
      <c r="BL31" s="144"/>
      <c r="BM31" s="144"/>
      <c r="BN31" s="144"/>
      <c r="BO31" s="144"/>
      <c r="BP31" s="144"/>
      <c r="BQ31" s="144"/>
      <c r="BR31" s="144"/>
      <c r="BS31" s="144"/>
      <c r="BT31" s="144"/>
      <c r="BU31" s="144"/>
      <c r="BV31" s="144"/>
      <c r="BW31" s="144" t="s">
        <v>80</v>
      </c>
      <c r="BX31" s="64"/>
      <c r="BY31" s="64"/>
      <c r="BZ31" s="204"/>
      <c r="CA31" s="204"/>
      <c r="CB31" s="204"/>
    </row>
    <row r="32" spans="2:80" s="8" customFormat="1" x14ac:dyDescent="0.35">
      <c r="B32" s="188"/>
      <c r="C32" s="144" t="s">
        <v>80</v>
      </c>
      <c r="D32" s="144" t="s">
        <v>80</v>
      </c>
      <c r="E32" s="144" t="s">
        <v>80</v>
      </c>
      <c r="F32" s="144"/>
      <c r="G32" s="144"/>
      <c r="H32" s="144"/>
      <c r="I32" s="144"/>
      <c r="J32" s="144"/>
      <c r="K32" s="144"/>
      <c r="L32" s="144"/>
      <c r="M32" s="144" t="s">
        <v>80</v>
      </c>
      <c r="N32" s="144" t="s">
        <v>80</v>
      </c>
      <c r="O32" s="144" t="s">
        <v>80</v>
      </c>
      <c r="P32" s="144" t="s">
        <v>80</v>
      </c>
      <c r="Q32" s="144" t="s">
        <v>80</v>
      </c>
      <c r="R32" s="144" t="s">
        <v>80</v>
      </c>
      <c r="S32" s="144" t="s">
        <v>80</v>
      </c>
      <c r="T32" s="144" t="s">
        <v>80</v>
      </c>
      <c r="U32" s="144" t="s">
        <v>80</v>
      </c>
      <c r="V32" s="144" t="s">
        <v>80</v>
      </c>
      <c r="W32" s="144" t="s">
        <v>80</v>
      </c>
      <c r="X32" s="144" t="s">
        <v>80</v>
      </c>
      <c r="Y32" s="144" t="s">
        <v>80</v>
      </c>
      <c r="Z32" s="144" t="s">
        <v>80</v>
      </c>
      <c r="AA32" s="144" t="s">
        <v>80</v>
      </c>
      <c r="AB32" s="144" t="s">
        <v>80</v>
      </c>
      <c r="AC32" s="144" t="s">
        <v>80</v>
      </c>
      <c r="AD32" s="144"/>
      <c r="AE32" s="144" t="s">
        <v>80</v>
      </c>
      <c r="AF32" s="144" t="s">
        <v>80</v>
      </c>
      <c r="AG32" s="144"/>
      <c r="AH32" s="144"/>
      <c r="AI32" s="144"/>
      <c r="AJ32" s="144" t="s">
        <v>80</v>
      </c>
      <c r="AK32" s="144" t="s">
        <v>80</v>
      </c>
      <c r="AL32" s="144" t="s">
        <v>80</v>
      </c>
      <c r="AM32" s="144" t="s">
        <v>80</v>
      </c>
      <c r="AN32" s="144" t="s">
        <v>80</v>
      </c>
      <c r="AO32" s="144" t="s">
        <v>80</v>
      </c>
      <c r="AP32" s="144" t="s">
        <v>80</v>
      </c>
      <c r="AQ32" s="144" t="s">
        <v>80</v>
      </c>
      <c r="AR32" s="144" t="s">
        <v>80</v>
      </c>
      <c r="AS32" s="144" t="s">
        <v>80</v>
      </c>
      <c r="AT32" s="144" t="s">
        <v>80</v>
      </c>
      <c r="AU32" s="144" t="s">
        <v>80</v>
      </c>
      <c r="AV32" s="144" t="s">
        <v>80</v>
      </c>
      <c r="AW32" s="144" t="s">
        <v>80</v>
      </c>
      <c r="AX32" s="144" t="s">
        <v>80</v>
      </c>
      <c r="AY32" s="144" t="s">
        <v>80</v>
      </c>
      <c r="AZ32" s="144" t="s">
        <v>80</v>
      </c>
      <c r="BA32" s="144" t="s">
        <v>80</v>
      </c>
      <c r="BB32" s="144" t="s">
        <v>80</v>
      </c>
      <c r="BC32" s="144" t="s">
        <v>80</v>
      </c>
      <c r="BD32" s="144" t="s">
        <v>80</v>
      </c>
      <c r="BE32" s="144"/>
      <c r="BF32" s="144"/>
      <c r="BG32" s="144"/>
      <c r="BH32" s="144"/>
      <c r="BI32" s="144"/>
      <c r="BJ32" s="144"/>
      <c r="BK32" s="144" t="s">
        <v>80</v>
      </c>
      <c r="BL32" s="144"/>
      <c r="BM32" s="144"/>
      <c r="BN32" s="144"/>
      <c r="BO32" s="144"/>
      <c r="BP32" s="144"/>
      <c r="BQ32" s="144"/>
      <c r="BR32" s="144"/>
      <c r="BS32" s="144"/>
      <c r="BT32" s="144"/>
      <c r="BU32" s="144"/>
      <c r="BV32" s="144"/>
      <c r="BW32" s="144" t="s">
        <v>80</v>
      </c>
      <c r="BX32" s="64"/>
      <c r="BY32" s="64"/>
      <c r="BZ32" s="204"/>
      <c r="CA32" s="204"/>
      <c r="CB32" s="204"/>
    </row>
    <row r="33" customFormat="1" ht="15" customHeight="1" x14ac:dyDescent="0.35"/>
  </sheetData>
  <sheetProtection algorithmName="SHA-512" hashValue="pikmFLL0BlyIPjbOYHojXEtPTfieRhMSxyh4rTLVCS8tUwTOrIvFnOHvMxidGg6CvKZmqBDB9Yr2H3NhWNp30w==" saltValue="ItWvfBQz9zBY24q9oIJoX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9" priority="17">
      <formula>LEN(TRIM(B20))&gt;0</formula>
    </cfRule>
  </conditionalFormatting>
  <conditionalFormatting sqref="C4:C5">
    <cfRule type="cellIs" dxfId="88" priority="20" operator="equal">
      <formula>0</formula>
    </cfRule>
  </conditionalFormatting>
  <conditionalFormatting sqref="C9">
    <cfRule type="expression" dxfId="87" priority="4">
      <formula>AND(NOT($C$8=""),$C$8=0)</formula>
    </cfRule>
  </conditionalFormatting>
  <conditionalFormatting sqref="C10">
    <cfRule type="expression" dxfId="86" priority="19">
      <formula>NOT($C$9="No")</formula>
    </cfRule>
  </conditionalFormatting>
  <conditionalFormatting sqref="C11">
    <cfRule type="expression" dxfId="85" priority="18">
      <formula>NOT($C$10="Other")</formula>
    </cfRule>
  </conditionalFormatting>
  <conditionalFormatting sqref="C12">
    <cfRule type="expression" dxfId="84" priority="3">
      <formula>$C$9="Yes"</formula>
    </cfRule>
  </conditionalFormatting>
  <conditionalFormatting sqref="C13">
    <cfRule type="expression" dxfId="83" priority="1">
      <formula>$C$12="Yes"</formula>
    </cfRule>
  </conditionalFormatting>
  <conditionalFormatting sqref="C14">
    <cfRule type="expression" dxfId="82" priority="2">
      <formula>$C$13="Other"</formula>
    </cfRule>
  </conditionalFormatting>
  <conditionalFormatting sqref="C20:CB32">
    <cfRule type="expression" dxfId="81" priority="16">
      <formula>NOT($B20="")</formula>
    </cfRule>
  </conditionalFormatting>
  <conditionalFormatting sqref="D17:G17 B20:CB32">
    <cfRule type="expression" dxfId="80" priority="5">
      <formula>OR($C$9="Yes",AND(NOT($C$8=""),$C$8=0))</formula>
    </cfRule>
  </conditionalFormatting>
  <conditionalFormatting sqref="AE20:AE32">
    <cfRule type="expression" dxfId="79" priority="15">
      <formula>NOT(OR($AD20="Calculated/Modeled"))</formula>
    </cfRule>
  </conditionalFormatting>
  <conditionalFormatting sqref="AF20:AF32">
    <cfRule type="expression" dxfId="78" priority="14">
      <formula>NOT($AD20="Measured")</formula>
    </cfRule>
  </conditionalFormatting>
  <conditionalFormatting sqref="AH20:AH32">
    <cfRule type="expression" dxfId="77" priority="13">
      <formula>NOT($AG20="Yes")</formula>
    </cfRule>
  </conditionalFormatting>
  <conditionalFormatting sqref="AJ20:AJ32">
    <cfRule type="expression" dxfId="76" priority="12">
      <formula>NOT($AI20="Yes")</formula>
    </cfRule>
  </conditionalFormatting>
  <conditionalFormatting sqref="BM20:BM32">
    <cfRule type="expression" dxfId="75" priority="11">
      <formula>NOT($BL20="No")</formula>
    </cfRule>
  </conditionalFormatting>
  <conditionalFormatting sqref="BO20:BO32">
    <cfRule type="expression" dxfId="74" priority="10">
      <formula>NOT($BN20="No")</formula>
    </cfRule>
  </conditionalFormatting>
  <conditionalFormatting sqref="BQ20:BQ32">
    <cfRule type="expression" dxfId="73" priority="9">
      <formula>NOT($BP20="No")</formula>
    </cfRule>
  </conditionalFormatting>
  <conditionalFormatting sqref="BS20:BS32">
    <cfRule type="expression" dxfId="72" priority="8">
      <formula>NOT($BR20="No")</formula>
    </cfRule>
  </conditionalFormatting>
  <conditionalFormatting sqref="BU20:BU32">
    <cfRule type="expression" dxfId="71" priority="7">
      <formula>NOT($BT20="No")</formula>
    </cfRule>
  </conditionalFormatting>
  <conditionalFormatting sqref="BW20:BW32">
    <cfRule type="expression" dxfId="70"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zoomScaleNormal="100" workbookViewId="0">
      <selection activeCell="M35" sqref="M35"/>
    </sheetView>
  </sheetViews>
  <sheetFormatPr defaultColWidth="8.90625" defaultRowHeight="14.5" x14ac:dyDescent="0.35"/>
  <cols>
    <col min="1" max="1" width="3" customWidth="1"/>
    <col min="2" max="2" width="18.453125" customWidth="1"/>
    <col min="3" max="3" width="18.54296875" customWidth="1"/>
    <col min="4" max="4" width="18.453125" customWidth="1"/>
    <col min="5" max="5" width="18.54296875" customWidth="1"/>
    <col min="6" max="6" width="18.453125" customWidth="1"/>
    <col min="7" max="18" width="15.54296875" customWidth="1"/>
    <col min="19" max="19" width="16.453125" customWidth="1"/>
    <col min="20" max="33" width="15.54296875" customWidth="1"/>
    <col min="34" max="37" width="25.54296875" customWidth="1"/>
    <col min="38" max="38" width="30.54296875" customWidth="1"/>
    <col min="39" max="39" width="28.54296875" customWidth="1"/>
    <col min="40" max="41" width="25.54296875" customWidth="1"/>
    <col min="42" max="43" width="27.453125" customWidth="1"/>
    <col min="44" max="44" width="25.54296875" customWidth="1"/>
    <col min="45" max="56" width="15.54296875" customWidth="1"/>
    <col min="57" max="57" width="16.453125" customWidth="1"/>
    <col min="58" max="71" width="15.54296875" customWidth="1"/>
    <col min="72" max="74" width="20.54296875" customWidth="1"/>
    <col min="75" max="75" width="29" customWidth="1"/>
  </cols>
  <sheetData>
    <row r="1" spans="2:90" ht="18" customHeight="1" x14ac:dyDescent="0.35">
      <c r="B1" s="284" t="s">
        <v>608</v>
      </c>
      <c r="C1" s="284"/>
      <c r="D1" s="30"/>
    </row>
    <row r="2" spans="2:90" ht="18" customHeight="1" x14ac:dyDescent="0.35">
      <c r="B2" s="284"/>
      <c r="C2" s="284"/>
      <c r="D2" s="30"/>
    </row>
    <row r="4" spans="2:90" ht="15.5" x14ac:dyDescent="0.35">
      <c r="B4" s="32" t="s">
        <v>368</v>
      </c>
    </row>
    <row r="5" spans="2:90" x14ac:dyDescent="0.35">
      <c r="B5" s="96" t="s">
        <v>369</v>
      </c>
      <c r="C5" s="97" t="str">
        <f>Facility!C4</f>
        <v>XTO Energy Inc.</v>
      </c>
    </row>
    <row r="6" spans="2:90" x14ac:dyDescent="0.35">
      <c r="B6" s="96" t="s">
        <v>14</v>
      </c>
      <c r="C6" s="97" t="str">
        <f>Facility!C21</f>
        <v>Wolverine Compressor Station</v>
      </c>
      <c r="AK6" s="205"/>
      <c r="AL6" s="205"/>
      <c r="AM6" s="205"/>
      <c r="AN6" s="205"/>
      <c r="AO6" s="205"/>
      <c r="AP6" s="205"/>
      <c r="AQ6" s="205"/>
      <c r="AR6" s="205"/>
      <c r="AS6" s="205"/>
      <c r="AT6" s="205"/>
      <c r="AU6" s="205"/>
      <c r="AV6" s="205"/>
    </row>
    <row r="7" spans="2:90" x14ac:dyDescent="0.35">
      <c r="BW7" s="139"/>
    </row>
    <row r="8" spans="2:90" ht="15.5" x14ac:dyDescent="0.35">
      <c r="B8" s="32" t="s">
        <v>609</v>
      </c>
      <c r="H8" s="138"/>
      <c r="I8" s="138"/>
      <c r="J8" s="138"/>
      <c r="K8" s="138"/>
      <c r="L8" s="138"/>
      <c r="M8" s="138"/>
      <c r="AN8" s="142"/>
      <c r="BW8" s="113"/>
    </row>
    <row r="9" spans="2:90" x14ac:dyDescent="0.35">
      <c r="B9" s="283" t="s">
        <v>610</v>
      </c>
      <c r="C9" s="283" t="s">
        <v>611</v>
      </c>
      <c r="D9" s="283" t="s">
        <v>543</v>
      </c>
      <c r="E9" s="283" t="s">
        <v>612</v>
      </c>
      <c r="F9" s="283" t="s">
        <v>543</v>
      </c>
      <c r="G9" s="315" t="s">
        <v>473</v>
      </c>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07" t="s">
        <v>474</v>
      </c>
      <c r="AI9" s="307"/>
      <c r="AJ9" s="308"/>
      <c r="AK9" s="309" t="s">
        <v>475</v>
      </c>
      <c r="AL9" s="310"/>
      <c r="AM9" s="310"/>
      <c r="AN9" s="310"/>
      <c r="AO9" s="310"/>
      <c r="AP9" s="310"/>
      <c r="AQ9" s="310"/>
      <c r="AR9" s="311"/>
      <c r="AS9" s="296" t="s">
        <v>476</v>
      </c>
      <c r="AT9" s="296"/>
      <c r="AU9" s="296"/>
      <c r="AV9" s="296"/>
      <c r="AW9" s="296"/>
      <c r="AX9" s="296"/>
      <c r="AY9" s="296"/>
      <c r="AZ9" s="296"/>
      <c r="BA9" s="296"/>
      <c r="BB9" s="296"/>
      <c r="BC9" s="296"/>
      <c r="BD9" s="296"/>
      <c r="BE9" s="296"/>
      <c r="BF9" s="296"/>
      <c r="BG9" s="296"/>
      <c r="BH9" s="296"/>
      <c r="BI9" s="296"/>
      <c r="BJ9" s="296"/>
      <c r="BK9" s="296"/>
      <c r="BL9" s="296"/>
      <c r="BM9" s="296"/>
      <c r="BN9" s="296"/>
      <c r="BO9" s="296"/>
      <c r="BP9" s="296"/>
      <c r="BQ9" s="296"/>
      <c r="BR9" s="296"/>
      <c r="BS9" s="296"/>
      <c r="BT9" s="312" t="s">
        <v>477</v>
      </c>
      <c r="BU9" s="313"/>
      <c r="BV9" s="314"/>
      <c r="BW9" s="206" t="s">
        <v>478</v>
      </c>
      <c r="BX9" s="207"/>
      <c r="BY9" s="207"/>
      <c r="BZ9" s="207"/>
      <c r="CA9" s="207"/>
      <c r="CB9" s="207"/>
      <c r="CC9" s="207"/>
      <c r="CD9" s="207"/>
      <c r="CE9" s="207"/>
      <c r="CF9" s="207"/>
      <c r="CG9" s="207"/>
      <c r="CH9" s="207"/>
      <c r="CI9" s="207"/>
      <c r="CJ9" s="207"/>
      <c r="CK9" s="207"/>
      <c r="CL9" s="207"/>
    </row>
    <row r="10" spans="2:90" ht="80.150000000000006" customHeight="1" x14ac:dyDescent="0.35">
      <c r="B10" s="283"/>
      <c r="C10" s="283"/>
      <c r="D10" s="283"/>
      <c r="E10" s="283"/>
      <c r="F10" s="283"/>
      <c r="G10" s="168" t="s">
        <v>487</v>
      </c>
      <c r="H10" s="168" t="s">
        <v>488</v>
      </c>
      <c r="I10" s="168" t="s">
        <v>489</v>
      </c>
      <c r="J10" s="168" t="s">
        <v>490</v>
      </c>
      <c r="K10" s="168" t="s">
        <v>491</v>
      </c>
      <c r="L10" s="168" t="s">
        <v>492</v>
      </c>
      <c r="M10" s="168" t="s">
        <v>493</v>
      </c>
      <c r="N10" s="168" t="s">
        <v>494</v>
      </c>
      <c r="O10" s="168" t="s">
        <v>495</v>
      </c>
      <c r="P10" s="168" t="s">
        <v>496</v>
      </c>
      <c r="Q10" s="168" t="s">
        <v>497</v>
      </c>
      <c r="R10" s="168" t="s">
        <v>498</v>
      </c>
      <c r="S10" s="168" t="s">
        <v>591</v>
      </c>
      <c r="T10" s="168" t="s">
        <v>500</v>
      </c>
      <c r="U10" s="168" t="s">
        <v>501</v>
      </c>
      <c r="V10" s="168" t="s">
        <v>502</v>
      </c>
      <c r="W10" s="168" t="s">
        <v>503</v>
      </c>
      <c r="X10" s="168" t="s">
        <v>504</v>
      </c>
      <c r="Y10" s="168" t="s">
        <v>544</v>
      </c>
      <c r="Z10" s="168" t="s">
        <v>506</v>
      </c>
      <c r="AA10" s="168" t="s">
        <v>507</v>
      </c>
      <c r="AB10" s="168" t="s">
        <v>508</v>
      </c>
      <c r="AC10" s="168" t="s">
        <v>509</v>
      </c>
      <c r="AD10" s="168" t="s">
        <v>613</v>
      </c>
      <c r="AE10" s="168" t="s">
        <v>511</v>
      </c>
      <c r="AF10" s="208" t="s">
        <v>512</v>
      </c>
      <c r="AG10" s="208" t="s">
        <v>513</v>
      </c>
      <c r="AH10" s="209" t="s">
        <v>514</v>
      </c>
      <c r="AI10" s="210" t="s">
        <v>515</v>
      </c>
      <c r="AJ10" s="210" t="s">
        <v>516</v>
      </c>
      <c r="AK10" s="208" t="s">
        <v>614</v>
      </c>
      <c r="AL10" s="208" t="s">
        <v>615</v>
      </c>
      <c r="AM10" s="208" t="s">
        <v>616</v>
      </c>
      <c r="AN10" s="208" t="s">
        <v>617</v>
      </c>
      <c r="AO10" s="208" t="s">
        <v>618</v>
      </c>
      <c r="AP10" s="208" t="s">
        <v>615</v>
      </c>
      <c r="AQ10" s="208" t="s">
        <v>616</v>
      </c>
      <c r="AR10" s="211" t="s">
        <v>619</v>
      </c>
      <c r="AS10" s="168" t="s">
        <v>487</v>
      </c>
      <c r="AT10" s="168" t="s">
        <v>488</v>
      </c>
      <c r="AU10" s="168" t="s">
        <v>489</v>
      </c>
      <c r="AV10" s="168" t="s">
        <v>490</v>
      </c>
      <c r="AW10" s="168" t="s">
        <v>491</v>
      </c>
      <c r="AX10" s="168" t="s">
        <v>492</v>
      </c>
      <c r="AY10" s="168" t="s">
        <v>493</v>
      </c>
      <c r="AZ10" s="168" t="s">
        <v>494</v>
      </c>
      <c r="BA10" s="168" t="s">
        <v>495</v>
      </c>
      <c r="BB10" s="168" t="s">
        <v>496</v>
      </c>
      <c r="BC10" s="168" t="s">
        <v>497</v>
      </c>
      <c r="BD10" s="168" t="s">
        <v>498</v>
      </c>
      <c r="BE10" s="168" t="s">
        <v>591</v>
      </c>
      <c r="BF10" s="168" t="s">
        <v>500</v>
      </c>
      <c r="BG10" s="168" t="s">
        <v>501</v>
      </c>
      <c r="BH10" s="168" t="s">
        <v>502</v>
      </c>
      <c r="BI10" s="168" t="s">
        <v>503</v>
      </c>
      <c r="BJ10" s="168" t="s">
        <v>504</v>
      </c>
      <c r="BK10" s="168" t="s">
        <v>620</v>
      </c>
      <c r="BL10" s="168" t="s">
        <v>506</v>
      </c>
      <c r="BM10" s="168" t="s">
        <v>507</v>
      </c>
      <c r="BN10" s="168" t="s">
        <v>508</v>
      </c>
      <c r="BO10" s="168" t="s">
        <v>509</v>
      </c>
      <c r="BP10" s="168" t="s">
        <v>621</v>
      </c>
      <c r="BQ10" s="168" t="s">
        <v>511</v>
      </c>
      <c r="BR10" s="208" t="s">
        <v>512</v>
      </c>
      <c r="BS10" s="212" t="s">
        <v>513</v>
      </c>
      <c r="BT10" s="208" t="s">
        <v>622</v>
      </c>
      <c r="BU10" s="208" t="s">
        <v>623</v>
      </c>
      <c r="BV10" s="208" t="s">
        <v>528</v>
      </c>
      <c r="BW10" s="211" t="s">
        <v>624</v>
      </c>
    </row>
    <row r="11" spans="2:90" s="8" customFormat="1" ht="29" x14ac:dyDescent="0.35">
      <c r="B11" s="213" t="s">
        <v>994</v>
      </c>
      <c r="C11" s="214" t="s">
        <v>992</v>
      </c>
      <c r="D11" s="213" t="s">
        <v>80</v>
      </c>
      <c r="E11" s="74" t="s">
        <v>811</v>
      </c>
      <c r="F11" s="213" t="s">
        <v>993</v>
      </c>
      <c r="G11" s="213">
        <f>6*(8.6976/2000)</f>
        <v>2.6092799999999999E-2</v>
      </c>
      <c r="H11" s="213">
        <f>6*(15.459/2000)</f>
        <v>4.6376999999999995E-2</v>
      </c>
      <c r="I11" s="213">
        <f>6*(0/2000)</f>
        <v>0</v>
      </c>
      <c r="J11" s="213">
        <f>6*(0.012761/2000)</f>
        <v>3.8282999999999999E-5</v>
      </c>
      <c r="K11" s="213">
        <f>6*(0/2000)</f>
        <v>0</v>
      </c>
      <c r="L11" s="213">
        <f>6*(0/2000)</f>
        <v>0</v>
      </c>
      <c r="M11" s="213">
        <f>6*(0.00012495/2000)</f>
        <v>3.7485E-7</v>
      </c>
      <c r="N11" s="213">
        <f>6*(0/2000)</f>
        <v>0</v>
      </c>
      <c r="O11" s="213">
        <f>6*(0/2000)</f>
        <v>0</v>
      </c>
      <c r="P11" s="213">
        <f>6*(0.22007/2000)</f>
        <v>6.6021000000000005E-4</v>
      </c>
      <c r="Q11" s="213">
        <f>6*(0/2000)</f>
        <v>0</v>
      </c>
      <c r="R11" s="213">
        <f>6*(0.010931/2000)</f>
        <v>3.2792999999999996E-5</v>
      </c>
      <c r="S11" s="213">
        <f>6*(0.012234/2000)</f>
        <v>3.6702000000000002E-5</v>
      </c>
      <c r="T11" s="213">
        <f>SUM(U11:W11)</f>
        <v>3.8731799999999999E-6</v>
      </c>
      <c r="U11" s="213">
        <f>6*(0.00017856/2000)</f>
        <v>5.3567999999999999E-7</v>
      </c>
      <c r="V11" s="213">
        <f>6*(0/2000)</f>
        <v>0</v>
      </c>
      <c r="W11" s="213">
        <f>6*(0.0011125/2000)</f>
        <v>3.3374999999999998E-6</v>
      </c>
      <c r="X11" s="213">
        <f t="shared" ref="X11:AF11" si="0">6*(0/2000)</f>
        <v>0</v>
      </c>
      <c r="Y11" s="213">
        <f t="shared" si="0"/>
        <v>0</v>
      </c>
      <c r="Z11" s="213">
        <f t="shared" si="0"/>
        <v>0</v>
      </c>
      <c r="AA11" s="213">
        <f t="shared" si="0"/>
        <v>0</v>
      </c>
      <c r="AB11" s="213">
        <f t="shared" si="0"/>
        <v>0</v>
      </c>
      <c r="AC11" s="213">
        <f t="shared" si="0"/>
        <v>0</v>
      </c>
      <c r="AD11" s="213">
        <f t="shared" si="0"/>
        <v>0</v>
      </c>
      <c r="AE11" s="213">
        <f t="shared" si="0"/>
        <v>0</v>
      </c>
      <c r="AF11" s="213">
        <f t="shared" si="0"/>
        <v>0</v>
      </c>
      <c r="AG11" s="213">
        <f>SUM(I11:AF11)-T11</f>
        <v>7.7223603000000003E-4</v>
      </c>
      <c r="AH11" s="215" t="s">
        <v>961</v>
      </c>
      <c r="AI11" s="213" t="s">
        <v>962</v>
      </c>
      <c r="AJ11" s="216"/>
      <c r="AK11" s="217" t="s">
        <v>897</v>
      </c>
      <c r="AL11" s="217" t="s">
        <v>1001</v>
      </c>
      <c r="AM11" s="217"/>
      <c r="AN11" s="218" t="s">
        <v>950</v>
      </c>
      <c r="AO11" s="217" t="s">
        <v>897</v>
      </c>
      <c r="AP11" s="217" t="s">
        <v>1002</v>
      </c>
      <c r="AQ11" s="217"/>
      <c r="AR11" s="218" t="s">
        <v>1003</v>
      </c>
      <c r="AS11" s="219">
        <f>G11*0.02</f>
        <v>5.2185600000000001E-4</v>
      </c>
      <c r="AT11" s="219">
        <f t="shared" ref="AT11:BS11" si="1">H11*0.02</f>
        <v>9.2753999999999992E-4</v>
      </c>
      <c r="AU11" s="219">
        <f t="shared" si="1"/>
        <v>0</v>
      </c>
      <c r="AV11" s="219">
        <f t="shared" si="1"/>
        <v>7.6565999999999999E-7</v>
      </c>
      <c r="AW11" s="219">
        <f t="shared" si="1"/>
        <v>0</v>
      </c>
      <c r="AX11" s="219">
        <f t="shared" si="1"/>
        <v>0</v>
      </c>
      <c r="AY11" s="219">
        <f t="shared" si="1"/>
        <v>7.4970000000000009E-9</v>
      </c>
      <c r="AZ11" s="219">
        <f t="shared" si="1"/>
        <v>0</v>
      </c>
      <c r="BA11" s="219">
        <f t="shared" si="1"/>
        <v>0</v>
      </c>
      <c r="BB11" s="219">
        <f t="shared" si="1"/>
        <v>1.3204200000000001E-5</v>
      </c>
      <c r="BC11" s="219">
        <f t="shared" si="1"/>
        <v>0</v>
      </c>
      <c r="BD11" s="219">
        <f t="shared" si="1"/>
        <v>6.5585999999999989E-7</v>
      </c>
      <c r="BE11" s="219">
        <f t="shared" si="1"/>
        <v>7.3404000000000003E-7</v>
      </c>
      <c r="BF11" s="219">
        <f t="shared" si="1"/>
        <v>7.7463600000000003E-8</v>
      </c>
      <c r="BG11" s="219">
        <f t="shared" si="1"/>
        <v>1.0713600000000001E-8</v>
      </c>
      <c r="BH11" s="219">
        <f t="shared" si="1"/>
        <v>0</v>
      </c>
      <c r="BI11" s="219">
        <f t="shared" si="1"/>
        <v>6.6749999999999999E-8</v>
      </c>
      <c r="BJ11" s="219">
        <f t="shared" si="1"/>
        <v>0</v>
      </c>
      <c r="BK11" s="219">
        <f t="shared" si="1"/>
        <v>0</v>
      </c>
      <c r="BL11" s="219">
        <f t="shared" si="1"/>
        <v>0</v>
      </c>
      <c r="BM11" s="219">
        <f t="shared" si="1"/>
        <v>0</v>
      </c>
      <c r="BN11" s="219">
        <f t="shared" si="1"/>
        <v>0</v>
      </c>
      <c r="BO11" s="219">
        <f t="shared" si="1"/>
        <v>0</v>
      </c>
      <c r="BP11" s="219">
        <f t="shared" si="1"/>
        <v>0</v>
      </c>
      <c r="BQ11" s="219">
        <f t="shared" si="1"/>
        <v>0</v>
      </c>
      <c r="BR11" s="219">
        <f t="shared" si="1"/>
        <v>0</v>
      </c>
      <c r="BS11" s="219">
        <f t="shared" si="1"/>
        <v>1.5444720600000002E-5</v>
      </c>
      <c r="BT11" s="213" t="s">
        <v>897</v>
      </c>
      <c r="BU11" s="213" t="s">
        <v>940</v>
      </c>
      <c r="BV11" s="213"/>
      <c r="BW11" s="213">
        <v>2750</v>
      </c>
    </row>
    <row r="12" spans="2:90" s="8" customFormat="1" ht="29" x14ac:dyDescent="0.35">
      <c r="B12" s="213" t="s">
        <v>995</v>
      </c>
      <c r="C12" s="214" t="s">
        <v>992</v>
      </c>
      <c r="D12" s="213" t="s">
        <v>80</v>
      </c>
      <c r="E12" s="74" t="s">
        <v>811</v>
      </c>
      <c r="F12" s="213" t="s">
        <v>993</v>
      </c>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5" t="s">
        <v>961</v>
      </c>
      <c r="AI12" s="213"/>
      <c r="AJ12" s="216"/>
      <c r="AK12" s="217" t="s">
        <v>897</v>
      </c>
      <c r="AL12" s="217" t="s">
        <v>1001</v>
      </c>
      <c r="AM12" s="217"/>
      <c r="AN12" s="218" t="s">
        <v>950</v>
      </c>
      <c r="AO12" s="217" t="s">
        <v>897</v>
      </c>
      <c r="AP12" s="217" t="s">
        <v>1002</v>
      </c>
      <c r="AQ12" s="217"/>
      <c r="AR12" s="218" t="s">
        <v>1003</v>
      </c>
      <c r="AS12" s="219"/>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t="s">
        <v>897</v>
      </c>
      <c r="BU12" s="213" t="s">
        <v>940</v>
      </c>
      <c r="BV12" s="213"/>
      <c r="BW12" s="213">
        <v>1380</v>
      </c>
    </row>
    <row r="13" spans="2:90" s="8" customFormat="1" ht="29" x14ac:dyDescent="0.35">
      <c r="B13" s="213" t="s">
        <v>996</v>
      </c>
      <c r="C13" s="214" t="s">
        <v>992</v>
      </c>
      <c r="D13" s="213" t="s">
        <v>80</v>
      </c>
      <c r="E13" s="74" t="s">
        <v>811</v>
      </c>
      <c r="F13" s="213" t="s">
        <v>993</v>
      </c>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5" t="s">
        <v>961</v>
      </c>
      <c r="AI13" s="213"/>
      <c r="AJ13" s="216"/>
      <c r="AK13" s="217" t="s">
        <v>897</v>
      </c>
      <c r="AL13" s="217" t="s">
        <v>1001</v>
      </c>
      <c r="AM13" s="217"/>
      <c r="AN13" s="218" t="s">
        <v>950</v>
      </c>
      <c r="AO13" s="217"/>
      <c r="AP13" s="217"/>
      <c r="AQ13" s="217"/>
      <c r="AR13" s="218"/>
      <c r="AS13" s="219"/>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t="s">
        <v>940</v>
      </c>
      <c r="BU13" s="213" t="s">
        <v>940</v>
      </c>
      <c r="BV13" s="213"/>
      <c r="BW13" s="213">
        <v>1775</v>
      </c>
    </row>
    <row r="14" spans="2:90" s="8" customFormat="1" ht="29" x14ac:dyDescent="0.35">
      <c r="B14" s="213" t="s">
        <v>997</v>
      </c>
      <c r="C14" s="214" t="s">
        <v>992</v>
      </c>
      <c r="D14" s="213" t="s">
        <v>80</v>
      </c>
      <c r="E14" s="74" t="s">
        <v>811</v>
      </c>
      <c r="F14" s="213" t="s">
        <v>993</v>
      </c>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5" t="s">
        <v>961</v>
      </c>
      <c r="AI14" s="213"/>
      <c r="AJ14" s="216"/>
      <c r="AK14" s="217" t="s">
        <v>897</v>
      </c>
      <c r="AL14" s="217" t="s">
        <v>1001</v>
      </c>
      <c r="AM14" s="217"/>
      <c r="AN14" s="218" t="s">
        <v>950</v>
      </c>
      <c r="AO14" s="217"/>
      <c r="AP14" s="217"/>
      <c r="AQ14" s="217"/>
      <c r="AR14" s="218"/>
      <c r="AS14" s="219"/>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t="s">
        <v>940</v>
      </c>
      <c r="BU14" s="213" t="s">
        <v>940</v>
      </c>
      <c r="BV14" s="213"/>
      <c r="BW14" s="213">
        <v>1775</v>
      </c>
    </row>
    <row r="15" spans="2:90" s="8" customFormat="1" ht="29" x14ac:dyDescent="0.35">
      <c r="B15" s="213" t="s">
        <v>998</v>
      </c>
      <c r="C15" s="214" t="s">
        <v>992</v>
      </c>
      <c r="D15" s="213" t="s">
        <v>80</v>
      </c>
      <c r="E15" s="74" t="s">
        <v>811</v>
      </c>
      <c r="F15" s="213" t="s">
        <v>993</v>
      </c>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5" t="s">
        <v>961</v>
      </c>
      <c r="AI15" s="213"/>
      <c r="AJ15" s="216"/>
      <c r="AK15" s="217" t="s">
        <v>897</v>
      </c>
      <c r="AL15" s="217" t="s">
        <v>1001</v>
      </c>
      <c r="AM15" s="217"/>
      <c r="AN15" s="218" t="s">
        <v>950</v>
      </c>
      <c r="AO15" s="217"/>
      <c r="AP15" s="217"/>
      <c r="AQ15" s="217"/>
      <c r="AR15" s="218"/>
      <c r="AS15" s="219"/>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t="s">
        <v>940</v>
      </c>
      <c r="BU15" s="213" t="s">
        <v>940</v>
      </c>
      <c r="BV15" s="213"/>
      <c r="BW15" s="213">
        <v>1775</v>
      </c>
    </row>
    <row r="16" spans="2:90" s="8" customFormat="1" ht="29" x14ac:dyDescent="0.35">
      <c r="B16" s="213" t="s">
        <v>999</v>
      </c>
      <c r="C16" s="214" t="s">
        <v>992</v>
      </c>
      <c r="D16" s="213" t="s">
        <v>80</v>
      </c>
      <c r="E16" s="74" t="s">
        <v>811</v>
      </c>
      <c r="F16" s="213" t="s">
        <v>993</v>
      </c>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5" t="s">
        <v>961</v>
      </c>
      <c r="AI16" s="213"/>
      <c r="AJ16" s="216"/>
      <c r="AK16" s="217" t="s">
        <v>897</v>
      </c>
      <c r="AL16" s="217" t="s">
        <v>1001</v>
      </c>
      <c r="AM16" s="217"/>
      <c r="AN16" s="218" t="s">
        <v>950</v>
      </c>
      <c r="AO16" s="217" t="s">
        <v>897</v>
      </c>
      <c r="AP16" s="217" t="s">
        <v>1002</v>
      </c>
      <c r="AQ16" s="217"/>
      <c r="AR16" s="218" t="s">
        <v>1003</v>
      </c>
      <c r="AS16" s="219"/>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t="s">
        <v>897</v>
      </c>
      <c r="BU16" s="213" t="s">
        <v>940</v>
      </c>
      <c r="BV16" s="213"/>
      <c r="BW16" s="213">
        <v>1775</v>
      </c>
    </row>
    <row r="17" spans="2:75" s="8" customFormat="1" ht="29" x14ac:dyDescent="0.35">
      <c r="B17" s="213" t="s">
        <v>1000</v>
      </c>
      <c r="C17" s="214" t="s">
        <v>992</v>
      </c>
      <c r="D17" s="213" t="s">
        <v>80</v>
      </c>
      <c r="E17" s="74" t="s">
        <v>811</v>
      </c>
      <c r="F17" s="213" t="s">
        <v>993</v>
      </c>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5" t="s">
        <v>961</v>
      </c>
      <c r="AI17" s="213"/>
      <c r="AJ17" s="216"/>
      <c r="AK17" s="217" t="s">
        <v>897</v>
      </c>
      <c r="AL17" s="217" t="s">
        <v>1001</v>
      </c>
      <c r="AM17" s="217"/>
      <c r="AN17" s="218" t="s">
        <v>950</v>
      </c>
      <c r="AO17" s="217" t="s">
        <v>897</v>
      </c>
      <c r="AP17" s="217" t="s">
        <v>1002</v>
      </c>
      <c r="AQ17" s="217"/>
      <c r="AR17" s="218" t="s">
        <v>1003</v>
      </c>
      <c r="AS17" s="219"/>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t="s">
        <v>897</v>
      </c>
      <c r="BU17" s="213" t="s">
        <v>940</v>
      </c>
      <c r="BV17" s="213"/>
      <c r="BW17" s="213">
        <v>1775</v>
      </c>
    </row>
    <row r="18" spans="2:75" s="8" customFormat="1" ht="29" x14ac:dyDescent="0.35">
      <c r="B18" s="213" t="s">
        <v>1006</v>
      </c>
      <c r="C18" s="214" t="s">
        <v>1008</v>
      </c>
      <c r="D18" s="213" t="s">
        <v>80</v>
      </c>
      <c r="E18" s="74"/>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5"/>
      <c r="AI18" s="213"/>
      <c r="AJ18" s="216"/>
      <c r="AK18" s="217" t="s">
        <v>940</v>
      </c>
      <c r="AL18" s="217"/>
      <c r="AM18" s="217"/>
      <c r="AN18" s="218"/>
      <c r="AO18" s="217" t="s">
        <v>897</v>
      </c>
      <c r="AP18" s="217"/>
      <c r="AQ18" s="217"/>
      <c r="AR18" s="218" t="s">
        <v>1009</v>
      </c>
      <c r="AS18" s="219"/>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v>125</v>
      </c>
    </row>
    <row r="19" spans="2:75" s="8" customFormat="1" ht="29" x14ac:dyDescent="0.35">
      <c r="B19" s="213" t="s">
        <v>1007</v>
      </c>
      <c r="C19" s="214" t="s">
        <v>1008</v>
      </c>
      <c r="D19" s="213" t="s">
        <v>80</v>
      </c>
      <c r="E19" s="74"/>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5"/>
      <c r="AI19" s="213"/>
      <c r="AJ19" s="216"/>
      <c r="AK19" s="217" t="s">
        <v>940</v>
      </c>
      <c r="AL19" s="217"/>
      <c r="AM19" s="217"/>
      <c r="AN19" s="218"/>
      <c r="AO19" s="217" t="s">
        <v>897</v>
      </c>
      <c r="AP19" s="217"/>
      <c r="AQ19" s="217"/>
      <c r="AR19" s="218" t="s">
        <v>1009</v>
      </c>
      <c r="AS19" s="219"/>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v>125</v>
      </c>
    </row>
    <row r="20" spans="2:75" s="8" customFormat="1" x14ac:dyDescent="0.35">
      <c r="B20" s="213"/>
      <c r="C20" s="214"/>
      <c r="D20" s="213" t="s">
        <v>80</v>
      </c>
      <c r="E20" s="74"/>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5"/>
      <c r="AI20" s="213"/>
      <c r="AJ20" s="216"/>
      <c r="AK20" s="217"/>
      <c r="AL20" s="217"/>
      <c r="AM20" s="217"/>
      <c r="AN20" s="218"/>
      <c r="AO20" s="217"/>
      <c r="AP20" s="217"/>
      <c r="AQ20" s="217"/>
      <c r="AR20" s="218"/>
      <c r="AS20" s="219"/>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row>
    <row r="21" spans="2:75" s="8" customFormat="1" x14ac:dyDescent="0.35">
      <c r="B21" s="213"/>
      <c r="C21" s="214"/>
      <c r="D21" s="213" t="s">
        <v>80</v>
      </c>
      <c r="E21" s="74"/>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5"/>
      <c r="AI21" s="213"/>
      <c r="AJ21" s="216"/>
      <c r="AK21" s="217"/>
      <c r="AL21" s="217"/>
      <c r="AM21" s="217"/>
      <c r="AN21" s="218"/>
      <c r="AO21" s="217"/>
      <c r="AP21" s="217"/>
      <c r="AQ21" s="217"/>
      <c r="AR21" s="218"/>
      <c r="AS21" s="219"/>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row>
    <row r="22" spans="2:75" s="8" customFormat="1" x14ac:dyDescent="0.35">
      <c r="B22" s="213"/>
      <c r="C22" s="214"/>
      <c r="D22" s="213" t="s">
        <v>80</v>
      </c>
      <c r="E22" s="74"/>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5"/>
      <c r="AI22" s="213"/>
      <c r="AJ22" s="216"/>
      <c r="AK22" s="217"/>
      <c r="AL22" s="217"/>
      <c r="AM22" s="217"/>
      <c r="AN22" s="218"/>
      <c r="AO22" s="217"/>
      <c r="AP22" s="217"/>
      <c r="AQ22" s="217"/>
      <c r="AR22" s="218"/>
      <c r="AS22" s="219"/>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row>
    <row r="23" spans="2:75" s="8" customFormat="1" x14ac:dyDescent="0.35">
      <c r="B23" s="213"/>
      <c r="C23" s="214"/>
      <c r="D23" s="213" t="s">
        <v>80</v>
      </c>
      <c r="E23" s="74"/>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5"/>
      <c r="AI23" s="213"/>
      <c r="AJ23" s="216"/>
      <c r="AK23" s="217"/>
      <c r="AL23" s="217"/>
      <c r="AM23" s="217"/>
      <c r="AN23" s="218"/>
      <c r="AO23" s="217"/>
      <c r="AP23" s="217"/>
      <c r="AQ23" s="217"/>
      <c r="AR23" s="218"/>
      <c r="AS23" s="219"/>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row>
    <row r="24" spans="2:75" s="8" customFormat="1" x14ac:dyDescent="0.35">
      <c r="B24" s="213"/>
      <c r="C24" s="214"/>
      <c r="D24" s="213" t="s">
        <v>80</v>
      </c>
      <c r="E24" s="74"/>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5"/>
      <c r="AI24" s="213"/>
      <c r="AJ24" s="216"/>
      <c r="AK24" s="217"/>
      <c r="AL24" s="217"/>
      <c r="AM24" s="217"/>
      <c r="AN24" s="218"/>
      <c r="AO24" s="217"/>
      <c r="AP24" s="217"/>
      <c r="AQ24" s="217"/>
      <c r="AR24" s="218"/>
      <c r="AS24" s="219"/>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row>
    <row r="25" spans="2:75" s="8" customFormat="1" x14ac:dyDescent="0.35">
      <c r="B25" s="213"/>
      <c r="C25" s="214"/>
      <c r="D25" s="213" t="s">
        <v>80</v>
      </c>
      <c r="E25" s="74"/>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5"/>
      <c r="AI25" s="213"/>
      <c r="AJ25" s="216"/>
      <c r="AK25" s="217"/>
      <c r="AL25" s="217"/>
      <c r="AM25" s="217"/>
      <c r="AN25" s="218"/>
      <c r="AO25" s="217"/>
      <c r="AP25" s="217"/>
      <c r="AQ25" s="217"/>
      <c r="AR25" s="218"/>
      <c r="AS25" s="219"/>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row>
    <row r="26" spans="2:75" s="8" customFormat="1" x14ac:dyDescent="0.35">
      <c r="B26" s="213"/>
      <c r="C26" s="214"/>
      <c r="D26" s="213" t="s">
        <v>80</v>
      </c>
      <c r="E26" s="74"/>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5"/>
      <c r="AI26" s="213"/>
      <c r="AJ26" s="216"/>
      <c r="AK26" s="217"/>
      <c r="AL26" s="217"/>
      <c r="AM26" s="217"/>
      <c r="AN26" s="218"/>
      <c r="AO26" s="217"/>
      <c r="AP26" s="217"/>
      <c r="AQ26" s="217"/>
      <c r="AR26" s="218"/>
      <c r="AS26" s="219"/>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row>
  </sheetData>
  <sheetProtection algorithmName="SHA-512" hashValue="Jsnq7PNP8FRfygV/bEKIXxVG0JYPNSdRr75MOkCj+gBlznCfhI7VgYIJfE4bZppwRDX/tbewn9YCtBmCPUzk3Q==" saltValue="LrhwlqMH4Lhpcqk0/abJ5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69" priority="23">
      <formula>LEN(TRIM(B11))&gt;0</formula>
    </cfRule>
  </conditionalFormatting>
  <conditionalFormatting sqref="C5:C6">
    <cfRule type="cellIs" dxfId="68" priority="24" operator="equal">
      <formula>0</formula>
    </cfRule>
  </conditionalFormatting>
  <conditionalFormatting sqref="C11:AQ12 C13:BT15 C16:AQ19 C20:BW26 AS11:BW11 BU12:BW18 AS19:BW19 AS16:BT18">
    <cfRule type="expression" dxfId="67" priority="22">
      <formula>NOT($B11="")</formula>
    </cfRule>
  </conditionalFormatting>
  <conditionalFormatting sqref="D11:D26">
    <cfRule type="expression" dxfId="66" priority="21">
      <formula>NOT($C11="Other (Specify)")</formula>
    </cfRule>
  </conditionalFormatting>
  <conditionalFormatting sqref="F11:F26">
    <cfRule type="expression" dxfId="65" priority="20">
      <formula>NOT($E11="Other (specify)")</formula>
    </cfRule>
  </conditionalFormatting>
  <conditionalFormatting sqref="AI11:AI26">
    <cfRule type="expression" dxfId="64" priority="19">
      <formula>NOT(OR($AH11="Calculated/Modeled"))</formula>
    </cfRule>
  </conditionalFormatting>
  <conditionalFormatting sqref="AJ11:AJ26">
    <cfRule type="expression" dxfId="63" priority="18">
      <formula>NOT($AH11="Measured")</formula>
    </cfRule>
  </conditionalFormatting>
  <conditionalFormatting sqref="AL11:AL26">
    <cfRule type="expression" dxfId="62" priority="17">
      <formula>NOT($AK11="Yes")</formula>
    </cfRule>
  </conditionalFormatting>
  <conditionalFormatting sqref="AM11:AM26">
    <cfRule type="expression" dxfId="61" priority="13">
      <formula>NOT($AL11="Other")</formula>
    </cfRule>
  </conditionalFormatting>
  <conditionalFormatting sqref="AN11:AN26">
    <cfRule type="expression" dxfId="60" priority="11">
      <formula>NOT($AK11="Yes")</formula>
    </cfRule>
  </conditionalFormatting>
  <conditionalFormatting sqref="AP11:AP26">
    <cfRule type="expression" dxfId="59" priority="14">
      <formula>NOT($AO11="Yes")</formula>
    </cfRule>
  </conditionalFormatting>
  <conditionalFormatting sqref="AQ11:AQ26">
    <cfRule type="expression" dxfId="58" priority="12">
      <formula>NOT($AP11="Other")</formula>
    </cfRule>
  </conditionalFormatting>
  <conditionalFormatting sqref="AR11">
    <cfRule type="expression" dxfId="57" priority="10">
      <formula>NOT($B11="")</formula>
    </cfRule>
  </conditionalFormatting>
  <conditionalFormatting sqref="AR11:AR26">
    <cfRule type="expression" dxfId="56" priority="1">
      <formula>NOT($AO11="Yes")</formula>
    </cfRule>
  </conditionalFormatting>
  <conditionalFormatting sqref="AR16:AR19">
    <cfRule type="expression" dxfId="55" priority="2">
      <formula>NOT($B16="")</formula>
    </cfRule>
  </conditionalFormatting>
  <conditionalFormatting sqref="AR12:BT12">
    <cfRule type="expression" dxfId="54" priority="8">
      <formula>NOT($B12="")</formula>
    </cfRule>
  </conditionalFormatting>
  <conditionalFormatting sqref="BV11:BV26">
    <cfRule type="expression" dxfId="53" priority="1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L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D40" sqref="D40"/>
    </sheetView>
  </sheetViews>
  <sheetFormatPr defaultColWidth="8.90625" defaultRowHeight="14.5" x14ac:dyDescent="0.35"/>
  <cols>
    <col min="1" max="1" width="3" customWidth="1"/>
    <col min="2" max="2" width="23.54296875" customWidth="1"/>
    <col min="3" max="14" width="15.54296875" customWidth="1"/>
    <col min="15" max="15" width="16.54296875" customWidth="1"/>
    <col min="16" max="29" width="15.54296875" customWidth="1"/>
    <col min="30" max="30" width="40.54296875" customWidth="1"/>
    <col min="31" max="31" width="20.54296875" customWidth="1"/>
    <col min="32" max="32" width="32.453125" customWidth="1"/>
    <col min="33" max="33" width="20.54296875" customWidth="1"/>
    <col min="34" max="34" width="34.453125" customWidth="1"/>
    <col min="35" max="46" width="15.54296875" customWidth="1"/>
    <col min="47" max="47" width="16.54296875" customWidth="1"/>
    <col min="48" max="61" width="15.54296875" customWidth="1"/>
    <col min="62" max="62" width="23.54296875" customWidth="1"/>
    <col min="63" max="65" width="17" customWidth="1"/>
    <col min="66" max="77" width="15.54296875" customWidth="1"/>
    <col min="78" max="78" width="16" customWidth="1"/>
    <col min="79" max="88" width="15.54296875" customWidth="1"/>
    <col min="89" max="89" width="18" customWidth="1"/>
    <col min="90" max="91" width="15.54296875" customWidth="1"/>
  </cols>
  <sheetData>
    <row r="1" spans="2:91" ht="18.75" customHeight="1" x14ac:dyDescent="0.35">
      <c r="B1" s="220" t="s">
        <v>625</v>
      </c>
      <c r="D1" s="316" t="s">
        <v>626</v>
      </c>
      <c r="E1" s="316"/>
      <c r="F1" s="316"/>
      <c r="G1" s="316"/>
      <c r="J1" s="30"/>
    </row>
    <row r="2" spans="2:91" ht="14.9" customHeight="1" x14ac:dyDescent="0.35">
      <c r="D2" s="316"/>
      <c r="E2" s="316"/>
      <c r="F2" s="316"/>
      <c r="G2" s="316"/>
    </row>
    <row r="3" spans="2:91" ht="15.5" x14ac:dyDescent="0.35">
      <c r="B3" s="32" t="s">
        <v>368</v>
      </c>
    </row>
    <row r="4" spans="2:91" x14ac:dyDescent="0.35">
      <c r="B4" s="96" t="s">
        <v>369</v>
      </c>
      <c r="C4" s="97" t="str">
        <f>Facility!C4</f>
        <v>XTO Energy Inc.</v>
      </c>
    </row>
    <row r="5" spans="2:91" x14ac:dyDescent="0.35">
      <c r="B5" s="96" t="s">
        <v>14</v>
      </c>
      <c r="C5" s="97" t="str">
        <f>Facility!C21</f>
        <v>Wolverine Compressor Station</v>
      </c>
    </row>
    <row r="6" spans="2:91" x14ac:dyDescent="0.35">
      <c r="BL6" s="221"/>
    </row>
    <row r="7" spans="2:91" ht="15.5" x14ac:dyDescent="0.35">
      <c r="B7" s="32" t="s">
        <v>627</v>
      </c>
      <c r="D7" s="87" t="s">
        <v>628</v>
      </c>
      <c r="BL7" s="222"/>
    </row>
    <row r="8" spans="2:91" x14ac:dyDescent="0.35">
      <c r="B8" s="283" t="s">
        <v>629</v>
      </c>
      <c r="C8" s="289" t="s">
        <v>473</v>
      </c>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165" t="s">
        <v>474</v>
      </c>
      <c r="AE8" s="318" t="s">
        <v>475</v>
      </c>
      <c r="AF8" s="319"/>
      <c r="AG8" s="320"/>
      <c r="AH8" s="320"/>
      <c r="AI8" s="305" t="s">
        <v>476</v>
      </c>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202" t="s">
        <v>477</v>
      </c>
      <c r="BK8" s="223"/>
      <c r="BL8" s="321" t="s">
        <v>478</v>
      </c>
      <c r="BM8" s="322"/>
      <c r="BN8" s="317" t="s">
        <v>630</v>
      </c>
      <c r="BO8" s="317"/>
      <c r="BP8" s="317"/>
      <c r="BQ8" s="317"/>
      <c r="BR8" s="317"/>
      <c r="BS8" s="317"/>
      <c r="BT8" s="317"/>
      <c r="BU8" s="317"/>
      <c r="BV8" s="317"/>
      <c r="BW8" s="317"/>
      <c r="BX8" s="317"/>
      <c r="BY8" s="317"/>
      <c r="BZ8" s="317"/>
      <c r="CA8" s="317"/>
      <c r="CB8" s="317"/>
      <c r="CC8" s="317"/>
      <c r="CD8" s="317"/>
      <c r="CE8" s="317"/>
      <c r="CF8" s="317"/>
      <c r="CG8" s="317"/>
      <c r="CH8" s="317"/>
      <c r="CI8" s="317"/>
      <c r="CJ8" s="317"/>
      <c r="CK8" s="317"/>
      <c r="CL8" s="317"/>
      <c r="CM8" s="317"/>
    </row>
    <row r="9" spans="2:91" ht="61.4" customHeight="1" x14ac:dyDescent="0.35">
      <c r="B9" s="283"/>
      <c r="C9" s="168" t="s">
        <v>487</v>
      </c>
      <c r="D9" s="168" t="s">
        <v>488</v>
      </c>
      <c r="E9" s="168" t="s">
        <v>489</v>
      </c>
      <c r="F9" s="168" t="s">
        <v>490</v>
      </c>
      <c r="G9" s="168" t="s">
        <v>491</v>
      </c>
      <c r="H9" s="168" t="s">
        <v>492</v>
      </c>
      <c r="I9" s="168" t="s">
        <v>493</v>
      </c>
      <c r="J9" s="168" t="s">
        <v>494</v>
      </c>
      <c r="K9" s="168" t="s">
        <v>495</v>
      </c>
      <c r="L9" s="168" t="s">
        <v>496</v>
      </c>
      <c r="M9" s="168" t="s">
        <v>497</v>
      </c>
      <c r="N9" s="168" t="s">
        <v>498</v>
      </c>
      <c r="O9" s="168" t="s">
        <v>591</v>
      </c>
      <c r="P9" s="168" t="s">
        <v>500</v>
      </c>
      <c r="Q9" s="168" t="s">
        <v>501</v>
      </c>
      <c r="R9" s="168" t="s">
        <v>502</v>
      </c>
      <c r="S9" s="168" t="s">
        <v>503</v>
      </c>
      <c r="T9" s="168" t="s">
        <v>504</v>
      </c>
      <c r="U9" s="168" t="s">
        <v>620</v>
      </c>
      <c r="V9" s="168" t="s">
        <v>506</v>
      </c>
      <c r="W9" s="168" t="s">
        <v>507</v>
      </c>
      <c r="X9" s="168" t="s">
        <v>508</v>
      </c>
      <c r="Y9" s="168" t="s">
        <v>509</v>
      </c>
      <c r="Z9" s="168" t="s">
        <v>621</v>
      </c>
      <c r="AA9" s="168" t="s">
        <v>511</v>
      </c>
      <c r="AB9" s="169" t="s">
        <v>512</v>
      </c>
      <c r="AC9" s="169" t="s">
        <v>513</v>
      </c>
      <c r="AD9" s="224" t="s">
        <v>631</v>
      </c>
      <c r="AE9" s="140" t="s">
        <v>632</v>
      </c>
      <c r="AF9" s="170" t="s">
        <v>633</v>
      </c>
      <c r="AG9" s="225" t="s">
        <v>634</v>
      </c>
      <c r="AH9" s="170" t="s">
        <v>633</v>
      </c>
      <c r="AI9" s="168" t="s">
        <v>487</v>
      </c>
      <c r="AJ9" s="168" t="s">
        <v>488</v>
      </c>
      <c r="AK9" s="168" t="s">
        <v>489</v>
      </c>
      <c r="AL9" s="168" t="s">
        <v>490</v>
      </c>
      <c r="AM9" s="168" t="s">
        <v>491</v>
      </c>
      <c r="AN9" s="168" t="s">
        <v>492</v>
      </c>
      <c r="AO9" s="168" t="s">
        <v>493</v>
      </c>
      <c r="AP9" s="168" t="s">
        <v>494</v>
      </c>
      <c r="AQ9" s="168" t="s">
        <v>495</v>
      </c>
      <c r="AR9" s="168" t="s">
        <v>496</v>
      </c>
      <c r="AS9" s="168" t="s">
        <v>497</v>
      </c>
      <c r="AT9" s="168" t="s">
        <v>498</v>
      </c>
      <c r="AU9" s="168" t="s">
        <v>591</v>
      </c>
      <c r="AV9" s="168" t="s">
        <v>500</v>
      </c>
      <c r="AW9" s="168" t="s">
        <v>501</v>
      </c>
      <c r="AX9" s="168" t="s">
        <v>502</v>
      </c>
      <c r="AY9" s="168" t="s">
        <v>503</v>
      </c>
      <c r="AZ9" s="168" t="s">
        <v>504</v>
      </c>
      <c r="BA9" s="168" t="s">
        <v>620</v>
      </c>
      <c r="BB9" s="168" t="s">
        <v>506</v>
      </c>
      <c r="BC9" s="168" t="s">
        <v>507</v>
      </c>
      <c r="BD9" s="168" t="s">
        <v>508</v>
      </c>
      <c r="BE9" s="168" t="s">
        <v>509</v>
      </c>
      <c r="BF9" s="168" t="s">
        <v>621</v>
      </c>
      <c r="BG9" s="168" t="s">
        <v>511</v>
      </c>
      <c r="BH9" s="169" t="s">
        <v>512</v>
      </c>
      <c r="BI9" s="169" t="s">
        <v>513</v>
      </c>
      <c r="BJ9" s="169" t="s">
        <v>635</v>
      </c>
      <c r="BK9" s="169" t="s">
        <v>528</v>
      </c>
      <c r="BL9" s="226" t="s">
        <v>636</v>
      </c>
      <c r="BM9" s="226" t="s">
        <v>637</v>
      </c>
      <c r="BN9" s="227" t="s">
        <v>638</v>
      </c>
      <c r="BO9" s="227" t="s">
        <v>639</v>
      </c>
      <c r="BP9" s="227" t="s">
        <v>640</v>
      </c>
      <c r="BQ9" s="227" t="s">
        <v>641</v>
      </c>
      <c r="BR9" s="227" t="s">
        <v>642</v>
      </c>
      <c r="BS9" s="227" t="s">
        <v>643</v>
      </c>
      <c r="BT9" s="227" t="s">
        <v>644</v>
      </c>
      <c r="BU9" s="227" t="s">
        <v>645</v>
      </c>
      <c r="BV9" s="227" t="s">
        <v>646</v>
      </c>
      <c r="BW9" s="227" t="s">
        <v>647</v>
      </c>
      <c r="BX9" s="227" t="s">
        <v>648</v>
      </c>
      <c r="BY9" s="227" t="s">
        <v>649</v>
      </c>
      <c r="BZ9" s="227" t="s">
        <v>650</v>
      </c>
      <c r="CA9" s="227" t="s">
        <v>651</v>
      </c>
      <c r="CB9" s="227" t="s">
        <v>652</v>
      </c>
      <c r="CC9" s="227" t="s">
        <v>653</v>
      </c>
      <c r="CD9" s="227" t="s">
        <v>654</v>
      </c>
      <c r="CE9" s="227" t="s">
        <v>655</v>
      </c>
      <c r="CF9" s="227" t="s">
        <v>656</v>
      </c>
      <c r="CG9" s="227" t="s">
        <v>657</v>
      </c>
      <c r="CH9" s="227" t="s">
        <v>658</v>
      </c>
      <c r="CI9" s="227" t="s">
        <v>659</v>
      </c>
      <c r="CJ9" s="227" t="s">
        <v>660</v>
      </c>
      <c r="CK9" s="227" t="s">
        <v>661</v>
      </c>
      <c r="CL9" s="227" t="s">
        <v>662</v>
      </c>
      <c r="CM9" s="226" t="s">
        <v>663</v>
      </c>
    </row>
    <row r="10" spans="2:91" s="8" customFormat="1" x14ac:dyDescent="0.35">
      <c r="B10" s="188"/>
      <c r="C10" s="144" t="s">
        <v>80</v>
      </c>
      <c r="D10" s="144" t="s">
        <v>80</v>
      </c>
      <c r="E10" s="144" t="s">
        <v>80</v>
      </c>
      <c r="F10" s="144"/>
      <c r="G10" s="144"/>
      <c r="H10" s="144"/>
      <c r="I10" s="144"/>
      <c r="J10" s="144"/>
      <c r="K10" s="144"/>
      <c r="L10" s="144"/>
      <c r="M10" s="144" t="s">
        <v>80</v>
      </c>
      <c r="N10" s="144" t="s">
        <v>80</v>
      </c>
      <c r="O10" s="144" t="s">
        <v>80</v>
      </c>
      <c r="P10" s="144" t="s">
        <v>80</v>
      </c>
      <c r="Q10" s="144" t="s">
        <v>80</v>
      </c>
      <c r="R10" s="144" t="s">
        <v>80</v>
      </c>
      <c r="S10" s="144" t="s">
        <v>80</v>
      </c>
      <c r="T10" s="144" t="s">
        <v>80</v>
      </c>
      <c r="U10" s="144" t="s">
        <v>80</v>
      </c>
      <c r="V10" s="144" t="s">
        <v>80</v>
      </c>
      <c r="W10" s="144" t="s">
        <v>80</v>
      </c>
      <c r="X10" s="144" t="s">
        <v>80</v>
      </c>
      <c r="Y10" s="144" t="s">
        <v>80</v>
      </c>
      <c r="Z10" s="144" t="s">
        <v>80</v>
      </c>
      <c r="AA10" s="144" t="s">
        <v>80</v>
      </c>
      <c r="AB10" s="144" t="s">
        <v>80</v>
      </c>
      <c r="AC10" s="144" t="s">
        <v>80</v>
      </c>
      <c r="AD10" s="147"/>
      <c r="AE10" s="194"/>
      <c r="AF10" s="144"/>
      <c r="AG10" s="144"/>
      <c r="AH10" s="144"/>
      <c r="AI10" s="144" t="s">
        <v>80</v>
      </c>
      <c r="AJ10" s="144" t="s">
        <v>80</v>
      </c>
      <c r="AK10" s="144" t="s">
        <v>80</v>
      </c>
      <c r="AL10" s="144" t="s">
        <v>80</v>
      </c>
      <c r="AM10" s="144"/>
      <c r="AN10" s="144"/>
      <c r="AO10" s="144"/>
      <c r="AP10" s="144"/>
      <c r="AQ10" s="144"/>
      <c r="AR10" s="144"/>
      <c r="AS10" s="144" t="s">
        <v>80</v>
      </c>
      <c r="AT10" s="144" t="s">
        <v>80</v>
      </c>
      <c r="AU10" s="144" t="s">
        <v>80</v>
      </c>
      <c r="AV10" s="144" t="s">
        <v>80</v>
      </c>
      <c r="AW10" s="144" t="s">
        <v>80</v>
      </c>
      <c r="AX10" s="144" t="s">
        <v>80</v>
      </c>
      <c r="AY10" s="144" t="s">
        <v>80</v>
      </c>
      <c r="AZ10" s="144" t="s">
        <v>80</v>
      </c>
      <c r="BA10" s="144" t="s">
        <v>80</v>
      </c>
      <c r="BB10" s="144" t="s">
        <v>80</v>
      </c>
      <c r="BC10" s="144" t="s">
        <v>80</v>
      </c>
      <c r="BD10" s="144" t="s">
        <v>80</v>
      </c>
      <c r="BE10" s="144" t="s">
        <v>80</v>
      </c>
      <c r="BF10" s="144" t="s">
        <v>80</v>
      </c>
      <c r="BG10" s="144" t="s">
        <v>80</v>
      </c>
      <c r="BH10" s="144" t="s">
        <v>80</v>
      </c>
      <c r="BI10" s="144" t="s">
        <v>80</v>
      </c>
      <c r="BJ10" s="144"/>
      <c r="BK10" s="144" t="s">
        <v>80</v>
      </c>
      <c r="BL10" s="144" t="s">
        <v>80</v>
      </c>
      <c r="BM10" s="144" t="s">
        <v>80</v>
      </c>
      <c r="BN10" s="144" t="s">
        <v>80</v>
      </c>
      <c r="BO10" s="144" t="s">
        <v>80</v>
      </c>
      <c r="BP10" s="144" t="s">
        <v>80</v>
      </c>
      <c r="BQ10" s="144" t="s">
        <v>80</v>
      </c>
      <c r="BR10" s="144" t="s">
        <v>80</v>
      </c>
      <c r="BS10" s="144" t="s">
        <v>80</v>
      </c>
      <c r="BT10" s="144" t="s">
        <v>80</v>
      </c>
      <c r="BU10" s="144" t="s">
        <v>80</v>
      </c>
      <c r="BV10" s="144" t="s">
        <v>80</v>
      </c>
      <c r="BW10" s="144" t="s">
        <v>80</v>
      </c>
      <c r="BX10" s="144" t="s">
        <v>80</v>
      </c>
      <c r="BY10" s="144" t="s">
        <v>80</v>
      </c>
      <c r="BZ10" s="144" t="s">
        <v>80</v>
      </c>
      <c r="CA10" s="144" t="s">
        <v>80</v>
      </c>
      <c r="CB10" s="144" t="s">
        <v>80</v>
      </c>
      <c r="CC10" s="144" t="s">
        <v>80</v>
      </c>
      <c r="CD10" s="144" t="s">
        <v>80</v>
      </c>
      <c r="CE10" s="144" t="s">
        <v>80</v>
      </c>
      <c r="CF10" s="144" t="s">
        <v>80</v>
      </c>
      <c r="CG10" s="144" t="s">
        <v>80</v>
      </c>
      <c r="CH10" s="144" t="s">
        <v>80</v>
      </c>
      <c r="CI10" s="144" t="s">
        <v>80</v>
      </c>
      <c r="CJ10" s="144" t="s">
        <v>80</v>
      </c>
      <c r="CK10" s="144" t="s">
        <v>80</v>
      </c>
      <c r="CL10" s="144" t="s">
        <v>80</v>
      </c>
      <c r="CM10" s="144" t="s">
        <v>80</v>
      </c>
    </row>
    <row r="11" spans="2:91" s="8" customFormat="1" x14ac:dyDescent="0.35">
      <c r="B11" s="188"/>
      <c r="C11" s="144" t="s">
        <v>80</v>
      </c>
      <c r="D11" s="144" t="s">
        <v>80</v>
      </c>
      <c r="E11" s="144" t="s">
        <v>80</v>
      </c>
      <c r="F11" s="144"/>
      <c r="G11" s="144"/>
      <c r="H11" s="144"/>
      <c r="I11" s="144"/>
      <c r="J11" s="144"/>
      <c r="K11" s="144"/>
      <c r="L11" s="144"/>
      <c r="M11" s="144" t="s">
        <v>80</v>
      </c>
      <c r="N11" s="144" t="s">
        <v>80</v>
      </c>
      <c r="O11" s="144" t="s">
        <v>80</v>
      </c>
      <c r="P11" s="144" t="s">
        <v>80</v>
      </c>
      <c r="Q11" s="144" t="s">
        <v>80</v>
      </c>
      <c r="R11" s="144" t="s">
        <v>80</v>
      </c>
      <c r="S11" s="144" t="s">
        <v>80</v>
      </c>
      <c r="T11" s="144" t="s">
        <v>80</v>
      </c>
      <c r="U11" s="144" t="s">
        <v>80</v>
      </c>
      <c r="V11" s="144" t="s">
        <v>80</v>
      </c>
      <c r="W11" s="144" t="s">
        <v>80</v>
      </c>
      <c r="X11" s="144" t="s">
        <v>80</v>
      </c>
      <c r="Y11" s="144" t="s">
        <v>80</v>
      </c>
      <c r="Z11" s="144" t="s">
        <v>80</v>
      </c>
      <c r="AA11" s="144" t="s">
        <v>80</v>
      </c>
      <c r="AB11" s="144" t="s">
        <v>80</v>
      </c>
      <c r="AC11" s="144" t="s">
        <v>80</v>
      </c>
      <c r="AD11" s="147"/>
      <c r="AE11" s="194"/>
      <c r="AF11" s="144"/>
      <c r="AG11" s="144"/>
      <c r="AH11" s="144"/>
      <c r="AI11" s="144" t="s">
        <v>80</v>
      </c>
      <c r="AJ11" s="144" t="s">
        <v>80</v>
      </c>
      <c r="AK11" s="144" t="s">
        <v>80</v>
      </c>
      <c r="AL11" s="144" t="s">
        <v>80</v>
      </c>
      <c r="AM11" s="144"/>
      <c r="AN11" s="144"/>
      <c r="AO11" s="144"/>
      <c r="AP11" s="144"/>
      <c r="AQ11" s="144"/>
      <c r="AR11" s="144"/>
      <c r="AS11" s="144" t="s">
        <v>80</v>
      </c>
      <c r="AT11" s="144" t="s">
        <v>80</v>
      </c>
      <c r="AU11" s="144" t="s">
        <v>80</v>
      </c>
      <c r="AV11" s="144" t="s">
        <v>80</v>
      </c>
      <c r="AW11" s="144" t="s">
        <v>80</v>
      </c>
      <c r="AX11" s="144" t="s">
        <v>80</v>
      </c>
      <c r="AY11" s="144" t="s">
        <v>80</v>
      </c>
      <c r="AZ11" s="144" t="s">
        <v>80</v>
      </c>
      <c r="BA11" s="144" t="s">
        <v>80</v>
      </c>
      <c r="BB11" s="144" t="s">
        <v>80</v>
      </c>
      <c r="BC11" s="144" t="s">
        <v>80</v>
      </c>
      <c r="BD11" s="144" t="s">
        <v>80</v>
      </c>
      <c r="BE11" s="144" t="s">
        <v>80</v>
      </c>
      <c r="BF11" s="144" t="s">
        <v>80</v>
      </c>
      <c r="BG11" s="144" t="s">
        <v>80</v>
      </c>
      <c r="BH11" s="144" t="s">
        <v>80</v>
      </c>
      <c r="BI11" s="144" t="s">
        <v>80</v>
      </c>
      <c r="BJ11" s="144"/>
      <c r="BK11" s="144" t="s">
        <v>80</v>
      </c>
      <c r="BL11" s="144" t="s">
        <v>80</v>
      </c>
      <c r="BM11" s="144" t="s">
        <v>80</v>
      </c>
      <c r="BN11" s="144" t="s">
        <v>80</v>
      </c>
      <c r="BO11" s="144" t="s">
        <v>80</v>
      </c>
      <c r="BP11" s="144" t="s">
        <v>80</v>
      </c>
      <c r="BQ11" s="144" t="s">
        <v>80</v>
      </c>
      <c r="BR11" s="144" t="s">
        <v>80</v>
      </c>
      <c r="BS11" s="144" t="s">
        <v>80</v>
      </c>
      <c r="BT11" s="144" t="s">
        <v>80</v>
      </c>
      <c r="BU11" s="144" t="s">
        <v>80</v>
      </c>
      <c r="BV11" s="144" t="s">
        <v>80</v>
      </c>
      <c r="BW11" s="144" t="s">
        <v>80</v>
      </c>
      <c r="BX11" s="144" t="s">
        <v>80</v>
      </c>
      <c r="BY11" s="144" t="s">
        <v>80</v>
      </c>
      <c r="BZ11" s="144" t="s">
        <v>80</v>
      </c>
      <c r="CA11" s="144" t="s">
        <v>80</v>
      </c>
      <c r="CB11" s="144" t="s">
        <v>80</v>
      </c>
      <c r="CC11" s="144" t="s">
        <v>80</v>
      </c>
      <c r="CD11" s="144" t="s">
        <v>80</v>
      </c>
      <c r="CE11" s="144" t="s">
        <v>80</v>
      </c>
      <c r="CF11" s="144" t="s">
        <v>80</v>
      </c>
      <c r="CG11" s="144" t="s">
        <v>80</v>
      </c>
      <c r="CH11" s="144" t="s">
        <v>80</v>
      </c>
      <c r="CI11" s="144" t="s">
        <v>80</v>
      </c>
      <c r="CJ11" s="144" t="s">
        <v>80</v>
      </c>
      <c r="CK11" s="144" t="s">
        <v>80</v>
      </c>
      <c r="CL11" s="144" t="s">
        <v>80</v>
      </c>
      <c r="CM11" s="144" t="s">
        <v>80</v>
      </c>
    </row>
    <row r="12" spans="2:91" s="8" customFormat="1" x14ac:dyDescent="0.35">
      <c r="B12" s="188"/>
      <c r="C12" s="144" t="s">
        <v>80</v>
      </c>
      <c r="D12" s="144" t="s">
        <v>80</v>
      </c>
      <c r="E12" s="144" t="s">
        <v>80</v>
      </c>
      <c r="F12" s="144"/>
      <c r="G12" s="144"/>
      <c r="H12" s="144"/>
      <c r="I12" s="144"/>
      <c r="J12" s="144"/>
      <c r="K12" s="144"/>
      <c r="L12" s="144"/>
      <c r="M12" s="144" t="s">
        <v>80</v>
      </c>
      <c r="N12" s="144" t="s">
        <v>80</v>
      </c>
      <c r="O12" s="144" t="s">
        <v>80</v>
      </c>
      <c r="P12" s="144" t="s">
        <v>80</v>
      </c>
      <c r="Q12" s="144" t="s">
        <v>80</v>
      </c>
      <c r="R12" s="144" t="s">
        <v>80</v>
      </c>
      <c r="S12" s="144" t="s">
        <v>80</v>
      </c>
      <c r="T12" s="144" t="s">
        <v>80</v>
      </c>
      <c r="U12" s="144" t="s">
        <v>80</v>
      </c>
      <c r="V12" s="144" t="s">
        <v>80</v>
      </c>
      <c r="W12" s="144" t="s">
        <v>80</v>
      </c>
      <c r="X12" s="144" t="s">
        <v>80</v>
      </c>
      <c r="Y12" s="144" t="s">
        <v>80</v>
      </c>
      <c r="Z12" s="144" t="s">
        <v>80</v>
      </c>
      <c r="AA12" s="144" t="s">
        <v>80</v>
      </c>
      <c r="AB12" s="144" t="s">
        <v>80</v>
      </c>
      <c r="AC12" s="144" t="s">
        <v>80</v>
      </c>
      <c r="AD12" s="147"/>
      <c r="AE12" s="194"/>
      <c r="AF12" s="144"/>
      <c r="AG12" s="144"/>
      <c r="AH12" s="144"/>
      <c r="AI12" s="144" t="s">
        <v>80</v>
      </c>
      <c r="AJ12" s="144" t="s">
        <v>80</v>
      </c>
      <c r="AK12" s="144" t="s">
        <v>80</v>
      </c>
      <c r="AL12" s="144" t="s">
        <v>80</v>
      </c>
      <c r="AM12" s="144"/>
      <c r="AN12" s="144"/>
      <c r="AO12" s="144"/>
      <c r="AP12" s="144"/>
      <c r="AQ12" s="144"/>
      <c r="AR12" s="144"/>
      <c r="AS12" s="144" t="s">
        <v>80</v>
      </c>
      <c r="AT12" s="144" t="s">
        <v>80</v>
      </c>
      <c r="AU12" s="144" t="s">
        <v>80</v>
      </c>
      <c r="AV12" s="144" t="s">
        <v>80</v>
      </c>
      <c r="AW12" s="144" t="s">
        <v>80</v>
      </c>
      <c r="AX12" s="144" t="s">
        <v>80</v>
      </c>
      <c r="AY12" s="144" t="s">
        <v>80</v>
      </c>
      <c r="AZ12" s="144" t="s">
        <v>80</v>
      </c>
      <c r="BA12" s="144" t="s">
        <v>80</v>
      </c>
      <c r="BB12" s="144" t="s">
        <v>80</v>
      </c>
      <c r="BC12" s="144" t="s">
        <v>80</v>
      </c>
      <c r="BD12" s="144" t="s">
        <v>80</v>
      </c>
      <c r="BE12" s="144" t="s">
        <v>80</v>
      </c>
      <c r="BF12" s="144" t="s">
        <v>80</v>
      </c>
      <c r="BG12" s="144" t="s">
        <v>80</v>
      </c>
      <c r="BH12" s="144" t="s">
        <v>80</v>
      </c>
      <c r="BI12" s="144" t="s">
        <v>80</v>
      </c>
      <c r="BJ12" s="144"/>
      <c r="BK12" s="144" t="s">
        <v>80</v>
      </c>
      <c r="BL12" s="144" t="s">
        <v>80</v>
      </c>
      <c r="BM12" s="144" t="s">
        <v>80</v>
      </c>
      <c r="BN12" s="144" t="s">
        <v>80</v>
      </c>
      <c r="BO12" s="144" t="s">
        <v>80</v>
      </c>
      <c r="BP12" s="144" t="s">
        <v>80</v>
      </c>
      <c r="BQ12" s="144" t="s">
        <v>80</v>
      </c>
      <c r="BR12" s="144" t="s">
        <v>80</v>
      </c>
      <c r="BS12" s="144" t="s">
        <v>80</v>
      </c>
      <c r="BT12" s="144" t="s">
        <v>80</v>
      </c>
      <c r="BU12" s="144" t="s">
        <v>80</v>
      </c>
      <c r="BV12" s="144" t="s">
        <v>80</v>
      </c>
      <c r="BW12" s="144" t="s">
        <v>80</v>
      </c>
      <c r="BX12" s="144" t="s">
        <v>80</v>
      </c>
      <c r="BY12" s="144" t="s">
        <v>80</v>
      </c>
      <c r="BZ12" s="144" t="s">
        <v>80</v>
      </c>
      <c r="CA12" s="144" t="s">
        <v>80</v>
      </c>
      <c r="CB12" s="144" t="s">
        <v>80</v>
      </c>
      <c r="CC12" s="144" t="s">
        <v>80</v>
      </c>
      <c r="CD12" s="144" t="s">
        <v>80</v>
      </c>
      <c r="CE12" s="144" t="s">
        <v>80</v>
      </c>
      <c r="CF12" s="144" t="s">
        <v>80</v>
      </c>
      <c r="CG12" s="144" t="s">
        <v>80</v>
      </c>
      <c r="CH12" s="144" t="s">
        <v>80</v>
      </c>
      <c r="CI12" s="144" t="s">
        <v>80</v>
      </c>
      <c r="CJ12" s="144" t="s">
        <v>80</v>
      </c>
      <c r="CK12" s="144" t="s">
        <v>80</v>
      </c>
      <c r="CL12" s="144" t="s">
        <v>80</v>
      </c>
      <c r="CM12" s="144" t="s">
        <v>80</v>
      </c>
    </row>
    <row r="13" spans="2:91" s="8" customFormat="1" x14ac:dyDescent="0.35">
      <c r="B13" s="188"/>
      <c r="C13" s="144" t="s">
        <v>80</v>
      </c>
      <c r="D13" s="144" t="s">
        <v>80</v>
      </c>
      <c r="E13" s="144" t="s">
        <v>80</v>
      </c>
      <c r="F13" s="144"/>
      <c r="G13" s="144"/>
      <c r="H13" s="144"/>
      <c r="I13" s="144"/>
      <c r="J13" s="144"/>
      <c r="K13" s="144"/>
      <c r="L13" s="144"/>
      <c r="M13" s="144" t="s">
        <v>80</v>
      </c>
      <c r="N13" s="144" t="s">
        <v>80</v>
      </c>
      <c r="O13" s="144" t="s">
        <v>80</v>
      </c>
      <c r="P13" s="144" t="s">
        <v>80</v>
      </c>
      <c r="Q13" s="144" t="s">
        <v>80</v>
      </c>
      <c r="R13" s="144" t="s">
        <v>80</v>
      </c>
      <c r="S13" s="144" t="s">
        <v>80</v>
      </c>
      <c r="T13" s="144" t="s">
        <v>80</v>
      </c>
      <c r="U13" s="144" t="s">
        <v>80</v>
      </c>
      <c r="V13" s="144" t="s">
        <v>80</v>
      </c>
      <c r="W13" s="144" t="s">
        <v>80</v>
      </c>
      <c r="X13" s="144" t="s">
        <v>80</v>
      </c>
      <c r="Y13" s="144" t="s">
        <v>80</v>
      </c>
      <c r="Z13" s="144" t="s">
        <v>80</v>
      </c>
      <c r="AA13" s="144" t="s">
        <v>80</v>
      </c>
      <c r="AB13" s="144" t="s">
        <v>80</v>
      </c>
      <c r="AC13" s="144" t="s">
        <v>80</v>
      </c>
      <c r="AD13" s="147"/>
      <c r="AE13" s="194"/>
      <c r="AF13" s="144"/>
      <c r="AG13" s="144"/>
      <c r="AH13" s="144"/>
      <c r="AI13" s="144" t="s">
        <v>80</v>
      </c>
      <c r="AJ13" s="144" t="s">
        <v>80</v>
      </c>
      <c r="AK13" s="144" t="s">
        <v>80</v>
      </c>
      <c r="AL13" s="144" t="s">
        <v>80</v>
      </c>
      <c r="AM13" s="144"/>
      <c r="AN13" s="144"/>
      <c r="AO13" s="144"/>
      <c r="AP13" s="144"/>
      <c r="AQ13" s="144"/>
      <c r="AR13" s="144"/>
      <c r="AS13" s="144" t="s">
        <v>80</v>
      </c>
      <c r="AT13" s="144" t="s">
        <v>80</v>
      </c>
      <c r="AU13" s="144" t="s">
        <v>80</v>
      </c>
      <c r="AV13" s="144" t="s">
        <v>80</v>
      </c>
      <c r="AW13" s="144" t="s">
        <v>80</v>
      </c>
      <c r="AX13" s="144" t="s">
        <v>80</v>
      </c>
      <c r="AY13" s="144" t="s">
        <v>80</v>
      </c>
      <c r="AZ13" s="144" t="s">
        <v>80</v>
      </c>
      <c r="BA13" s="144" t="s">
        <v>80</v>
      </c>
      <c r="BB13" s="144" t="s">
        <v>80</v>
      </c>
      <c r="BC13" s="144" t="s">
        <v>80</v>
      </c>
      <c r="BD13" s="144" t="s">
        <v>80</v>
      </c>
      <c r="BE13" s="144" t="s">
        <v>80</v>
      </c>
      <c r="BF13" s="144" t="s">
        <v>80</v>
      </c>
      <c r="BG13" s="144" t="s">
        <v>80</v>
      </c>
      <c r="BH13" s="144" t="s">
        <v>80</v>
      </c>
      <c r="BI13" s="144" t="s">
        <v>80</v>
      </c>
      <c r="BJ13" s="144"/>
      <c r="BK13" s="144" t="s">
        <v>80</v>
      </c>
      <c r="BL13" s="144" t="s">
        <v>80</v>
      </c>
      <c r="BM13" s="144" t="s">
        <v>80</v>
      </c>
      <c r="BN13" s="144" t="s">
        <v>80</v>
      </c>
      <c r="BO13" s="144" t="s">
        <v>80</v>
      </c>
      <c r="BP13" s="144" t="s">
        <v>80</v>
      </c>
      <c r="BQ13" s="144" t="s">
        <v>80</v>
      </c>
      <c r="BR13" s="144" t="s">
        <v>80</v>
      </c>
      <c r="BS13" s="144" t="s">
        <v>80</v>
      </c>
      <c r="BT13" s="144" t="s">
        <v>80</v>
      </c>
      <c r="BU13" s="144" t="s">
        <v>80</v>
      </c>
      <c r="BV13" s="144" t="s">
        <v>80</v>
      </c>
      <c r="BW13" s="144" t="s">
        <v>80</v>
      </c>
      <c r="BX13" s="144" t="s">
        <v>80</v>
      </c>
      <c r="BY13" s="144" t="s">
        <v>80</v>
      </c>
      <c r="BZ13" s="144" t="s">
        <v>80</v>
      </c>
      <c r="CA13" s="144" t="s">
        <v>80</v>
      </c>
      <c r="CB13" s="144" t="s">
        <v>80</v>
      </c>
      <c r="CC13" s="144" t="s">
        <v>80</v>
      </c>
      <c r="CD13" s="144" t="s">
        <v>80</v>
      </c>
      <c r="CE13" s="144" t="s">
        <v>80</v>
      </c>
      <c r="CF13" s="144" t="s">
        <v>80</v>
      </c>
      <c r="CG13" s="144" t="s">
        <v>80</v>
      </c>
      <c r="CH13" s="144" t="s">
        <v>80</v>
      </c>
      <c r="CI13" s="144" t="s">
        <v>80</v>
      </c>
      <c r="CJ13" s="144" t="s">
        <v>80</v>
      </c>
      <c r="CK13" s="144" t="s">
        <v>80</v>
      </c>
      <c r="CL13" s="144" t="s">
        <v>80</v>
      </c>
      <c r="CM13" s="144" t="s">
        <v>80</v>
      </c>
    </row>
    <row r="14" spans="2:91" s="8" customFormat="1" x14ac:dyDescent="0.35">
      <c r="B14" s="188"/>
      <c r="C14" s="144" t="s">
        <v>80</v>
      </c>
      <c r="D14" s="144" t="s">
        <v>80</v>
      </c>
      <c r="E14" s="144" t="s">
        <v>80</v>
      </c>
      <c r="F14" s="144"/>
      <c r="G14" s="144"/>
      <c r="H14" s="144"/>
      <c r="I14" s="144"/>
      <c r="J14" s="144"/>
      <c r="K14" s="144"/>
      <c r="L14" s="144"/>
      <c r="M14" s="144" t="s">
        <v>80</v>
      </c>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t="s">
        <v>80</v>
      </c>
      <c r="AD14" s="147"/>
      <c r="AE14" s="194"/>
      <c r="AF14" s="144"/>
      <c r="AG14" s="144"/>
      <c r="AH14" s="144"/>
      <c r="AI14" s="144" t="s">
        <v>80</v>
      </c>
      <c r="AJ14" s="144" t="s">
        <v>80</v>
      </c>
      <c r="AK14" s="144" t="s">
        <v>80</v>
      </c>
      <c r="AL14" s="144" t="s">
        <v>80</v>
      </c>
      <c r="AM14" s="144"/>
      <c r="AN14" s="144"/>
      <c r="AO14" s="144"/>
      <c r="AP14" s="144"/>
      <c r="AQ14" s="144"/>
      <c r="AR14" s="144"/>
      <c r="AS14" s="144" t="s">
        <v>80</v>
      </c>
      <c r="AT14" s="144" t="s">
        <v>80</v>
      </c>
      <c r="AU14" s="144" t="s">
        <v>80</v>
      </c>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c r="BK14" s="144" t="s">
        <v>80</v>
      </c>
      <c r="BL14" s="144" t="s">
        <v>80</v>
      </c>
      <c r="BM14" s="144" t="s">
        <v>80</v>
      </c>
      <c r="BN14" s="144" t="s">
        <v>80</v>
      </c>
      <c r="BO14" s="144" t="s">
        <v>80</v>
      </c>
      <c r="BP14" s="144" t="s">
        <v>80</v>
      </c>
      <c r="BQ14" s="144" t="s">
        <v>80</v>
      </c>
      <c r="BR14" s="144" t="s">
        <v>80</v>
      </c>
      <c r="BS14" s="144" t="s">
        <v>80</v>
      </c>
      <c r="BT14" s="144" t="s">
        <v>80</v>
      </c>
      <c r="BU14" s="144" t="s">
        <v>80</v>
      </c>
      <c r="BV14" s="144" t="s">
        <v>80</v>
      </c>
      <c r="BW14" s="144" t="s">
        <v>80</v>
      </c>
      <c r="BX14" s="144" t="s">
        <v>80</v>
      </c>
      <c r="BY14" s="144" t="s">
        <v>80</v>
      </c>
      <c r="BZ14" s="144" t="s">
        <v>80</v>
      </c>
      <c r="CA14" s="144" t="s">
        <v>80</v>
      </c>
      <c r="CB14" s="144" t="s">
        <v>80</v>
      </c>
      <c r="CC14" s="144" t="s">
        <v>80</v>
      </c>
      <c r="CD14" s="144" t="s">
        <v>80</v>
      </c>
      <c r="CE14" s="144" t="s">
        <v>80</v>
      </c>
      <c r="CF14" s="144" t="s">
        <v>80</v>
      </c>
      <c r="CG14" s="144" t="s">
        <v>80</v>
      </c>
      <c r="CH14" s="144" t="s">
        <v>80</v>
      </c>
      <c r="CI14" s="144" t="s">
        <v>80</v>
      </c>
      <c r="CJ14" s="144" t="s">
        <v>80</v>
      </c>
      <c r="CK14" s="144" t="s">
        <v>80</v>
      </c>
      <c r="CL14" s="144" t="s">
        <v>80</v>
      </c>
      <c r="CM14" s="144" t="s">
        <v>80</v>
      </c>
    </row>
    <row r="15" spans="2:91" s="8" customFormat="1" x14ac:dyDescent="0.35">
      <c r="B15" s="188"/>
      <c r="C15" s="144" t="s">
        <v>80</v>
      </c>
      <c r="D15" s="144" t="s">
        <v>80</v>
      </c>
      <c r="E15" s="144" t="s">
        <v>80</v>
      </c>
      <c r="F15" s="144"/>
      <c r="G15" s="144"/>
      <c r="H15" s="144"/>
      <c r="I15" s="144"/>
      <c r="J15" s="144"/>
      <c r="K15" s="144"/>
      <c r="L15" s="144"/>
      <c r="M15" s="144" t="s">
        <v>80</v>
      </c>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7"/>
      <c r="AE15" s="194"/>
      <c r="AF15" s="144"/>
      <c r="AG15" s="144"/>
      <c r="AH15" s="144"/>
      <c r="AI15" s="144" t="s">
        <v>80</v>
      </c>
      <c r="AJ15" s="144" t="s">
        <v>80</v>
      </c>
      <c r="AK15" s="144" t="s">
        <v>80</v>
      </c>
      <c r="AL15" s="144" t="s">
        <v>80</v>
      </c>
      <c r="AM15" s="144"/>
      <c r="AN15" s="144"/>
      <c r="AO15" s="144"/>
      <c r="AP15" s="144"/>
      <c r="AQ15" s="144"/>
      <c r="AR15" s="144"/>
      <c r="AS15" s="144" t="s">
        <v>80</v>
      </c>
      <c r="AT15" s="144" t="s">
        <v>80</v>
      </c>
      <c r="AU15" s="144" t="s">
        <v>80</v>
      </c>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c r="BK15" s="144" t="s">
        <v>80</v>
      </c>
      <c r="BL15" s="144" t="s">
        <v>80</v>
      </c>
      <c r="BM15" s="144" t="s">
        <v>80</v>
      </c>
      <c r="BN15" s="144" t="s">
        <v>80</v>
      </c>
      <c r="BO15" s="144" t="s">
        <v>80</v>
      </c>
      <c r="BP15" s="144" t="s">
        <v>80</v>
      </c>
      <c r="BQ15" s="144" t="s">
        <v>80</v>
      </c>
      <c r="BR15" s="144" t="s">
        <v>80</v>
      </c>
      <c r="BS15" s="144" t="s">
        <v>80</v>
      </c>
      <c r="BT15" s="144" t="s">
        <v>80</v>
      </c>
      <c r="BU15" s="144" t="s">
        <v>80</v>
      </c>
      <c r="BV15" s="144" t="s">
        <v>80</v>
      </c>
      <c r="BW15" s="144" t="s">
        <v>80</v>
      </c>
      <c r="BX15" s="144" t="s">
        <v>80</v>
      </c>
      <c r="BY15" s="144" t="s">
        <v>80</v>
      </c>
      <c r="BZ15" s="144" t="s">
        <v>80</v>
      </c>
      <c r="CA15" s="144" t="s">
        <v>80</v>
      </c>
      <c r="CB15" s="144" t="s">
        <v>80</v>
      </c>
      <c r="CC15" s="144" t="s">
        <v>80</v>
      </c>
      <c r="CD15" s="144" t="s">
        <v>80</v>
      </c>
      <c r="CE15" s="144" t="s">
        <v>80</v>
      </c>
      <c r="CF15" s="144" t="s">
        <v>80</v>
      </c>
      <c r="CG15" s="144" t="s">
        <v>80</v>
      </c>
      <c r="CH15" s="144" t="s">
        <v>80</v>
      </c>
      <c r="CI15" s="144" t="s">
        <v>80</v>
      </c>
      <c r="CJ15" s="144" t="s">
        <v>80</v>
      </c>
      <c r="CK15" s="144" t="s">
        <v>80</v>
      </c>
      <c r="CL15" s="144" t="s">
        <v>80</v>
      </c>
      <c r="CM15" s="144" t="s">
        <v>80</v>
      </c>
    </row>
    <row r="16" spans="2:91" s="8" customFormat="1" x14ac:dyDescent="0.35">
      <c r="B16" s="188"/>
      <c r="C16" s="144" t="s">
        <v>80</v>
      </c>
      <c r="D16" s="144" t="s">
        <v>80</v>
      </c>
      <c r="E16" s="144" t="s">
        <v>80</v>
      </c>
      <c r="F16" s="144"/>
      <c r="G16" s="144"/>
      <c r="H16" s="144"/>
      <c r="I16" s="144"/>
      <c r="J16" s="144"/>
      <c r="K16" s="144"/>
      <c r="L16" s="144"/>
      <c r="M16" s="144" t="s">
        <v>80</v>
      </c>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7"/>
      <c r="AE16" s="194"/>
      <c r="AF16" s="144"/>
      <c r="AG16" s="144"/>
      <c r="AH16" s="144"/>
      <c r="AI16" s="144" t="s">
        <v>80</v>
      </c>
      <c r="AJ16" s="144" t="s">
        <v>80</v>
      </c>
      <c r="AK16" s="144" t="s">
        <v>80</v>
      </c>
      <c r="AL16" s="144" t="s">
        <v>80</v>
      </c>
      <c r="AM16" s="144"/>
      <c r="AN16" s="144"/>
      <c r="AO16" s="144"/>
      <c r="AP16" s="144"/>
      <c r="AQ16" s="144"/>
      <c r="AR16" s="144"/>
      <c r="AS16" s="144" t="s">
        <v>80</v>
      </c>
      <c r="AT16" s="144" t="s">
        <v>80</v>
      </c>
      <c r="AU16" s="144" t="s">
        <v>80</v>
      </c>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c r="BK16" s="144" t="s">
        <v>80</v>
      </c>
      <c r="BL16" s="144" t="s">
        <v>80</v>
      </c>
      <c r="BM16" s="144" t="s">
        <v>80</v>
      </c>
      <c r="BN16" s="144" t="s">
        <v>80</v>
      </c>
      <c r="BO16" s="144" t="s">
        <v>80</v>
      </c>
      <c r="BP16" s="144" t="s">
        <v>80</v>
      </c>
      <c r="BQ16" s="144" t="s">
        <v>80</v>
      </c>
      <c r="BR16" s="144" t="s">
        <v>80</v>
      </c>
      <c r="BS16" s="144" t="s">
        <v>80</v>
      </c>
      <c r="BT16" s="144" t="s">
        <v>80</v>
      </c>
      <c r="BU16" s="144" t="s">
        <v>80</v>
      </c>
      <c r="BV16" s="144" t="s">
        <v>80</v>
      </c>
      <c r="BW16" s="144" t="s">
        <v>80</v>
      </c>
      <c r="BX16" s="144" t="s">
        <v>80</v>
      </c>
      <c r="BY16" s="144" t="s">
        <v>80</v>
      </c>
      <c r="BZ16" s="144" t="s">
        <v>80</v>
      </c>
      <c r="CA16" s="144" t="s">
        <v>80</v>
      </c>
      <c r="CB16" s="144" t="s">
        <v>80</v>
      </c>
      <c r="CC16" s="144" t="s">
        <v>80</v>
      </c>
      <c r="CD16" s="144" t="s">
        <v>80</v>
      </c>
      <c r="CE16" s="144" t="s">
        <v>80</v>
      </c>
      <c r="CF16" s="144" t="s">
        <v>80</v>
      </c>
      <c r="CG16" s="144" t="s">
        <v>80</v>
      </c>
      <c r="CH16" s="144" t="s">
        <v>80</v>
      </c>
      <c r="CI16" s="144" t="s">
        <v>80</v>
      </c>
      <c r="CJ16" s="144" t="s">
        <v>80</v>
      </c>
      <c r="CK16" s="144" t="s">
        <v>80</v>
      </c>
      <c r="CL16" s="144" t="s">
        <v>80</v>
      </c>
      <c r="CM16" s="144" t="s">
        <v>80</v>
      </c>
    </row>
    <row r="17" spans="2:91" s="8" customFormat="1" x14ac:dyDescent="0.35">
      <c r="B17" s="188"/>
      <c r="C17" s="144" t="s">
        <v>80</v>
      </c>
      <c r="D17" s="144" t="s">
        <v>80</v>
      </c>
      <c r="E17" s="144" t="s">
        <v>80</v>
      </c>
      <c r="F17" s="144"/>
      <c r="G17" s="144"/>
      <c r="H17" s="144"/>
      <c r="I17" s="144"/>
      <c r="J17" s="144"/>
      <c r="K17" s="144"/>
      <c r="L17" s="144"/>
      <c r="M17" s="144" t="s">
        <v>80</v>
      </c>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7"/>
      <c r="AE17" s="194"/>
      <c r="AF17" s="144"/>
      <c r="AG17" s="144"/>
      <c r="AH17" s="144"/>
      <c r="AI17" s="144" t="s">
        <v>80</v>
      </c>
      <c r="AJ17" s="144" t="s">
        <v>80</v>
      </c>
      <c r="AK17" s="144" t="s">
        <v>80</v>
      </c>
      <c r="AL17" s="144" t="s">
        <v>80</v>
      </c>
      <c r="AM17" s="144"/>
      <c r="AN17" s="144"/>
      <c r="AO17" s="144"/>
      <c r="AP17" s="144"/>
      <c r="AQ17" s="144"/>
      <c r="AR17" s="144"/>
      <c r="AS17" s="144" t="s">
        <v>80</v>
      </c>
      <c r="AT17" s="144" t="s">
        <v>80</v>
      </c>
      <c r="AU17" s="144" t="s">
        <v>80</v>
      </c>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c r="BK17" s="144" t="s">
        <v>80</v>
      </c>
      <c r="BL17" s="144" t="s">
        <v>80</v>
      </c>
      <c r="BM17" s="144" t="s">
        <v>80</v>
      </c>
      <c r="BN17" s="144" t="s">
        <v>80</v>
      </c>
      <c r="BO17" s="144" t="s">
        <v>80</v>
      </c>
      <c r="BP17" s="144" t="s">
        <v>80</v>
      </c>
      <c r="BQ17" s="144" t="s">
        <v>80</v>
      </c>
      <c r="BR17" s="144" t="s">
        <v>80</v>
      </c>
      <c r="BS17" s="144" t="s">
        <v>80</v>
      </c>
      <c r="BT17" s="144" t="s">
        <v>80</v>
      </c>
      <c r="BU17" s="144" t="s">
        <v>80</v>
      </c>
      <c r="BV17" s="144" t="s">
        <v>80</v>
      </c>
      <c r="BW17" s="144" t="s">
        <v>80</v>
      </c>
      <c r="BX17" s="144" t="s">
        <v>80</v>
      </c>
      <c r="BY17" s="144" t="s">
        <v>80</v>
      </c>
      <c r="BZ17" s="144" t="s">
        <v>80</v>
      </c>
      <c r="CA17" s="144" t="s">
        <v>80</v>
      </c>
      <c r="CB17" s="144" t="s">
        <v>80</v>
      </c>
      <c r="CC17" s="144" t="s">
        <v>80</v>
      </c>
      <c r="CD17" s="144" t="s">
        <v>80</v>
      </c>
      <c r="CE17" s="144" t="s">
        <v>80</v>
      </c>
      <c r="CF17" s="144" t="s">
        <v>80</v>
      </c>
      <c r="CG17" s="144" t="s">
        <v>80</v>
      </c>
      <c r="CH17" s="144" t="s">
        <v>80</v>
      </c>
      <c r="CI17" s="144" t="s">
        <v>80</v>
      </c>
      <c r="CJ17" s="144" t="s">
        <v>80</v>
      </c>
      <c r="CK17" s="144" t="s">
        <v>80</v>
      </c>
      <c r="CL17" s="144" t="s">
        <v>80</v>
      </c>
      <c r="CM17" s="144" t="s">
        <v>80</v>
      </c>
    </row>
    <row r="18" spans="2:91" s="8" customFormat="1" x14ac:dyDescent="0.35">
      <c r="B18" s="188"/>
      <c r="C18" s="144" t="s">
        <v>80</v>
      </c>
      <c r="D18" s="144" t="s">
        <v>80</v>
      </c>
      <c r="E18" s="144" t="s">
        <v>80</v>
      </c>
      <c r="F18" s="144"/>
      <c r="G18" s="144"/>
      <c r="H18" s="144"/>
      <c r="I18" s="144"/>
      <c r="J18" s="144"/>
      <c r="K18" s="144"/>
      <c r="L18" s="144"/>
      <c r="M18" s="144" t="s">
        <v>80</v>
      </c>
      <c r="N18" s="144" t="s">
        <v>80</v>
      </c>
      <c r="O18" s="144" t="s">
        <v>80</v>
      </c>
      <c r="P18" s="144" t="s">
        <v>80</v>
      </c>
      <c r="Q18" s="144" t="s">
        <v>80</v>
      </c>
      <c r="R18" s="144" t="s">
        <v>80</v>
      </c>
      <c r="S18" s="144" t="s">
        <v>80</v>
      </c>
      <c r="T18" s="144" t="s">
        <v>80</v>
      </c>
      <c r="U18" s="144" t="s">
        <v>80</v>
      </c>
      <c r="V18" s="144" t="s">
        <v>80</v>
      </c>
      <c r="W18" s="144" t="s">
        <v>80</v>
      </c>
      <c r="X18" s="144" t="s">
        <v>80</v>
      </c>
      <c r="Y18" s="144" t="s">
        <v>80</v>
      </c>
      <c r="Z18" s="144" t="s">
        <v>80</v>
      </c>
      <c r="AA18" s="144" t="s">
        <v>80</v>
      </c>
      <c r="AB18" s="144" t="s">
        <v>80</v>
      </c>
      <c r="AC18" s="144" t="s">
        <v>80</v>
      </c>
      <c r="AD18" s="147"/>
      <c r="AE18" s="194"/>
      <c r="AF18" s="144"/>
      <c r="AG18" s="144"/>
      <c r="AH18" s="144"/>
      <c r="AI18" s="144" t="s">
        <v>80</v>
      </c>
      <c r="AJ18" s="144" t="s">
        <v>80</v>
      </c>
      <c r="AK18" s="144" t="s">
        <v>80</v>
      </c>
      <c r="AL18" s="144" t="s">
        <v>80</v>
      </c>
      <c r="AM18" s="144"/>
      <c r="AN18" s="144"/>
      <c r="AO18" s="144"/>
      <c r="AP18" s="144"/>
      <c r="AQ18" s="144"/>
      <c r="AR18" s="144"/>
      <c r="AS18" s="144" t="s">
        <v>80</v>
      </c>
      <c r="AT18" s="144" t="s">
        <v>80</v>
      </c>
      <c r="AU18" s="144" t="s">
        <v>80</v>
      </c>
      <c r="AV18" s="144" t="s">
        <v>80</v>
      </c>
      <c r="AW18" s="144" t="s">
        <v>80</v>
      </c>
      <c r="AX18" s="144" t="s">
        <v>80</v>
      </c>
      <c r="AY18" s="144" t="s">
        <v>80</v>
      </c>
      <c r="AZ18" s="144" t="s">
        <v>80</v>
      </c>
      <c r="BA18" s="144" t="s">
        <v>80</v>
      </c>
      <c r="BB18" s="144" t="s">
        <v>80</v>
      </c>
      <c r="BC18" s="144" t="s">
        <v>80</v>
      </c>
      <c r="BD18" s="144" t="s">
        <v>80</v>
      </c>
      <c r="BE18" s="144" t="s">
        <v>80</v>
      </c>
      <c r="BF18" s="144" t="s">
        <v>80</v>
      </c>
      <c r="BG18" s="144" t="s">
        <v>80</v>
      </c>
      <c r="BH18" s="144" t="s">
        <v>80</v>
      </c>
      <c r="BI18" s="144" t="s">
        <v>80</v>
      </c>
      <c r="BJ18" s="144"/>
      <c r="BK18" s="144" t="s">
        <v>80</v>
      </c>
      <c r="BL18" s="144" t="s">
        <v>80</v>
      </c>
      <c r="BM18" s="144" t="s">
        <v>80</v>
      </c>
      <c r="BN18" s="144" t="s">
        <v>80</v>
      </c>
      <c r="BO18" s="144" t="s">
        <v>80</v>
      </c>
      <c r="BP18" s="144" t="s">
        <v>80</v>
      </c>
      <c r="BQ18" s="144" t="s">
        <v>80</v>
      </c>
      <c r="BR18" s="144" t="s">
        <v>80</v>
      </c>
      <c r="BS18" s="144" t="s">
        <v>80</v>
      </c>
      <c r="BT18" s="144" t="s">
        <v>80</v>
      </c>
      <c r="BU18" s="144" t="s">
        <v>80</v>
      </c>
      <c r="BV18" s="144" t="s">
        <v>80</v>
      </c>
      <c r="BW18" s="144" t="s">
        <v>80</v>
      </c>
      <c r="BX18" s="144" t="s">
        <v>80</v>
      </c>
      <c r="BY18" s="144" t="s">
        <v>80</v>
      </c>
      <c r="BZ18" s="144" t="s">
        <v>80</v>
      </c>
      <c r="CA18" s="144" t="s">
        <v>80</v>
      </c>
      <c r="CB18" s="144" t="s">
        <v>80</v>
      </c>
      <c r="CC18" s="144" t="s">
        <v>80</v>
      </c>
      <c r="CD18" s="144" t="s">
        <v>80</v>
      </c>
      <c r="CE18" s="144" t="s">
        <v>80</v>
      </c>
      <c r="CF18" s="144" t="s">
        <v>80</v>
      </c>
      <c r="CG18" s="144" t="s">
        <v>80</v>
      </c>
      <c r="CH18" s="144" t="s">
        <v>80</v>
      </c>
      <c r="CI18" s="144" t="s">
        <v>80</v>
      </c>
      <c r="CJ18" s="144" t="s">
        <v>80</v>
      </c>
      <c r="CK18" s="144" t="s">
        <v>80</v>
      </c>
      <c r="CL18" s="144" t="s">
        <v>80</v>
      </c>
      <c r="CM18" s="144" t="s">
        <v>80</v>
      </c>
    </row>
    <row r="19" spans="2:91" s="8" customFormat="1" x14ac:dyDescent="0.35">
      <c r="B19" s="188"/>
      <c r="C19" s="144" t="s">
        <v>80</v>
      </c>
      <c r="D19" s="144" t="s">
        <v>80</v>
      </c>
      <c r="E19" s="144" t="s">
        <v>80</v>
      </c>
      <c r="F19" s="144"/>
      <c r="G19" s="144"/>
      <c r="H19" s="144"/>
      <c r="I19" s="144"/>
      <c r="J19" s="144"/>
      <c r="K19" s="144"/>
      <c r="L19" s="144"/>
      <c r="M19" s="144" t="s">
        <v>80</v>
      </c>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7"/>
      <c r="AE19" s="194"/>
      <c r="AF19" s="144"/>
      <c r="AG19" s="144"/>
      <c r="AH19" s="144"/>
      <c r="AI19" s="144" t="s">
        <v>80</v>
      </c>
      <c r="AJ19" s="144" t="s">
        <v>80</v>
      </c>
      <c r="AK19" s="144" t="s">
        <v>80</v>
      </c>
      <c r="AL19" s="144" t="s">
        <v>80</v>
      </c>
      <c r="AM19" s="144"/>
      <c r="AN19" s="144"/>
      <c r="AO19" s="144"/>
      <c r="AP19" s="144"/>
      <c r="AQ19" s="144"/>
      <c r="AR19" s="144"/>
      <c r="AS19" s="144" t="s">
        <v>80</v>
      </c>
      <c r="AT19" s="144" t="s">
        <v>80</v>
      </c>
      <c r="AU19" s="144" t="s">
        <v>80</v>
      </c>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c r="BK19" s="144" t="s">
        <v>80</v>
      </c>
      <c r="BL19" s="144" t="s">
        <v>80</v>
      </c>
      <c r="BM19" s="144" t="s">
        <v>80</v>
      </c>
      <c r="BN19" s="144" t="s">
        <v>80</v>
      </c>
      <c r="BO19" s="144" t="s">
        <v>80</v>
      </c>
      <c r="BP19" s="144" t="s">
        <v>80</v>
      </c>
      <c r="BQ19" s="144" t="s">
        <v>80</v>
      </c>
      <c r="BR19" s="144" t="s">
        <v>80</v>
      </c>
      <c r="BS19" s="144" t="s">
        <v>80</v>
      </c>
      <c r="BT19" s="144" t="s">
        <v>80</v>
      </c>
      <c r="BU19" s="144" t="s">
        <v>80</v>
      </c>
      <c r="BV19" s="144" t="s">
        <v>80</v>
      </c>
      <c r="BW19" s="144" t="s">
        <v>80</v>
      </c>
      <c r="BX19" s="144" t="s">
        <v>80</v>
      </c>
      <c r="BY19" s="144" t="s">
        <v>80</v>
      </c>
      <c r="BZ19" s="144" t="s">
        <v>80</v>
      </c>
      <c r="CA19" s="144" t="s">
        <v>80</v>
      </c>
      <c r="CB19" s="144" t="s">
        <v>80</v>
      </c>
      <c r="CC19" s="144" t="s">
        <v>80</v>
      </c>
      <c r="CD19" s="144" t="s">
        <v>80</v>
      </c>
      <c r="CE19" s="144" t="s">
        <v>80</v>
      </c>
      <c r="CF19" s="144" t="s">
        <v>80</v>
      </c>
      <c r="CG19" s="144" t="s">
        <v>80</v>
      </c>
      <c r="CH19" s="144" t="s">
        <v>80</v>
      </c>
      <c r="CI19" s="144" t="s">
        <v>80</v>
      </c>
      <c r="CJ19" s="144" t="s">
        <v>80</v>
      </c>
      <c r="CK19" s="144" t="s">
        <v>80</v>
      </c>
      <c r="CL19" s="144" t="s">
        <v>80</v>
      </c>
      <c r="CM19" s="144" t="s">
        <v>80</v>
      </c>
    </row>
    <row r="20" spans="2:91" s="8" customFormat="1" x14ac:dyDescent="0.35">
      <c r="B20" s="188"/>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7"/>
      <c r="AE20" s="194"/>
      <c r="AF20" s="144"/>
      <c r="AG20" s="144"/>
      <c r="AH20" s="144"/>
      <c r="AI20" s="144" t="s">
        <v>80</v>
      </c>
      <c r="AJ20" s="144" t="s">
        <v>80</v>
      </c>
      <c r="AK20" s="144" t="s">
        <v>80</v>
      </c>
      <c r="AL20" s="144" t="s">
        <v>80</v>
      </c>
      <c r="AM20" s="144"/>
      <c r="AN20" s="144"/>
      <c r="AO20" s="144"/>
      <c r="AP20" s="144"/>
      <c r="AQ20" s="144"/>
      <c r="AR20" s="144"/>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c r="BK20" s="144" t="s">
        <v>80</v>
      </c>
      <c r="BL20" s="144" t="s">
        <v>80</v>
      </c>
      <c r="BM20" s="144" t="s">
        <v>80</v>
      </c>
      <c r="BN20" s="144" t="s">
        <v>80</v>
      </c>
      <c r="BO20" s="144" t="s">
        <v>80</v>
      </c>
      <c r="BP20" s="144" t="s">
        <v>80</v>
      </c>
      <c r="BQ20" s="144" t="s">
        <v>80</v>
      </c>
      <c r="BR20" s="144" t="s">
        <v>80</v>
      </c>
      <c r="BS20" s="144" t="s">
        <v>80</v>
      </c>
      <c r="BT20" s="144" t="s">
        <v>80</v>
      </c>
      <c r="BU20" s="144" t="s">
        <v>80</v>
      </c>
      <c r="BV20" s="144" t="s">
        <v>80</v>
      </c>
      <c r="BW20" s="144" t="s">
        <v>80</v>
      </c>
      <c r="BX20" s="144" t="s">
        <v>80</v>
      </c>
      <c r="BY20" s="144" t="s">
        <v>80</v>
      </c>
      <c r="BZ20" s="144" t="s">
        <v>80</v>
      </c>
      <c r="CA20" s="144" t="s">
        <v>80</v>
      </c>
      <c r="CB20" s="144" t="s">
        <v>80</v>
      </c>
      <c r="CC20" s="144" t="s">
        <v>80</v>
      </c>
      <c r="CD20" s="144" t="s">
        <v>80</v>
      </c>
      <c r="CE20" s="144" t="s">
        <v>80</v>
      </c>
      <c r="CF20" s="144" t="s">
        <v>80</v>
      </c>
      <c r="CG20" s="144" t="s">
        <v>80</v>
      </c>
      <c r="CH20" s="144" t="s">
        <v>80</v>
      </c>
      <c r="CI20" s="144" t="s">
        <v>80</v>
      </c>
      <c r="CJ20" s="144" t="s">
        <v>80</v>
      </c>
      <c r="CK20" s="144" t="s">
        <v>80</v>
      </c>
      <c r="CL20" s="144" t="s">
        <v>80</v>
      </c>
      <c r="CM20" s="144" t="s">
        <v>80</v>
      </c>
    </row>
    <row r="21" spans="2:91" s="8" customFormat="1" x14ac:dyDescent="0.35">
      <c r="B21" s="188"/>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7"/>
      <c r="AE21" s="194"/>
      <c r="AF21" s="144"/>
      <c r="AG21" s="144"/>
      <c r="AH21" s="144"/>
      <c r="AI21" s="144" t="s">
        <v>80</v>
      </c>
      <c r="AJ21" s="144" t="s">
        <v>80</v>
      </c>
      <c r="AK21" s="144" t="s">
        <v>80</v>
      </c>
      <c r="AL21" s="144" t="s">
        <v>80</v>
      </c>
      <c r="AM21" s="144"/>
      <c r="AN21" s="144"/>
      <c r="AO21" s="144"/>
      <c r="AP21" s="144"/>
      <c r="AQ21" s="144"/>
      <c r="AR21" s="144"/>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c r="BK21" s="144" t="s">
        <v>80</v>
      </c>
      <c r="BL21" s="144" t="s">
        <v>80</v>
      </c>
      <c r="BM21" s="144" t="s">
        <v>80</v>
      </c>
      <c r="BN21" s="144" t="s">
        <v>80</v>
      </c>
      <c r="BO21" s="144" t="s">
        <v>80</v>
      </c>
      <c r="BP21" s="144" t="s">
        <v>80</v>
      </c>
      <c r="BQ21" s="144" t="s">
        <v>80</v>
      </c>
      <c r="BR21" s="144" t="s">
        <v>80</v>
      </c>
      <c r="BS21" s="144" t="s">
        <v>80</v>
      </c>
      <c r="BT21" s="144" t="s">
        <v>80</v>
      </c>
      <c r="BU21" s="144" t="s">
        <v>80</v>
      </c>
      <c r="BV21" s="144" t="s">
        <v>80</v>
      </c>
      <c r="BW21" s="144" t="s">
        <v>80</v>
      </c>
      <c r="BX21" s="144" t="s">
        <v>80</v>
      </c>
      <c r="BY21" s="144" t="s">
        <v>80</v>
      </c>
      <c r="BZ21" s="144" t="s">
        <v>80</v>
      </c>
      <c r="CA21" s="144" t="s">
        <v>80</v>
      </c>
      <c r="CB21" s="144" t="s">
        <v>80</v>
      </c>
      <c r="CC21" s="144" t="s">
        <v>80</v>
      </c>
      <c r="CD21" s="144" t="s">
        <v>80</v>
      </c>
      <c r="CE21" s="144" t="s">
        <v>80</v>
      </c>
      <c r="CF21" s="144" t="s">
        <v>80</v>
      </c>
      <c r="CG21" s="144" t="s">
        <v>80</v>
      </c>
      <c r="CH21" s="144" t="s">
        <v>80</v>
      </c>
      <c r="CI21" s="144" t="s">
        <v>80</v>
      </c>
      <c r="CJ21" s="144" t="s">
        <v>80</v>
      </c>
      <c r="CK21" s="144" t="s">
        <v>80</v>
      </c>
      <c r="CL21" s="144" t="s">
        <v>80</v>
      </c>
      <c r="CM21" s="144" t="s">
        <v>80</v>
      </c>
    </row>
    <row r="22" spans="2:91" s="8" customFormat="1" x14ac:dyDescent="0.35">
      <c r="B22" s="188"/>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7"/>
      <c r="AE22" s="194"/>
      <c r="AF22" s="144"/>
      <c r="AG22" s="144"/>
      <c r="AH22" s="144"/>
      <c r="AI22" s="144" t="s">
        <v>80</v>
      </c>
      <c r="AJ22" s="144" t="s">
        <v>80</v>
      </c>
      <c r="AK22" s="144" t="s">
        <v>80</v>
      </c>
      <c r="AL22" s="144" t="s">
        <v>80</v>
      </c>
      <c r="AM22" s="144"/>
      <c r="AN22" s="144"/>
      <c r="AO22" s="144"/>
      <c r="AP22" s="144"/>
      <c r="AQ22" s="144"/>
      <c r="AR22" s="144"/>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c r="BK22" s="144" t="s">
        <v>80</v>
      </c>
      <c r="BL22" s="144" t="s">
        <v>80</v>
      </c>
      <c r="BM22" s="144" t="s">
        <v>80</v>
      </c>
      <c r="BN22" s="144" t="s">
        <v>80</v>
      </c>
      <c r="BO22" s="144" t="s">
        <v>80</v>
      </c>
      <c r="BP22" s="144" t="s">
        <v>80</v>
      </c>
      <c r="BQ22" s="144" t="s">
        <v>80</v>
      </c>
      <c r="BR22" s="144" t="s">
        <v>80</v>
      </c>
      <c r="BS22" s="144" t="s">
        <v>80</v>
      </c>
      <c r="BT22" s="144" t="s">
        <v>80</v>
      </c>
      <c r="BU22" s="144" t="s">
        <v>80</v>
      </c>
      <c r="BV22" s="144" t="s">
        <v>80</v>
      </c>
      <c r="BW22" s="144" t="s">
        <v>80</v>
      </c>
      <c r="BX22" s="144" t="s">
        <v>80</v>
      </c>
      <c r="BY22" s="144" t="s">
        <v>80</v>
      </c>
      <c r="BZ22" s="144" t="s">
        <v>80</v>
      </c>
      <c r="CA22" s="144" t="s">
        <v>80</v>
      </c>
      <c r="CB22" s="144" t="s">
        <v>80</v>
      </c>
      <c r="CC22" s="144" t="s">
        <v>80</v>
      </c>
      <c r="CD22" s="144" t="s">
        <v>80</v>
      </c>
      <c r="CE22" s="144" t="s">
        <v>80</v>
      </c>
      <c r="CF22" s="144" t="s">
        <v>80</v>
      </c>
      <c r="CG22" s="144" t="s">
        <v>80</v>
      </c>
      <c r="CH22" s="144" t="s">
        <v>80</v>
      </c>
      <c r="CI22" s="144" t="s">
        <v>80</v>
      </c>
      <c r="CJ22" s="144" t="s">
        <v>80</v>
      </c>
      <c r="CK22" s="144" t="s">
        <v>80</v>
      </c>
      <c r="CL22" s="144" t="s">
        <v>80</v>
      </c>
      <c r="CM22" s="144" t="s">
        <v>80</v>
      </c>
    </row>
    <row r="23" spans="2:91" ht="15" customHeight="1" x14ac:dyDescent="0.35"/>
  </sheetData>
  <sheetProtection algorithmName="SHA-512" hashValue="Rsa3VeGNNUnd/Hl/flROnNGWbIRigb5BdqN9MfxXiLbmxcUxBmVUfMclPeH9l+mjqRo444HYydL89vQX9Nwhqg==" saltValue="LduQUqYH8pvrtPyqckGBo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F8" sqref="F8"/>
    </sheetView>
  </sheetViews>
  <sheetFormatPr defaultColWidth="8.90625" defaultRowHeight="14.5" x14ac:dyDescent="0.35"/>
  <cols>
    <col min="1" max="1" width="3" customWidth="1"/>
    <col min="2" max="2" width="18.54296875" customWidth="1"/>
    <col min="3" max="14" width="15.54296875" customWidth="1"/>
    <col min="15" max="15" width="16.54296875" customWidth="1"/>
    <col min="16" max="29" width="15.54296875" customWidth="1"/>
    <col min="30" max="33" width="20.54296875" customWidth="1"/>
    <col min="34" max="34" width="25.54296875" customWidth="1"/>
    <col min="35" max="35" width="20.54296875" customWidth="1"/>
    <col min="36" max="36" width="15.453125" customWidth="1"/>
    <col min="37" max="37" width="40.54296875" customWidth="1"/>
    <col min="38" max="49" width="15.54296875" customWidth="1"/>
    <col min="50" max="50" width="16.54296875" customWidth="1"/>
    <col min="51" max="64" width="15.54296875" customWidth="1"/>
    <col min="65" max="65" width="23.54296875" customWidth="1"/>
    <col min="66" max="66" width="17" customWidth="1"/>
  </cols>
  <sheetData>
    <row r="1" spans="2:66" ht="18" customHeight="1" x14ac:dyDescent="0.35">
      <c r="B1" s="284" t="s">
        <v>664</v>
      </c>
      <c r="C1" s="284"/>
      <c r="D1" s="284"/>
      <c r="F1" s="30"/>
    </row>
    <row r="2" spans="2:66" ht="18" customHeight="1" x14ac:dyDescent="0.35">
      <c r="B2" s="284"/>
      <c r="C2" s="284"/>
      <c r="D2" s="284"/>
      <c r="F2" s="30"/>
    </row>
    <row r="4" spans="2:66" ht="15.5" x14ac:dyDescent="0.35">
      <c r="B4" s="32" t="s">
        <v>368</v>
      </c>
    </row>
    <row r="5" spans="2:66" x14ac:dyDescent="0.35">
      <c r="B5" s="96" t="s">
        <v>369</v>
      </c>
      <c r="C5" s="97" t="str">
        <f>Facility!C4</f>
        <v>XTO Energy Inc.</v>
      </c>
    </row>
    <row r="6" spans="2:66" x14ac:dyDescent="0.35">
      <c r="B6" s="96" t="s">
        <v>14</v>
      </c>
      <c r="C6" s="97" t="str">
        <f>Facility!C21</f>
        <v>Wolverine Compressor Station</v>
      </c>
    </row>
    <row r="7" spans="2:66" x14ac:dyDescent="0.35">
      <c r="B7" s="98"/>
      <c r="C7" s="98"/>
    </row>
    <row r="8" spans="2:66" ht="15.5" x14ac:dyDescent="0.35">
      <c r="B8" s="32" t="s">
        <v>468</v>
      </c>
      <c r="C8" s="98"/>
    </row>
    <row r="9" spans="2:66" ht="29" x14ac:dyDescent="0.35">
      <c r="B9" s="157" t="s">
        <v>665</v>
      </c>
      <c r="C9" s="158">
        <v>0</v>
      </c>
    </row>
    <row r="10" spans="2:66" x14ac:dyDescent="0.35">
      <c r="B10" s="135"/>
      <c r="C10" s="191"/>
      <c r="D10" s="228"/>
    </row>
    <row r="11" spans="2:66" ht="15.5" x14ac:dyDescent="0.35">
      <c r="B11" s="32" t="s">
        <v>666</v>
      </c>
      <c r="C11" s="229"/>
      <c r="D11" s="136" t="s">
        <v>472</v>
      </c>
      <c r="AH11" s="142"/>
    </row>
    <row r="12" spans="2:66" x14ac:dyDescent="0.35">
      <c r="B12" s="283" t="s">
        <v>667</v>
      </c>
      <c r="C12" s="323" t="s">
        <v>473</v>
      </c>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24" t="s">
        <v>474</v>
      </c>
      <c r="AE12" s="324"/>
      <c r="AF12" s="230"/>
      <c r="AG12" s="325" t="s">
        <v>475</v>
      </c>
      <c r="AH12" s="325"/>
      <c r="AI12" s="325"/>
      <c r="AJ12" s="325"/>
      <c r="AK12" s="231"/>
      <c r="AL12" s="296" t="s">
        <v>476</v>
      </c>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300" t="s">
        <v>477</v>
      </c>
      <c r="BN12" s="300"/>
    </row>
    <row r="13" spans="2:66" ht="61.4" customHeight="1" x14ac:dyDescent="0.35">
      <c r="B13" s="283"/>
      <c r="C13" s="168" t="s">
        <v>487</v>
      </c>
      <c r="D13" s="168" t="s">
        <v>488</v>
      </c>
      <c r="E13" s="168" t="s">
        <v>489</v>
      </c>
      <c r="F13" s="168" t="s">
        <v>490</v>
      </c>
      <c r="G13" s="168" t="s">
        <v>491</v>
      </c>
      <c r="H13" s="168" t="s">
        <v>492</v>
      </c>
      <c r="I13" s="168" t="s">
        <v>493</v>
      </c>
      <c r="J13" s="168" t="s">
        <v>494</v>
      </c>
      <c r="K13" s="168" t="s">
        <v>495</v>
      </c>
      <c r="L13" s="168" t="s">
        <v>496</v>
      </c>
      <c r="M13" s="168" t="s">
        <v>497</v>
      </c>
      <c r="N13" s="168" t="s">
        <v>498</v>
      </c>
      <c r="O13" s="168" t="s">
        <v>591</v>
      </c>
      <c r="P13" s="168" t="s">
        <v>500</v>
      </c>
      <c r="Q13" s="168" t="s">
        <v>501</v>
      </c>
      <c r="R13" s="168" t="s">
        <v>502</v>
      </c>
      <c r="S13" s="168" t="s">
        <v>503</v>
      </c>
      <c r="T13" s="168" t="s">
        <v>504</v>
      </c>
      <c r="U13" s="168" t="s">
        <v>620</v>
      </c>
      <c r="V13" s="168" t="s">
        <v>506</v>
      </c>
      <c r="W13" s="168" t="s">
        <v>507</v>
      </c>
      <c r="X13" s="168" t="s">
        <v>508</v>
      </c>
      <c r="Y13" s="168" t="s">
        <v>509</v>
      </c>
      <c r="Z13" s="168" t="s">
        <v>621</v>
      </c>
      <c r="AA13" s="168" t="s">
        <v>511</v>
      </c>
      <c r="AB13" s="169" t="s">
        <v>512</v>
      </c>
      <c r="AC13" s="169" t="s">
        <v>513</v>
      </c>
      <c r="AD13" s="170" t="s">
        <v>514</v>
      </c>
      <c r="AE13" s="170" t="s">
        <v>515</v>
      </c>
      <c r="AF13" s="170" t="s">
        <v>516</v>
      </c>
      <c r="AG13" s="169" t="s">
        <v>668</v>
      </c>
      <c r="AH13" s="169" t="s">
        <v>669</v>
      </c>
      <c r="AI13" s="170" t="s">
        <v>634</v>
      </c>
      <c r="AJ13" s="170" t="s">
        <v>670</v>
      </c>
      <c r="AK13" s="170" t="s">
        <v>671</v>
      </c>
      <c r="AL13" s="168" t="s">
        <v>487</v>
      </c>
      <c r="AM13" s="168" t="s">
        <v>488</v>
      </c>
      <c r="AN13" s="168" t="s">
        <v>489</v>
      </c>
      <c r="AO13" s="168" t="s">
        <v>490</v>
      </c>
      <c r="AP13" s="168" t="s">
        <v>491</v>
      </c>
      <c r="AQ13" s="168" t="s">
        <v>492</v>
      </c>
      <c r="AR13" s="168" t="s">
        <v>493</v>
      </c>
      <c r="AS13" s="168" t="s">
        <v>494</v>
      </c>
      <c r="AT13" s="168" t="s">
        <v>495</v>
      </c>
      <c r="AU13" s="168" t="s">
        <v>496</v>
      </c>
      <c r="AV13" s="168" t="s">
        <v>497</v>
      </c>
      <c r="AW13" s="168" t="s">
        <v>498</v>
      </c>
      <c r="AX13" s="168" t="s">
        <v>591</v>
      </c>
      <c r="AY13" s="168" t="s">
        <v>500</v>
      </c>
      <c r="AZ13" s="168" t="s">
        <v>501</v>
      </c>
      <c r="BA13" s="168" t="s">
        <v>502</v>
      </c>
      <c r="BB13" s="168" t="s">
        <v>503</v>
      </c>
      <c r="BC13" s="168" t="s">
        <v>504</v>
      </c>
      <c r="BD13" s="168" t="s">
        <v>620</v>
      </c>
      <c r="BE13" s="168" t="s">
        <v>506</v>
      </c>
      <c r="BF13" s="168" t="s">
        <v>507</v>
      </c>
      <c r="BG13" s="168" t="s">
        <v>508</v>
      </c>
      <c r="BH13" s="168" t="s">
        <v>509</v>
      </c>
      <c r="BI13" s="168" t="s">
        <v>621</v>
      </c>
      <c r="BJ13" s="168" t="s">
        <v>511</v>
      </c>
      <c r="BK13" s="169" t="s">
        <v>512</v>
      </c>
      <c r="BL13" s="169" t="s">
        <v>513</v>
      </c>
      <c r="BM13" s="169" t="s">
        <v>635</v>
      </c>
      <c r="BN13" s="169" t="s">
        <v>528</v>
      </c>
    </row>
    <row r="14" spans="2:66" s="8" customFormat="1" x14ac:dyDescent="0.35">
      <c r="B14" s="188"/>
      <c r="C14" s="144" t="s">
        <v>80</v>
      </c>
      <c r="D14" s="144" t="s">
        <v>80</v>
      </c>
      <c r="E14" s="144" t="s">
        <v>80</v>
      </c>
      <c r="F14" s="144" t="s">
        <v>80</v>
      </c>
      <c r="G14" s="144"/>
      <c r="H14" s="144"/>
      <c r="I14" s="144"/>
      <c r="J14" s="144"/>
      <c r="K14" s="144"/>
      <c r="L14" s="144"/>
      <c r="M14" s="144"/>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t="s">
        <v>80</v>
      </c>
      <c r="AD14" s="144"/>
      <c r="AE14" s="144" t="s">
        <v>80</v>
      </c>
      <c r="AF14" s="144"/>
      <c r="AG14" s="144"/>
      <c r="AH14" s="144"/>
      <c r="AI14" s="144"/>
      <c r="AJ14" s="144"/>
      <c r="AK14" s="144"/>
      <c r="AL14" s="144" t="s">
        <v>80</v>
      </c>
      <c r="AM14" s="144" t="s">
        <v>80</v>
      </c>
      <c r="AN14" s="144" t="s">
        <v>80</v>
      </c>
      <c r="AO14" s="144" t="s">
        <v>80</v>
      </c>
      <c r="AP14" s="144"/>
      <c r="AQ14" s="144"/>
      <c r="AR14" s="144"/>
      <c r="AS14" s="144"/>
      <c r="AT14" s="144"/>
      <c r="AU14" s="144"/>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t="s">
        <v>80</v>
      </c>
      <c r="BK14" s="144" t="s">
        <v>80</v>
      </c>
      <c r="BL14" s="144" t="s">
        <v>80</v>
      </c>
      <c r="BM14" s="144"/>
      <c r="BN14" s="144" t="s">
        <v>80</v>
      </c>
    </row>
    <row r="15" spans="2:66" s="8" customFormat="1" x14ac:dyDescent="0.35">
      <c r="B15" s="188"/>
      <c r="C15" s="144" t="s">
        <v>80</v>
      </c>
      <c r="D15" s="144" t="s">
        <v>80</v>
      </c>
      <c r="E15" s="144" t="s">
        <v>80</v>
      </c>
      <c r="F15" s="144" t="s">
        <v>80</v>
      </c>
      <c r="G15" s="144"/>
      <c r="H15" s="144"/>
      <c r="I15" s="144"/>
      <c r="J15" s="144"/>
      <c r="K15" s="144"/>
      <c r="L15" s="144"/>
      <c r="M15" s="144"/>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4"/>
      <c r="AE15" s="144" t="s">
        <v>80</v>
      </c>
      <c r="AF15" s="144"/>
      <c r="AG15" s="144"/>
      <c r="AH15" s="144"/>
      <c r="AI15" s="144"/>
      <c r="AJ15" s="144"/>
      <c r="AK15" s="144"/>
      <c r="AL15" s="144" t="s">
        <v>80</v>
      </c>
      <c r="AM15" s="144" t="s">
        <v>80</v>
      </c>
      <c r="AN15" s="144" t="s">
        <v>80</v>
      </c>
      <c r="AO15" s="144" t="s">
        <v>80</v>
      </c>
      <c r="AP15" s="144"/>
      <c r="AQ15" s="144"/>
      <c r="AR15" s="144"/>
      <c r="AS15" s="144"/>
      <c r="AT15" s="144"/>
      <c r="AU15" s="144"/>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t="s">
        <v>80</v>
      </c>
      <c r="BK15" s="144" t="s">
        <v>80</v>
      </c>
      <c r="BL15" s="144" t="s">
        <v>80</v>
      </c>
      <c r="BM15" s="144"/>
      <c r="BN15" s="144" t="s">
        <v>80</v>
      </c>
    </row>
    <row r="16" spans="2:66" s="8" customFormat="1" x14ac:dyDescent="0.35">
      <c r="B16" s="188"/>
      <c r="C16" s="144" t="s">
        <v>80</v>
      </c>
      <c r="D16" s="144" t="s">
        <v>80</v>
      </c>
      <c r="E16" s="144" t="s">
        <v>80</v>
      </c>
      <c r="F16" s="144" t="s">
        <v>80</v>
      </c>
      <c r="G16" s="144"/>
      <c r="H16" s="144"/>
      <c r="I16" s="144"/>
      <c r="J16" s="144"/>
      <c r="K16" s="144"/>
      <c r="L16" s="144"/>
      <c r="M16" s="144"/>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4"/>
      <c r="AE16" s="144" t="s">
        <v>80</v>
      </c>
      <c r="AF16" s="144"/>
      <c r="AG16" s="144"/>
      <c r="AH16" s="144"/>
      <c r="AI16" s="144"/>
      <c r="AJ16" s="144"/>
      <c r="AK16" s="144"/>
      <c r="AL16" s="144" t="s">
        <v>80</v>
      </c>
      <c r="AM16" s="144" t="s">
        <v>80</v>
      </c>
      <c r="AN16" s="144" t="s">
        <v>80</v>
      </c>
      <c r="AO16" s="144" t="s">
        <v>80</v>
      </c>
      <c r="AP16" s="144"/>
      <c r="AQ16" s="144"/>
      <c r="AR16" s="144"/>
      <c r="AS16" s="144"/>
      <c r="AT16" s="144"/>
      <c r="AU16" s="144"/>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t="s">
        <v>80</v>
      </c>
      <c r="BK16" s="144" t="s">
        <v>80</v>
      </c>
      <c r="BL16" s="144" t="s">
        <v>80</v>
      </c>
      <c r="BM16" s="144"/>
      <c r="BN16" s="144" t="s">
        <v>80</v>
      </c>
    </row>
    <row r="17" spans="2:66" s="8" customFormat="1" x14ac:dyDescent="0.35">
      <c r="B17" s="188"/>
      <c r="C17" s="144" t="s">
        <v>80</v>
      </c>
      <c r="D17" s="144" t="s">
        <v>80</v>
      </c>
      <c r="E17" s="144" t="s">
        <v>80</v>
      </c>
      <c r="F17" s="144" t="s">
        <v>80</v>
      </c>
      <c r="G17" s="144"/>
      <c r="H17" s="144"/>
      <c r="I17" s="144"/>
      <c r="J17" s="144"/>
      <c r="K17" s="144"/>
      <c r="L17" s="144"/>
      <c r="M17" s="144"/>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4" t="s">
        <v>80</v>
      </c>
      <c r="AE17" s="144" t="s">
        <v>80</v>
      </c>
      <c r="AF17" s="144"/>
      <c r="AG17" s="144"/>
      <c r="AH17" s="144"/>
      <c r="AI17" s="144"/>
      <c r="AJ17" s="144"/>
      <c r="AK17" s="144"/>
      <c r="AL17" s="144" t="s">
        <v>80</v>
      </c>
      <c r="AM17" s="144" t="s">
        <v>80</v>
      </c>
      <c r="AN17" s="144" t="s">
        <v>80</v>
      </c>
      <c r="AO17" s="144" t="s">
        <v>80</v>
      </c>
      <c r="AP17" s="144"/>
      <c r="AQ17" s="144"/>
      <c r="AR17" s="144"/>
      <c r="AS17" s="144"/>
      <c r="AT17" s="144"/>
      <c r="AU17" s="144"/>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t="s">
        <v>80</v>
      </c>
      <c r="BK17" s="144" t="s">
        <v>80</v>
      </c>
      <c r="BL17" s="144" t="s">
        <v>80</v>
      </c>
      <c r="BM17" s="144"/>
      <c r="BN17" s="144" t="s">
        <v>80</v>
      </c>
    </row>
    <row r="18" spans="2:66" s="8" customFormat="1" x14ac:dyDescent="0.35">
      <c r="B18" s="188"/>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row>
    <row r="19" spans="2:66" s="8" customFormat="1" x14ac:dyDescent="0.35">
      <c r="B19" s="188"/>
      <c r="C19" s="144" t="s">
        <v>80</v>
      </c>
      <c r="D19" s="144" t="s">
        <v>80</v>
      </c>
      <c r="E19" s="144" t="s">
        <v>80</v>
      </c>
      <c r="F19" s="144" t="s">
        <v>80</v>
      </c>
      <c r="G19" s="144"/>
      <c r="H19" s="144"/>
      <c r="I19" s="144"/>
      <c r="J19" s="144"/>
      <c r="K19" s="144"/>
      <c r="L19" s="144"/>
      <c r="M19" s="144"/>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4" t="s">
        <v>80</v>
      </c>
      <c r="AE19" s="144" t="s">
        <v>80</v>
      </c>
      <c r="AF19" s="144"/>
      <c r="AG19" s="144"/>
      <c r="AH19" s="144"/>
      <c r="AI19" s="144"/>
      <c r="AJ19" s="144"/>
      <c r="AK19" s="144"/>
      <c r="AL19" s="144" t="s">
        <v>80</v>
      </c>
      <c r="AM19" s="144" t="s">
        <v>80</v>
      </c>
      <c r="AN19" s="144" t="s">
        <v>80</v>
      </c>
      <c r="AO19" s="144" t="s">
        <v>80</v>
      </c>
      <c r="AP19" s="144"/>
      <c r="AQ19" s="144"/>
      <c r="AR19" s="144"/>
      <c r="AS19" s="144"/>
      <c r="AT19" s="144"/>
      <c r="AU19" s="144"/>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t="s">
        <v>80</v>
      </c>
      <c r="BK19" s="144" t="s">
        <v>80</v>
      </c>
      <c r="BL19" s="144" t="s">
        <v>80</v>
      </c>
      <c r="BM19" s="144"/>
      <c r="BN19" s="144" t="s">
        <v>80</v>
      </c>
    </row>
    <row r="20" spans="2:66" s="8" customFormat="1" x14ac:dyDescent="0.35">
      <c r="B20" s="188"/>
      <c r="C20" s="144" t="s">
        <v>80</v>
      </c>
      <c r="D20" s="144" t="s">
        <v>80</v>
      </c>
      <c r="E20" s="144" t="s">
        <v>80</v>
      </c>
      <c r="F20" s="144" t="s">
        <v>80</v>
      </c>
      <c r="G20" s="144"/>
      <c r="H20" s="144"/>
      <c r="I20" s="144"/>
      <c r="J20" s="144"/>
      <c r="K20" s="144"/>
      <c r="L20" s="144"/>
      <c r="M20" s="144"/>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t="s">
        <v>80</v>
      </c>
      <c r="AE20" s="144" t="s">
        <v>80</v>
      </c>
      <c r="AF20" s="144"/>
      <c r="AG20" s="144"/>
      <c r="AH20" s="144"/>
      <c r="AI20" s="144"/>
      <c r="AJ20" s="144"/>
      <c r="AK20" s="144"/>
      <c r="AL20" s="144" t="s">
        <v>80</v>
      </c>
      <c r="AM20" s="144" t="s">
        <v>80</v>
      </c>
      <c r="AN20" s="144" t="s">
        <v>80</v>
      </c>
      <c r="AO20" s="144" t="s">
        <v>80</v>
      </c>
      <c r="AP20" s="144"/>
      <c r="AQ20" s="144"/>
      <c r="AR20" s="144"/>
      <c r="AS20" s="144"/>
      <c r="AT20" s="144"/>
      <c r="AU20" s="144"/>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t="s">
        <v>80</v>
      </c>
      <c r="BK20" s="144" t="s">
        <v>80</v>
      </c>
      <c r="BL20" s="144" t="s">
        <v>80</v>
      </c>
      <c r="BM20" s="144"/>
      <c r="BN20" s="144" t="s">
        <v>80</v>
      </c>
    </row>
    <row r="21" spans="2:66" s="8" customFormat="1" x14ac:dyDescent="0.35">
      <c r="B21" s="188"/>
      <c r="C21" s="144" t="s">
        <v>80</v>
      </c>
      <c r="D21" s="144" t="s">
        <v>80</v>
      </c>
      <c r="E21" s="144" t="s">
        <v>80</v>
      </c>
      <c r="F21" s="144" t="s">
        <v>80</v>
      </c>
      <c r="G21" s="144"/>
      <c r="H21" s="144"/>
      <c r="I21" s="144"/>
      <c r="J21" s="144"/>
      <c r="K21" s="144"/>
      <c r="L21" s="144"/>
      <c r="M21" s="144"/>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t="s">
        <v>80</v>
      </c>
      <c r="AE21" s="144" t="s">
        <v>80</v>
      </c>
      <c r="AF21" s="144"/>
      <c r="AG21" s="144"/>
      <c r="AH21" s="144"/>
      <c r="AI21" s="144"/>
      <c r="AJ21" s="144"/>
      <c r="AK21" s="144"/>
      <c r="AL21" s="144" t="s">
        <v>80</v>
      </c>
      <c r="AM21" s="144" t="s">
        <v>80</v>
      </c>
      <c r="AN21" s="144" t="s">
        <v>80</v>
      </c>
      <c r="AO21" s="144" t="s">
        <v>80</v>
      </c>
      <c r="AP21" s="144"/>
      <c r="AQ21" s="144"/>
      <c r="AR21" s="144"/>
      <c r="AS21" s="144"/>
      <c r="AT21" s="144"/>
      <c r="AU21" s="144"/>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t="s">
        <v>80</v>
      </c>
      <c r="BK21" s="144" t="s">
        <v>80</v>
      </c>
      <c r="BL21" s="144" t="s">
        <v>80</v>
      </c>
      <c r="BM21" s="144"/>
      <c r="BN21" s="144" t="s">
        <v>80</v>
      </c>
    </row>
    <row r="22" spans="2:66" s="8" customFormat="1" x14ac:dyDescent="0.35">
      <c r="B22" s="188"/>
      <c r="C22" s="144" t="s">
        <v>80</v>
      </c>
      <c r="D22" s="144" t="s">
        <v>80</v>
      </c>
      <c r="E22" s="144" t="s">
        <v>80</v>
      </c>
      <c r="F22" s="144" t="s">
        <v>80</v>
      </c>
      <c r="G22" s="144"/>
      <c r="H22" s="144"/>
      <c r="I22" s="144"/>
      <c r="J22" s="144"/>
      <c r="K22" s="144"/>
      <c r="L22" s="144"/>
      <c r="M22" s="144"/>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t="s">
        <v>80</v>
      </c>
      <c r="AE22" s="144" t="s">
        <v>80</v>
      </c>
      <c r="AF22" s="144"/>
      <c r="AG22" s="144"/>
      <c r="AH22" s="144"/>
      <c r="AI22" s="144"/>
      <c r="AJ22" s="144"/>
      <c r="AK22" s="144"/>
      <c r="AL22" s="144" t="s">
        <v>80</v>
      </c>
      <c r="AM22" s="144" t="s">
        <v>80</v>
      </c>
      <c r="AN22" s="144" t="s">
        <v>80</v>
      </c>
      <c r="AO22" s="144" t="s">
        <v>80</v>
      </c>
      <c r="AP22" s="144"/>
      <c r="AQ22" s="144"/>
      <c r="AR22" s="144"/>
      <c r="AS22" s="144"/>
      <c r="AT22" s="144"/>
      <c r="AU22" s="144"/>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t="s">
        <v>80</v>
      </c>
      <c r="BK22" s="144" t="s">
        <v>80</v>
      </c>
      <c r="BL22" s="144" t="s">
        <v>80</v>
      </c>
      <c r="BM22" s="144"/>
      <c r="BN22" s="144" t="s">
        <v>80</v>
      </c>
    </row>
    <row r="23" spans="2:66" s="8" customFormat="1" x14ac:dyDescent="0.35">
      <c r="B23" s="188"/>
      <c r="C23" s="144" t="s">
        <v>80</v>
      </c>
      <c r="D23" s="144" t="s">
        <v>80</v>
      </c>
      <c r="E23" s="144" t="s">
        <v>80</v>
      </c>
      <c r="F23" s="144" t="s">
        <v>80</v>
      </c>
      <c r="G23" s="144"/>
      <c r="H23" s="144"/>
      <c r="I23" s="144"/>
      <c r="J23" s="144"/>
      <c r="K23" s="144"/>
      <c r="L23" s="144"/>
      <c r="M23" s="144"/>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t="s">
        <v>80</v>
      </c>
      <c r="AE23" s="144" t="s">
        <v>80</v>
      </c>
      <c r="AF23" s="144"/>
      <c r="AG23" s="144"/>
      <c r="AH23" s="144"/>
      <c r="AI23" s="144"/>
      <c r="AJ23" s="144"/>
      <c r="AK23" s="144"/>
      <c r="AL23" s="144" t="s">
        <v>80</v>
      </c>
      <c r="AM23" s="144" t="s">
        <v>80</v>
      </c>
      <c r="AN23" s="144" t="s">
        <v>80</v>
      </c>
      <c r="AO23" s="144" t="s">
        <v>80</v>
      </c>
      <c r="AP23" s="144"/>
      <c r="AQ23" s="144"/>
      <c r="AR23" s="144"/>
      <c r="AS23" s="144"/>
      <c r="AT23" s="144"/>
      <c r="AU23" s="144"/>
      <c r="AV23" s="144" t="s">
        <v>80</v>
      </c>
      <c r="AW23" s="144" t="s">
        <v>80</v>
      </c>
      <c r="AX23" s="144" t="s">
        <v>80</v>
      </c>
      <c r="AY23" s="144" t="s">
        <v>80</v>
      </c>
      <c r="AZ23" s="144" t="s">
        <v>80</v>
      </c>
      <c r="BA23" s="144" t="s">
        <v>80</v>
      </c>
      <c r="BB23" s="144" t="s">
        <v>80</v>
      </c>
      <c r="BC23" s="144" t="s">
        <v>80</v>
      </c>
      <c r="BD23" s="144" t="s">
        <v>80</v>
      </c>
      <c r="BE23" s="144" t="s">
        <v>80</v>
      </c>
      <c r="BF23" s="144" t="s">
        <v>80</v>
      </c>
      <c r="BG23" s="144" t="s">
        <v>80</v>
      </c>
      <c r="BH23" s="144" t="s">
        <v>80</v>
      </c>
      <c r="BI23" s="144" t="s">
        <v>80</v>
      </c>
      <c r="BJ23" s="144" t="s">
        <v>80</v>
      </c>
      <c r="BK23" s="144" t="s">
        <v>80</v>
      </c>
      <c r="BL23" s="144" t="s">
        <v>80</v>
      </c>
      <c r="BM23" s="144"/>
      <c r="BN23" s="144" t="s">
        <v>80</v>
      </c>
    </row>
    <row r="24" spans="2:66" s="8" customFormat="1" x14ac:dyDescent="0.35">
      <c r="B24" s="188"/>
      <c r="C24" s="144" t="s">
        <v>80</v>
      </c>
      <c r="D24" s="144" t="s">
        <v>80</v>
      </c>
      <c r="E24" s="144" t="s">
        <v>80</v>
      </c>
      <c r="F24" s="144" t="s">
        <v>80</v>
      </c>
      <c r="G24" s="144"/>
      <c r="H24" s="144"/>
      <c r="I24" s="144"/>
      <c r="J24" s="144"/>
      <c r="K24" s="144"/>
      <c r="L24" s="144"/>
      <c r="M24" s="144"/>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t="s">
        <v>80</v>
      </c>
      <c r="AE24" s="144" t="s">
        <v>80</v>
      </c>
      <c r="AF24" s="144"/>
      <c r="AG24" s="144"/>
      <c r="AH24" s="144"/>
      <c r="AI24" s="144"/>
      <c r="AJ24" s="144"/>
      <c r="AK24" s="144"/>
      <c r="AL24" s="144" t="s">
        <v>80</v>
      </c>
      <c r="AM24" s="144" t="s">
        <v>80</v>
      </c>
      <c r="AN24" s="144" t="s">
        <v>80</v>
      </c>
      <c r="AO24" s="144" t="s">
        <v>80</v>
      </c>
      <c r="AP24" s="144"/>
      <c r="AQ24" s="144"/>
      <c r="AR24" s="144"/>
      <c r="AS24" s="144"/>
      <c r="AT24" s="144"/>
      <c r="AU24" s="144"/>
      <c r="AV24" s="144" t="s">
        <v>80</v>
      </c>
      <c r="AW24" s="144" t="s">
        <v>80</v>
      </c>
      <c r="AX24" s="144" t="s">
        <v>80</v>
      </c>
      <c r="AY24" s="144" t="s">
        <v>80</v>
      </c>
      <c r="AZ24" s="144" t="s">
        <v>80</v>
      </c>
      <c r="BA24" s="144" t="s">
        <v>80</v>
      </c>
      <c r="BB24" s="144" t="s">
        <v>80</v>
      </c>
      <c r="BC24" s="144" t="s">
        <v>80</v>
      </c>
      <c r="BD24" s="144" t="s">
        <v>80</v>
      </c>
      <c r="BE24" s="144" t="s">
        <v>80</v>
      </c>
      <c r="BF24" s="144" t="s">
        <v>80</v>
      </c>
      <c r="BG24" s="144" t="s">
        <v>80</v>
      </c>
      <c r="BH24" s="144" t="s">
        <v>80</v>
      </c>
      <c r="BI24" s="144" t="s">
        <v>80</v>
      </c>
      <c r="BJ24" s="144" t="s">
        <v>80</v>
      </c>
      <c r="BK24" s="144" t="s">
        <v>80</v>
      </c>
      <c r="BL24" s="144" t="s">
        <v>80</v>
      </c>
      <c r="BM24" s="144"/>
      <c r="BN24" s="144" t="s">
        <v>80</v>
      </c>
    </row>
    <row r="25" spans="2:66" s="8" customFormat="1" x14ac:dyDescent="0.35">
      <c r="B25" s="188"/>
      <c r="C25" s="144" t="s">
        <v>80</v>
      </c>
      <c r="D25" s="144" t="s">
        <v>80</v>
      </c>
      <c r="E25" s="144" t="s">
        <v>80</v>
      </c>
      <c r="F25" s="144" t="s">
        <v>80</v>
      </c>
      <c r="G25" s="144"/>
      <c r="H25" s="144"/>
      <c r="I25" s="144"/>
      <c r="J25" s="144"/>
      <c r="K25" s="144"/>
      <c r="L25" s="144"/>
      <c r="M25" s="144"/>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t="s">
        <v>80</v>
      </c>
      <c r="AE25" s="144" t="s">
        <v>80</v>
      </c>
      <c r="AF25" s="144"/>
      <c r="AG25" s="144"/>
      <c r="AH25" s="144"/>
      <c r="AI25" s="144"/>
      <c r="AJ25" s="144"/>
      <c r="AK25" s="144"/>
      <c r="AL25" s="144" t="s">
        <v>80</v>
      </c>
      <c r="AM25" s="144" t="s">
        <v>80</v>
      </c>
      <c r="AN25" s="144" t="s">
        <v>80</v>
      </c>
      <c r="AO25" s="144" t="s">
        <v>80</v>
      </c>
      <c r="AP25" s="144"/>
      <c r="AQ25" s="144"/>
      <c r="AR25" s="144"/>
      <c r="AS25" s="144"/>
      <c r="AT25" s="144"/>
      <c r="AU25" s="144"/>
      <c r="AV25" s="144" t="s">
        <v>80</v>
      </c>
      <c r="AW25" s="144" t="s">
        <v>80</v>
      </c>
      <c r="AX25" s="144" t="s">
        <v>80</v>
      </c>
      <c r="AY25" s="144" t="s">
        <v>80</v>
      </c>
      <c r="AZ25" s="144" t="s">
        <v>80</v>
      </c>
      <c r="BA25" s="144" t="s">
        <v>80</v>
      </c>
      <c r="BB25" s="144" t="s">
        <v>80</v>
      </c>
      <c r="BC25" s="144" t="s">
        <v>80</v>
      </c>
      <c r="BD25" s="144" t="s">
        <v>80</v>
      </c>
      <c r="BE25" s="144" t="s">
        <v>80</v>
      </c>
      <c r="BF25" s="144" t="s">
        <v>80</v>
      </c>
      <c r="BG25" s="144" t="s">
        <v>80</v>
      </c>
      <c r="BH25" s="144" t="s">
        <v>80</v>
      </c>
      <c r="BI25" s="144" t="s">
        <v>80</v>
      </c>
      <c r="BJ25" s="144" t="s">
        <v>80</v>
      </c>
      <c r="BK25" s="144" t="s">
        <v>80</v>
      </c>
      <c r="BL25" s="144" t="s">
        <v>80</v>
      </c>
      <c r="BM25" s="144"/>
      <c r="BN25" s="144" t="s">
        <v>80</v>
      </c>
    </row>
    <row r="26" spans="2:66" s="8" customFormat="1" x14ac:dyDescent="0.35">
      <c r="B26" s="188"/>
      <c r="C26" s="144" t="s">
        <v>80</v>
      </c>
      <c r="D26" s="144" t="s">
        <v>80</v>
      </c>
      <c r="E26" s="144" t="s">
        <v>80</v>
      </c>
      <c r="F26" s="144" t="s">
        <v>80</v>
      </c>
      <c r="G26" s="144"/>
      <c r="H26" s="144"/>
      <c r="I26" s="144"/>
      <c r="J26" s="144"/>
      <c r="K26" s="144"/>
      <c r="L26" s="144"/>
      <c r="M26" s="144"/>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t="s">
        <v>80</v>
      </c>
      <c r="AE26" s="144" t="s">
        <v>80</v>
      </c>
      <c r="AF26" s="144"/>
      <c r="AG26" s="144"/>
      <c r="AH26" s="144"/>
      <c r="AI26" s="144"/>
      <c r="AJ26" s="144"/>
      <c r="AK26" s="144"/>
      <c r="AL26" s="144" t="s">
        <v>80</v>
      </c>
      <c r="AM26" s="144" t="s">
        <v>80</v>
      </c>
      <c r="AN26" s="144" t="s">
        <v>80</v>
      </c>
      <c r="AO26" s="144" t="s">
        <v>80</v>
      </c>
      <c r="AP26" s="144"/>
      <c r="AQ26" s="144"/>
      <c r="AR26" s="144"/>
      <c r="AS26" s="144"/>
      <c r="AT26" s="144"/>
      <c r="AU26" s="144"/>
      <c r="AV26" s="144" t="s">
        <v>80</v>
      </c>
      <c r="AW26" s="144" t="s">
        <v>80</v>
      </c>
      <c r="AX26" s="144" t="s">
        <v>80</v>
      </c>
      <c r="AY26" s="144" t="s">
        <v>80</v>
      </c>
      <c r="AZ26" s="144" t="s">
        <v>80</v>
      </c>
      <c r="BA26" s="144" t="s">
        <v>80</v>
      </c>
      <c r="BB26" s="144" t="s">
        <v>80</v>
      </c>
      <c r="BC26" s="144" t="s">
        <v>80</v>
      </c>
      <c r="BD26" s="144" t="s">
        <v>80</v>
      </c>
      <c r="BE26" s="144" t="s">
        <v>80</v>
      </c>
      <c r="BF26" s="144" t="s">
        <v>80</v>
      </c>
      <c r="BG26" s="144" t="s">
        <v>80</v>
      </c>
      <c r="BH26" s="144" t="s">
        <v>80</v>
      </c>
      <c r="BI26" s="144" t="s">
        <v>80</v>
      </c>
      <c r="BJ26" s="144" t="s">
        <v>80</v>
      </c>
      <c r="BK26" s="144" t="s">
        <v>80</v>
      </c>
      <c r="BL26" s="144" t="s">
        <v>80</v>
      </c>
      <c r="BM26" s="144"/>
      <c r="BN26" s="144" t="s">
        <v>80</v>
      </c>
    </row>
    <row r="27" spans="2:66" ht="15" customHeight="1" x14ac:dyDescent="0.35"/>
  </sheetData>
  <sheetProtection algorithmName="SHA-512" hashValue="4Pvg4RFv7OBE5mMdQ2Y/1LBDIkulAVLsEB0xFBXAlVO6jKhr4Ov1No45H0r0PpXkrJp1K/HoggGaOYpYfL1EWQ==" saltValue="JWb72TM3aaYRWKRi5CBEl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election activeCell="L40" sqref="L40"/>
    </sheetView>
  </sheetViews>
  <sheetFormatPr defaultColWidth="8.90625" defaultRowHeight="14.5" x14ac:dyDescent="0.35"/>
  <cols>
    <col min="1" max="1" width="3" customWidth="1"/>
    <col min="2" max="2" width="18.54296875" customWidth="1"/>
    <col min="3" max="3" width="17.453125" customWidth="1"/>
    <col min="4" max="14" width="15.54296875" customWidth="1"/>
    <col min="15" max="15" width="16.54296875" customWidth="1"/>
    <col min="16" max="29" width="15.54296875" customWidth="1"/>
    <col min="30" max="33" width="20.54296875" customWidth="1"/>
    <col min="34" max="34" width="25.54296875" customWidth="1"/>
    <col min="35" max="35" width="20.54296875" customWidth="1"/>
    <col min="36" max="36" width="40.54296875" customWidth="1"/>
    <col min="37" max="63" width="15.54296875" customWidth="1"/>
    <col min="64" max="66" width="23.54296875" customWidth="1"/>
    <col min="67" max="67" width="17" customWidth="1"/>
  </cols>
  <sheetData>
    <row r="1" spans="2:67" ht="18" customHeight="1" x14ac:dyDescent="0.35">
      <c r="B1" s="284" t="s">
        <v>672</v>
      </c>
      <c r="C1" s="284"/>
      <c r="E1" s="30"/>
    </row>
    <row r="2" spans="2:67" ht="18" customHeight="1" x14ac:dyDescent="0.35">
      <c r="B2" s="284"/>
      <c r="C2" s="284"/>
      <c r="E2" s="30"/>
    </row>
    <row r="4" spans="2:67" ht="15.5" x14ac:dyDescent="0.35">
      <c r="B4" s="32" t="s">
        <v>368</v>
      </c>
      <c r="E4" s="87" t="s">
        <v>673</v>
      </c>
      <c r="F4" s="163"/>
      <c r="G4" s="163"/>
    </row>
    <row r="5" spans="2:67" x14ac:dyDescent="0.35">
      <c r="B5" s="96" t="s">
        <v>369</v>
      </c>
      <c r="C5" s="97" t="str">
        <f>Facility!C4</f>
        <v>XTO Energy Inc.</v>
      </c>
    </row>
    <row r="6" spans="2:67" x14ac:dyDescent="0.35">
      <c r="B6" s="96" t="s">
        <v>14</v>
      </c>
      <c r="C6" s="97" t="str">
        <f>Facility!C21</f>
        <v>Wolverine Compressor Station</v>
      </c>
    </row>
    <row r="7" spans="2:67" x14ac:dyDescent="0.35">
      <c r="B7" s="98"/>
      <c r="C7" s="98"/>
    </row>
    <row r="8" spans="2:67" ht="15.5" x14ac:dyDescent="0.35">
      <c r="B8" s="32" t="s">
        <v>674</v>
      </c>
      <c r="AH8" s="142"/>
    </row>
    <row r="9" spans="2:67" x14ac:dyDescent="0.35">
      <c r="B9" s="283" t="s">
        <v>675</v>
      </c>
      <c r="C9" s="315" t="s">
        <v>473</v>
      </c>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24" t="s">
        <v>474</v>
      </c>
      <c r="AE9" s="324"/>
      <c r="AF9" s="230"/>
      <c r="AG9" s="325" t="s">
        <v>475</v>
      </c>
      <c r="AH9" s="325"/>
      <c r="AI9" s="325"/>
      <c r="AJ9" s="325"/>
      <c r="AK9" s="296" t="s">
        <v>476</v>
      </c>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300" t="s">
        <v>477</v>
      </c>
      <c r="BM9" s="300"/>
      <c r="BN9" s="300"/>
      <c r="BO9" s="300"/>
    </row>
    <row r="10" spans="2:67" ht="61.4" customHeight="1" x14ac:dyDescent="0.35">
      <c r="B10" s="283"/>
      <c r="C10" s="168" t="s">
        <v>487</v>
      </c>
      <c r="D10" s="168" t="s">
        <v>488</v>
      </c>
      <c r="E10" s="168" t="s">
        <v>489</v>
      </c>
      <c r="F10" s="168" t="s">
        <v>490</v>
      </c>
      <c r="G10" s="168" t="s">
        <v>491</v>
      </c>
      <c r="H10" s="168" t="s">
        <v>492</v>
      </c>
      <c r="I10" s="168" t="s">
        <v>493</v>
      </c>
      <c r="J10" s="168" t="s">
        <v>494</v>
      </c>
      <c r="K10" s="168" t="s">
        <v>495</v>
      </c>
      <c r="L10" s="168" t="s">
        <v>496</v>
      </c>
      <c r="M10" s="168" t="s">
        <v>497</v>
      </c>
      <c r="N10" s="168" t="s">
        <v>498</v>
      </c>
      <c r="O10" s="168" t="s">
        <v>591</v>
      </c>
      <c r="P10" s="168" t="s">
        <v>500</v>
      </c>
      <c r="Q10" s="168" t="s">
        <v>501</v>
      </c>
      <c r="R10" s="168" t="s">
        <v>502</v>
      </c>
      <c r="S10" s="168" t="s">
        <v>503</v>
      </c>
      <c r="T10" s="168" t="s">
        <v>504</v>
      </c>
      <c r="U10" s="168" t="s">
        <v>620</v>
      </c>
      <c r="V10" s="168" t="s">
        <v>506</v>
      </c>
      <c r="W10" s="168" t="s">
        <v>507</v>
      </c>
      <c r="X10" s="168" t="s">
        <v>508</v>
      </c>
      <c r="Y10" s="168" t="s">
        <v>509</v>
      </c>
      <c r="Z10" s="168" t="s">
        <v>621</v>
      </c>
      <c r="AA10" s="168" t="s">
        <v>511</v>
      </c>
      <c r="AB10" s="169" t="s">
        <v>512</v>
      </c>
      <c r="AC10" s="169" t="s">
        <v>513</v>
      </c>
      <c r="AD10" s="170" t="s">
        <v>514</v>
      </c>
      <c r="AE10" s="170" t="s">
        <v>515</v>
      </c>
      <c r="AF10" s="170" t="s">
        <v>516</v>
      </c>
      <c r="AG10" s="169" t="s">
        <v>676</v>
      </c>
      <c r="AH10" s="169" t="s">
        <v>677</v>
      </c>
      <c r="AI10" s="170" t="s">
        <v>634</v>
      </c>
      <c r="AJ10" s="170" t="s">
        <v>633</v>
      </c>
      <c r="AK10" s="168" t="s">
        <v>487</v>
      </c>
      <c r="AL10" s="168" t="s">
        <v>488</v>
      </c>
      <c r="AM10" s="168" t="s">
        <v>489</v>
      </c>
      <c r="AN10" s="168" t="s">
        <v>490</v>
      </c>
      <c r="AO10" s="168" t="s">
        <v>491</v>
      </c>
      <c r="AP10" s="168" t="s">
        <v>492</v>
      </c>
      <c r="AQ10" s="168" t="s">
        <v>493</v>
      </c>
      <c r="AR10" s="168" t="s">
        <v>494</v>
      </c>
      <c r="AS10" s="168" t="s">
        <v>495</v>
      </c>
      <c r="AT10" s="168" t="s">
        <v>496</v>
      </c>
      <c r="AU10" s="168" t="s">
        <v>497</v>
      </c>
      <c r="AV10" s="168" t="s">
        <v>498</v>
      </c>
      <c r="AW10" s="168" t="s">
        <v>519</v>
      </c>
      <c r="AX10" s="168" t="s">
        <v>500</v>
      </c>
      <c r="AY10" s="168" t="s">
        <v>501</v>
      </c>
      <c r="AZ10" s="168" t="s">
        <v>502</v>
      </c>
      <c r="BA10" s="168" t="s">
        <v>503</v>
      </c>
      <c r="BB10" s="168" t="s">
        <v>504</v>
      </c>
      <c r="BC10" s="168" t="s">
        <v>620</v>
      </c>
      <c r="BD10" s="168" t="s">
        <v>506</v>
      </c>
      <c r="BE10" s="168" t="s">
        <v>507</v>
      </c>
      <c r="BF10" s="168" t="s">
        <v>508</v>
      </c>
      <c r="BG10" s="168" t="s">
        <v>509</v>
      </c>
      <c r="BH10" s="168" t="s">
        <v>621</v>
      </c>
      <c r="BI10" s="168" t="s">
        <v>511</v>
      </c>
      <c r="BJ10" s="169" t="s">
        <v>512</v>
      </c>
      <c r="BK10" s="169" t="s">
        <v>513</v>
      </c>
      <c r="BL10" s="169" t="s">
        <v>678</v>
      </c>
      <c r="BM10" s="169" t="s">
        <v>679</v>
      </c>
      <c r="BN10" s="169" t="s">
        <v>680</v>
      </c>
      <c r="BO10" s="169" t="s">
        <v>528</v>
      </c>
    </row>
    <row r="11" spans="2:67" s="8" customFormat="1" x14ac:dyDescent="0.35">
      <c r="B11" s="188"/>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row>
    <row r="12" spans="2:67" s="8" customFormat="1" x14ac:dyDescent="0.35">
      <c r="B12" s="188"/>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row>
    <row r="13" spans="2:67" s="8" customFormat="1" x14ac:dyDescent="0.35">
      <c r="B13" s="188"/>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row>
    <row r="14" spans="2:67" s="8" customFormat="1" x14ac:dyDescent="0.35">
      <c r="B14" s="188"/>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row>
    <row r="15" spans="2:67" s="8" customFormat="1" x14ac:dyDescent="0.35">
      <c r="B15" s="188"/>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row>
    <row r="16" spans="2:67" s="8" customFormat="1" x14ac:dyDescent="0.35">
      <c r="B16" s="188"/>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row>
    <row r="17" spans="2:67" s="8" customFormat="1" x14ac:dyDescent="0.35">
      <c r="B17" s="188"/>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row>
    <row r="18" spans="2:67" s="8" customFormat="1" x14ac:dyDescent="0.35">
      <c r="B18" s="188"/>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row>
    <row r="19" spans="2:67" s="8" customFormat="1" x14ac:dyDescent="0.35">
      <c r="B19" s="188"/>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row>
    <row r="20" spans="2:67" s="8" customFormat="1" x14ac:dyDescent="0.35">
      <c r="B20" s="188"/>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row>
    <row r="21" spans="2:67" s="8" customFormat="1" x14ac:dyDescent="0.35">
      <c r="B21" s="188"/>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row>
    <row r="22" spans="2:67" s="8" customFormat="1" x14ac:dyDescent="0.35">
      <c r="B22" s="188"/>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row>
    <row r="23" spans="2:67" s="8" customFormat="1" x14ac:dyDescent="0.35">
      <c r="B23" s="188"/>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row>
    <row r="24" spans="2:67" ht="15" customHeight="1" x14ac:dyDescent="0.35"/>
  </sheetData>
  <sheetProtection algorithmName="SHA-512" hashValue="0YF6rLOu6DyjPuVgRMOFN+Ck1T89cFBFVhCv/Ehx+b1m00QTVie2hk2A9lqPiIg8RT7J9vx1gOalUrGCgquUpQ==" saltValue="1KZ1TT4B4ZCii2lk/GIA3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16" workbookViewId="0">
      <selection activeCell="F37" sqref="F37"/>
    </sheetView>
  </sheetViews>
  <sheetFormatPr defaultColWidth="9.453125" defaultRowHeight="14.5" x14ac:dyDescent="0.35"/>
  <cols>
    <col min="1" max="1" width="3" customWidth="1"/>
    <col min="2" max="2" width="49" style="112" customWidth="1"/>
    <col min="3" max="3" width="33" style="112" customWidth="1"/>
    <col min="4" max="4" width="34.453125" style="112" bestFit="1" customWidth="1"/>
    <col min="5" max="9" width="24.54296875" style="112" customWidth="1"/>
    <col min="135" max="16384" width="9.453125" style="112"/>
  </cols>
  <sheetData>
    <row r="1" spans="2:9" customFormat="1" ht="18" customHeight="1" x14ac:dyDescent="0.35">
      <c r="B1" s="284" t="s">
        <v>681</v>
      </c>
      <c r="D1" s="30"/>
    </row>
    <row r="2" spans="2:9" customFormat="1" ht="18" customHeight="1" x14ac:dyDescent="0.35">
      <c r="B2" s="284"/>
      <c r="D2" s="30"/>
    </row>
    <row r="3" spans="2:9" customFormat="1" x14ac:dyDescent="0.35"/>
    <row r="4" spans="2:9" customFormat="1" ht="15.5" x14ac:dyDescent="0.35">
      <c r="B4" s="32" t="s">
        <v>368</v>
      </c>
    </row>
    <row r="5" spans="2:9" x14ac:dyDescent="0.35">
      <c r="B5" s="96" t="s">
        <v>369</v>
      </c>
      <c r="C5" s="97" t="str">
        <f>Facility!C4</f>
        <v>XTO Energy Inc.</v>
      </c>
      <c r="D5"/>
      <c r="E5"/>
      <c r="F5"/>
      <c r="G5"/>
      <c r="H5"/>
      <c r="I5"/>
    </row>
    <row r="6" spans="2:9" x14ac:dyDescent="0.35">
      <c r="B6" s="96" t="s">
        <v>14</v>
      </c>
      <c r="C6" s="97" t="str">
        <f>Facility!C21</f>
        <v>Wolverine Compressor Station</v>
      </c>
      <c r="D6"/>
      <c r="E6"/>
      <c r="F6"/>
      <c r="G6"/>
      <c r="H6"/>
      <c r="I6"/>
    </row>
    <row r="7" spans="2:9" customFormat="1" x14ac:dyDescent="0.35"/>
    <row r="8" spans="2:9" customFormat="1" ht="15.5" x14ac:dyDescent="0.35">
      <c r="B8" s="32" t="s">
        <v>682</v>
      </c>
    </row>
    <row r="9" spans="2:9" ht="29" x14ac:dyDescent="0.35">
      <c r="B9" s="232" t="s">
        <v>683</v>
      </c>
      <c r="C9" s="233" t="s">
        <v>897</v>
      </c>
      <c r="D9" s="234" t="s">
        <v>472</v>
      </c>
      <c r="E9"/>
      <c r="F9"/>
      <c r="G9"/>
      <c r="H9"/>
      <c r="I9"/>
    </row>
    <row r="10" spans="2:9" customFormat="1" x14ac:dyDescent="0.35">
      <c r="E10" s="161"/>
    </row>
    <row r="11" spans="2:9" customFormat="1" ht="15.5" x14ac:dyDescent="0.35">
      <c r="B11" s="32" t="s">
        <v>684</v>
      </c>
    </row>
    <row r="12" spans="2:9" customFormat="1" x14ac:dyDescent="0.35">
      <c r="B12" t="s">
        <v>685</v>
      </c>
    </row>
    <row r="13" spans="2:9" ht="29" x14ac:dyDescent="0.35">
      <c r="B13" s="117" t="s">
        <v>686</v>
      </c>
      <c r="C13" s="117" t="s">
        <v>687</v>
      </c>
      <c r="D13" s="117" t="s">
        <v>688</v>
      </c>
      <c r="E13" s="235"/>
      <c r="F13"/>
      <c r="G13"/>
      <c r="H13"/>
      <c r="I13"/>
    </row>
    <row r="14" spans="2:9" x14ac:dyDescent="0.35">
      <c r="B14" s="236" t="s">
        <v>689</v>
      </c>
      <c r="C14" s="237">
        <v>9</v>
      </c>
      <c r="D14" s="237" t="s">
        <v>897</v>
      </c>
      <c r="E14"/>
      <c r="F14"/>
      <c r="G14"/>
      <c r="H14"/>
      <c r="I14"/>
    </row>
    <row r="15" spans="2:9" x14ac:dyDescent="0.35">
      <c r="B15" s="236" t="s">
        <v>690</v>
      </c>
      <c r="C15" s="237"/>
      <c r="D15" s="237"/>
      <c r="E15"/>
      <c r="F15"/>
      <c r="G15"/>
      <c r="H15"/>
      <c r="I15"/>
    </row>
    <row r="16" spans="2:9" x14ac:dyDescent="0.35">
      <c r="B16" s="236" t="s">
        <v>691</v>
      </c>
      <c r="C16" s="237"/>
      <c r="D16" s="237"/>
      <c r="E16"/>
      <c r="F16"/>
      <c r="G16"/>
      <c r="H16"/>
      <c r="I16"/>
    </row>
    <row r="17" spans="2:9" ht="29" x14ac:dyDescent="0.35">
      <c r="B17" s="236" t="s">
        <v>692</v>
      </c>
      <c r="C17" s="237"/>
      <c r="D17" s="237"/>
      <c r="E17"/>
      <c r="F17"/>
      <c r="G17"/>
      <c r="H17"/>
      <c r="I17"/>
    </row>
    <row r="18" spans="2:9" ht="29" x14ac:dyDescent="0.35">
      <c r="B18" s="236" t="s">
        <v>693</v>
      </c>
      <c r="C18" s="237"/>
      <c r="D18" s="237"/>
      <c r="E18"/>
      <c r="F18"/>
      <c r="G18"/>
      <c r="H18"/>
      <c r="I18"/>
    </row>
    <row r="19" spans="2:9" ht="29" x14ac:dyDescent="0.35">
      <c r="B19" s="236" t="s">
        <v>694</v>
      </c>
      <c r="C19" s="237"/>
      <c r="D19" s="237"/>
      <c r="E19"/>
      <c r="F19"/>
      <c r="G19"/>
      <c r="H19"/>
      <c r="I19"/>
    </row>
    <row r="20" spans="2:9" ht="29" x14ac:dyDescent="0.35">
      <c r="B20" s="236" t="s">
        <v>695</v>
      </c>
      <c r="C20" s="237"/>
      <c r="D20" s="237"/>
      <c r="E20"/>
      <c r="F20"/>
      <c r="G20"/>
      <c r="H20"/>
      <c r="I20"/>
    </row>
    <row r="21" spans="2:9" ht="29" x14ac:dyDescent="0.35">
      <c r="B21" s="236" t="s">
        <v>696</v>
      </c>
      <c r="C21" s="237"/>
      <c r="D21" s="237"/>
      <c r="E21"/>
      <c r="F21"/>
      <c r="G21"/>
      <c r="H21"/>
      <c r="I21"/>
    </row>
    <row r="22" spans="2:9" ht="29" x14ac:dyDescent="0.35">
      <c r="B22" s="236" t="s">
        <v>697</v>
      </c>
      <c r="C22" s="237"/>
      <c r="D22" s="237"/>
      <c r="E22"/>
      <c r="F22"/>
      <c r="G22"/>
      <c r="H22"/>
      <c r="I22"/>
    </row>
    <row r="23" spans="2:9" customFormat="1" x14ac:dyDescent="0.35"/>
    <row r="24" spans="2:9" customFormat="1" x14ac:dyDescent="0.35">
      <c r="D24" s="238" t="s">
        <v>698</v>
      </c>
    </row>
    <row r="25" spans="2:9" x14ac:dyDescent="0.35">
      <c r="B25" s="239" t="s">
        <v>699</v>
      </c>
      <c r="C25" s="237" t="s">
        <v>897</v>
      </c>
      <c r="D25" s="237" t="s">
        <v>972</v>
      </c>
      <c r="E25"/>
      <c r="F25"/>
      <c r="G25"/>
      <c r="H25"/>
      <c r="I25"/>
    </row>
    <row r="26" spans="2:9" x14ac:dyDescent="0.35">
      <c r="B26" s="239" t="s">
        <v>700</v>
      </c>
      <c r="C26" s="237" t="s">
        <v>897</v>
      </c>
      <c r="D26" s="237" t="s">
        <v>972</v>
      </c>
      <c r="E26"/>
      <c r="F26"/>
      <c r="G26"/>
      <c r="H26"/>
      <c r="I26"/>
    </row>
    <row r="27" spans="2:9" customFormat="1" x14ac:dyDescent="0.35"/>
    <row r="28" spans="2:9" customFormat="1" x14ac:dyDescent="0.35"/>
    <row r="29" spans="2:9" customFormat="1" ht="15.5" x14ac:dyDescent="0.35">
      <c r="B29" s="32" t="s">
        <v>701</v>
      </c>
      <c r="D29" s="238" t="s">
        <v>702</v>
      </c>
    </row>
    <row r="30" spans="2:9" ht="29" x14ac:dyDescent="0.35">
      <c r="B30" s="236" t="s">
        <v>703</v>
      </c>
      <c r="C30" s="240" t="s">
        <v>776</v>
      </c>
      <c r="D30" s="60"/>
      <c r="E30"/>
      <c r="F30"/>
      <c r="G30"/>
      <c r="H30"/>
      <c r="I30"/>
    </row>
    <row r="31" spans="2:9" ht="29" x14ac:dyDescent="0.35">
      <c r="B31" s="236" t="s">
        <v>704</v>
      </c>
      <c r="C31" s="240" t="s">
        <v>776</v>
      </c>
      <c r="D31" s="60"/>
      <c r="E31"/>
      <c r="F31"/>
      <c r="G31"/>
      <c r="H31"/>
      <c r="I31"/>
    </row>
    <row r="32" spans="2:9" ht="43.5" x14ac:dyDescent="0.35">
      <c r="B32" s="236" t="s">
        <v>705</v>
      </c>
      <c r="C32" s="240" t="s">
        <v>788</v>
      </c>
      <c r="D32" s="64"/>
      <c r="E32"/>
      <c r="F32"/>
      <c r="G32"/>
      <c r="H32"/>
      <c r="I32"/>
    </row>
    <row r="33" spans="2:9" ht="29" x14ac:dyDescent="0.35">
      <c r="B33" s="236" t="s">
        <v>706</v>
      </c>
      <c r="C33" s="233">
        <v>1</v>
      </c>
      <c r="D33" s="8"/>
      <c r="E33"/>
      <c r="F33"/>
      <c r="G33"/>
      <c r="H33"/>
      <c r="I33"/>
    </row>
    <row r="34" spans="2:9" ht="29" x14ac:dyDescent="0.35">
      <c r="B34" s="236" t="s">
        <v>707</v>
      </c>
      <c r="C34" s="233">
        <v>45</v>
      </c>
      <c r="D34" s="241" t="s">
        <v>702</v>
      </c>
      <c r="E34"/>
      <c r="F34"/>
      <c r="G34"/>
      <c r="H34"/>
      <c r="I34"/>
    </row>
    <row r="35" spans="2:9" ht="29" x14ac:dyDescent="0.35">
      <c r="B35" s="236" t="s">
        <v>708</v>
      </c>
      <c r="C35" s="240" t="s">
        <v>794</v>
      </c>
      <c r="D35" s="237"/>
      <c r="E35"/>
      <c r="F35"/>
      <c r="G35"/>
      <c r="H35"/>
      <c r="I35"/>
    </row>
    <row r="36" spans="2:9" ht="43.5" x14ac:dyDescent="0.35">
      <c r="B36" s="236" t="s">
        <v>709</v>
      </c>
      <c r="C36" s="233" t="s">
        <v>940</v>
      </c>
      <c r="D36" s="8"/>
      <c r="E36"/>
      <c r="F36"/>
      <c r="G36"/>
      <c r="H36"/>
      <c r="I36"/>
    </row>
    <row r="37" spans="2:9" ht="29" x14ac:dyDescent="0.35">
      <c r="B37" s="242" t="s">
        <v>872</v>
      </c>
      <c r="C37" s="243" t="s">
        <v>940</v>
      </c>
      <c r="D37" s="8"/>
      <c r="E37"/>
      <c r="F37"/>
      <c r="G37"/>
      <c r="H37"/>
      <c r="I37"/>
    </row>
    <row r="38" spans="2:9" ht="29" x14ac:dyDescent="0.35">
      <c r="B38" s="244" t="s">
        <v>710</v>
      </c>
      <c r="C38" s="233" t="s">
        <v>940</v>
      </c>
      <c r="D38" s="8"/>
      <c r="E38"/>
      <c r="F38"/>
      <c r="G38"/>
      <c r="H38"/>
      <c r="I38"/>
    </row>
    <row r="39" spans="2:9" ht="29" x14ac:dyDescent="0.35">
      <c r="B39" s="244" t="s">
        <v>711</v>
      </c>
      <c r="C39" s="233" t="s">
        <v>940</v>
      </c>
      <c r="D39" s="8"/>
      <c r="E39"/>
      <c r="F39"/>
      <c r="G39"/>
      <c r="H39"/>
      <c r="I39"/>
    </row>
    <row r="40" spans="2:9" ht="29" x14ac:dyDescent="0.35">
      <c r="B40" s="244" t="s">
        <v>712</v>
      </c>
      <c r="C40" s="233" t="s">
        <v>940</v>
      </c>
      <c r="D40" s="326" t="s">
        <v>713</v>
      </c>
      <c r="E40" s="326"/>
      <c r="F40" s="326"/>
      <c r="G40" s="326"/>
      <c r="H40" s="326"/>
      <c r="I40" s="326"/>
    </row>
    <row r="41" spans="2:9" ht="43.5" x14ac:dyDescent="0.35">
      <c r="B41" s="244" t="s">
        <v>714</v>
      </c>
      <c r="C41" s="233"/>
      <c r="D41" s="245" t="s">
        <v>715</v>
      </c>
      <c r="E41" s="245" t="s">
        <v>716</v>
      </c>
      <c r="F41" s="245" t="s">
        <v>717</v>
      </c>
      <c r="G41" s="245" t="s">
        <v>718</v>
      </c>
      <c r="H41" s="245" t="s">
        <v>719</v>
      </c>
      <c r="I41" s="245" t="s">
        <v>720</v>
      </c>
    </row>
    <row r="42" spans="2:9" x14ac:dyDescent="0.35">
      <c r="B42" s="242" t="s">
        <v>721</v>
      </c>
      <c r="C42" s="233" t="s">
        <v>940</v>
      </c>
      <c r="D42" s="237"/>
      <c r="E42" s="237"/>
      <c r="F42" s="237"/>
      <c r="G42" s="237"/>
      <c r="H42" s="237"/>
      <c r="I42" s="237"/>
    </row>
    <row r="43" spans="2:9" x14ac:dyDescent="0.35">
      <c r="B43" s="242" t="s">
        <v>722</v>
      </c>
      <c r="C43" s="233" t="s">
        <v>940</v>
      </c>
      <c r="D43" s="237"/>
      <c r="E43" s="237"/>
      <c r="F43" s="237"/>
      <c r="G43" s="237"/>
      <c r="H43" s="237"/>
      <c r="I43" s="237"/>
    </row>
    <row r="44" spans="2:9" customFormat="1" x14ac:dyDescent="0.35"/>
    <row r="45" spans="2:9" customFormat="1" x14ac:dyDescent="0.35"/>
    <row r="46" spans="2:9" customFormat="1" ht="15.65" customHeight="1" x14ac:dyDescent="0.35">
      <c r="B46" s="246" t="s">
        <v>723</v>
      </c>
      <c r="C46" s="246"/>
      <c r="D46" s="246"/>
      <c r="E46" s="246"/>
      <c r="F46" s="246"/>
    </row>
    <row r="47" spans="2:9" customFormat="1" x14ac:dyDescent="0.35">
      <c r="B47" s="247" t="s">
        <v>724</v>
      </c>
      <c r="C47" s="248"/>
      <c r="D47" s="248"/>
      <c r="E47" s="248"/>
      <c r="F47" s="248"/>
    </row>
    <row r="48" spans="2:9" ht="72.5" x14ac:dyDescent="0.35">
      <c r="B48" s="117" t="s">
        <v>725</v>
      </c>
      <c r="C48" s="117" t="s">
        <v>726</v>
      </c>
      <c r="D48" s="117" t="s">
        <v>727</v>
      </c>
      <c r="E48" s="117" t="s">
        <v>728</v>
      </c>
      <c r="F48" s="117" t="s">
        <v>729</v>
      </c>
      <c r="G48" s="117" t="s">
        <v>730</v>
      </c>
      <c r="H48"/>
      <c r="I48"/>
    </row>
    <row r="49" spans="2:9" x14ac:dyDescent="0.35">
      <c r="B49" s="64"/>
      <c r="C49" s="64"/>
      <c r="D49" s="64"/>
      <c r="E49" s="64"/>
      <c r="F49" s="64"/>
      <c r="G49" s="64"/>
      <c r="H49"/>
      <c r="I49"/>
    </row>
    <row r="50" spans="2:9" x14ac:dyDescent="0.35">
      <c r="B50" s="64"/>
      <c r="C50" s="64"/>
      <c r="D50" s="64"/>
      <c r="E50" s="64"/>
      <c r="F50" s="64"/>
      <c r="G50" s="64"/>
      <c r="H50"/>
      <c r="I50"/>
    </row>
    <row r="51" spans="2:9" x14ac:dyDescent="0.35">
      <c r="B51" s="64"/>
      <c r="C51" s="64"/>
      <c r="D51" s="64"/>
      <c r="E51" s="64"/>
      <c r="F51" s="64"/>
      <c r="G51" s="64"/>
      <c r="H51"/>
      <c r="I51"/>
    </row>
    <row r="52" spans="2:9" x14ac:dyDescent="0.35">
      <c r="B52" s="64"/>
      <c r="C52" s="64"/>
      <c r="D52" s="64"/>
      <c r="E52" s="64"/>
      <c r="F52" s="64"/>
      <c r="G52" s="64"/>
      <c r="H52"/>
      <c r="I52"/>
    </row>
    <row r="53" spans="2:9" x14ac:dyDescent="0.35">
      <c r="B53" s="64"/>
      <c r="C53" s="64"/>
      <c r="D53" s="64"/>
      <c r="E53" s="64"/>
      <c r="F53" s="64"/>
      <c r="G53" s="64"/>
      <c r="H53"/>
      <c r="I53"/>
    </row>
    <row r="54" spans="2:9" x14ac:dyDescent="0.35">
      <c r="B54" s="64"/>
      <c r="C54" s="64"/>
      <c r="D54" s="64"/>
      <c r="E54" s="64"/>
      <c r="F54" s="64"/>
      <c r="G54" s="64"/>
      <c r="H54"/>
      <c r="I54"/>
    </row>
    <row r="55" spans="2:9" x14ac:dyDescent="0.35">
      <c r="B55" s="64"/>
      <c r="C55" s="64"/>
      <c r="D55" s="64"/>
      <c r="E55" s="64"/>
      <c r="F55" s="64"/>
      <c r="G55" s="64"/>
      <c r="H55"/>
      <c r="I55"/>
    </row>
    <row r="56" spans="2:9" x14ac:dyDescent="0.35">
      <c r="B56" s="64"/>
      <c r="C56" s="64"/>
      <c r="D56" s="64"/>
      <c r="E56" s="64"/>
      <c r="F56" s="64"/>
      <c r="G56" s="64"/>
      <c r="H56"/>
      <c r="I56"/>
    </row>
    <row r="57" spans="2:9" x14ac:dyDescent="0.35">
      <c r="B57" s="64"/>
      <c r="C57" s="64"/>
      <c r="D57" s="64"/>
      <c r="E57" s="64"/>
      <c r="F57" s="64"/>
      <c r="G57" s="64"/>
      <c r="H57"/>
      <c r="I57"/>
    </row>
    <row r="58" spans="2:9" x14ac:dyDescent="0.35">
      <c r="B58" s="64"/>
      <c r="C58" s="64"/>
      <c r="D58" s="64"/>
      <c r="E58" s="64"/>
      <c r="F58" s="64"/>
      <c r="G58" s="64"/>
      <c r="H58"/>
      <c r="I58"/>
    </row>
    <row r="59" spans="2:9" x14ac:dyDescent="0.35">
      <c r="B59" s="64"/>
      <c r="C59" s="64"/>
      <c r="D59" s="64"/>
      <c r="E59" s="64"/>
      <c r="F59" s="64"/>
      <c r="G59" s="64"/>
      <c r="H59"/>
      <c r="I59"/>
    </row>
    <row r="60" spans="2:9" x14ac:dyDescent="0.35">
      <c r="B60" s="64"/>
      <c r="C60" s="64"/>
      <c r="D60" s="64"/>
      <c r="E60" s="64"/>
      <c r="F60" s="64"/>
      <c r="G60" s="64"/>
      <c r="H60"/>
      <c r="I60"/>
    </row>
    <row r="61" spans="2:9" x14ac:dyDescent="0.35">
      <c r="B61" s="64"/>
      <c r="C61" s="64"/>
      <c r="D61" s="64"/>
      <c r="E61" s="64"/>
      <c r="F61" s="64"/>
      <c r="G61" s="64"/>
      <c r="H61"/>
      <c r="I61"/>
    </row>
    <row r="62" spans="2:9" x14ac:dyDescent="0.35">
      <c r="B62" s="64"/>
      <c r="C62" s="64"/>
      <c r="D62" s="64"/>
      <c r="E62" s="64"/>
      <c r="F62" s="64"/>
      <c r="G62" s="64"/>
      <c r="H62"/>
      <c r="I62"/>
    </row>
    <row r="63" spans="2:9" x14ac:dyDescent="0.35">
      <c r="B63" s="64"/>
      <c r="C63" s="64"/>
      <c r="D63" s="64"/>
      <c r="E63" s="64"/>
      <c r="F63" s="64"/>
      <c r="G63" s="64"/>
      <c r="H63"/>
      <c r="I63"/>
    </row>
    <row r="64" spans="2:9" x14ac:dyDescent="0.35">
      <c r="B64" s="64"/>
      <c r="C64" s="64"/>
      <c r="D64" s="64"/>
      <c r="E64" s="64"/>
      <c r="F64" s="64"/>
      <c r="G64" s="64"/>
      <c r="H64"/>
      <c r="I64"/>
    </row>
    <row r="65" spans="2:10" x14ac:dyDescent="0.35">
      <c r="B65" s="64"/>
      <c r="C65" s="64"/>
      <c r="D65" s="64"/>
      <c r="E65" s="64"/>
      <c r="F65" s="64"/>
      <c r="G65" s="64"/>
      <c r="H65"/>
      <c r="I65"/>
    </row>
    <row r="66" spans="2:10" x14ac:dyDescent="0.35">
      <c r="B66" s="64"/>
      <c r="C66" s="64"/>
      <c r="D66" s="64"/>
      <c r="E66" s="64"/>
      <c r="F66" s="64"/>
      <c r="G66" s="64"/>
      <c r="H66"/>
      <c r="I66"/>
    </row>
    <row r="67" spans="2:10" x14ac:dyDescent="0.35">
      <c r="B67" s="64"/>
      <c r="C67" s="64"/>
      <c r="D67" s="64"/>
      <c r="E67" s="64"/>
      <c r="F67" s="64"/>
      <c r="G67" s="64"/>
      <c r="H67"/>
      <c r="I67"/>
    </row>
    <row r="68" spans="2:10" x14ac:dyDescent="0.35">
      <c r="B68" s="64"/>
      <c r="C68" s="64"/>
      <c r="D68" s="64"/>
      <c r="E68" s="64"/>
      <c r="F68" s="64"/>
      <c r="G68" s="64"/>
      <c r="H68"/>
      <c r="I68"/>
    </row>
    <row r="69" spans="2:10" x14ac:dyDescent="0.35">
      <c r="B69" s="64"/>
      <c r="C69" s="64"/>
      <c r="D69" s="64"/>
      <c r="E69" s="64"/>
      <c r="F69" s="64"/>
      <c r="G69" s="64"/>
      <c r="H69"/>
      <c r="I69"/>
    </row>
    <row r="70" spans="2:10" x14ac:dyDescent="0.35">
      <c r="B70" s="64"/>
      <c r="C70" s="64"/>
      <c r="D70" s="64"/>
      <c r="E70" s="64"/>
      <c r="F70" s="64"/>
      <c r="G70" s="64"/>
      <c r="H70"/>
      <c r="I70"/>
    </row>
    <row r="71" spans="2:10" x14ac:dyDescent="0.35">
      <c r="B71" s="64"/>
      <c r="C71" s="64"/>
      <c r="D71" s="64"/>
      <c r="E71" s="64"/>
      <c r="F71" s="64"/>
      <c r="G71" s="64"/>
      <c r="H71"/>
      <c r="I71"/>
    </row>
    <row r="72" spans="2:10" x14ac:dyDescent="0.35">
      <c r="B72" s="64"/>
      <c r="C72" s="64"/>
      <c r="D72" s="64"/>
      <c r="E72" s="64"/>
      <c r="F72" s="64"/>
      <c r="G72" s="64"/>
      <c r="H72"/>
      <c r="I72"/>
    </row>
    <row r="73" spans="2:10" x14ac:dyDescent="0.35">
      <c r="B73" s="64"/>
      <c r="C73" s="64"/>
      <c r="D73" s="64"/>
      <c r="E73" s="64"/>
      <c r="F73" s="64"/>
      <c r="G73" s="64"/>
      <c r="H73"/>
      <c r="I73"/>
    </row>
    <row r="74" spans="2:10" x14ac:dyDescent="0.35">
      <c r="B74" s="64"/>
      <c r="C74" s="64"/>
      <c r="D74" s="64"/>
      <c r="E74" s="64"/>
      <c r="F74" s="64"/>
      <c r="G74" s="64"/>
      <c r="H74"/>
      <c r="I74"/>
    </row>
    <row r="75" spans="2:10" x14ac:dyDescent="0.35">
      <c r="B75" s="64"/>
      <c r="C75" s="64"/>
      <c r="D75" s="64"/>
      <c r="E75" s="64"/>
      <c r="F75" s="64"/>
      <c r="G75" s="64"/>
      <c r="H75"/>
      <c r="I75"/>
    </row>
    <row r="76" spans="2:10" x14ac:dyDescent="0.35">
      <c r="B76" s="64"/>
      <c r="C76" s="64"/>
      <c r="D76" s="64"/>
      <c r="E76" s="64"/>
      <c r="F76" s="64"/>
      <c r="G76" s="64"/>
      <c r="H76"/>
      <c r="I76"/>
    </row>
    <row r="77" spans="2:10" x14ac:dyDescent="0.35">
      <c r="B77" s="64"/>
      <c r="C77" s="64"/>
      <c r="D77" s="64"/>
      <c r="E77" s="64"/>
      <c r="F77" s="64"/>
      <c r="G77" s="64"/>
      <c r="H77"/>
      <c r="I77"/>
    </row>
    <row r="78" spans="2:10" customFormat="1" x14ac:dyDescent="0.35"/>
    <row r="79" spans="2:10" customFormat="1" x14ac:dyDescent="0.35"/>
    <row r="80" spans="2:10" customFormat="1" ht="15.5" x14ac:dyDescent="0.35">
      <c r="B80" s="32" t="s">
        <v>731</v>
      </c>
      <c r="C80" s="87" t="s">
        <v>628</v>
      </c>
      <c r="D80" s="163"/>
      <c r="F80" s="249"/>
      <c r="G80" s="249"/>
      <c r="H80" s="249"/>
      <c r="I80" s="249"/>
      <c r="J80" s="249"/>
    </row>
    <row r="81" spans="2:9" customFormat="1" x14ac:dyDescent="0.35">
      <c r="B81" t="s">
        <v>732</v>
      </c>
    </row>
    <row r="82" spans="2:9" ht="58" x14ac:dyDescent="0.35">
      <c r="B82" s="117" t="s">
        <v>733</v>
      </c>
      <c r="C82" s="117" t="s">
        <v>734</v>
      </c>
      <c r="D82" s="117" t="s">
        <v>727</v>
      </c>
      <c r="E82" s="117" t="s">
        <v>735</v>
      </c>
      <c r="F82" s="117" t="s">
        <v>736</v>
      </c>
      <c r="G82" s="117" t="s">
        <v>737</v>
      </c>
      <c r="H82" s="117" t="s">
        <v>738</v>
      </c>
      <c r="I82"/>
    </row>
    <row r="83" spans="2:9" x14ac:dyDescent="0.35">
      <c r="B83" s="64"/>
      <c r="C83" s="64"/>
      <c r="D83" s="64"/>
      <c r="E83" s="64"/>
      <c r="F83" s="64"/>
      <c r="G83" s="64"/>
      <c r="H83" s="250"/>
      <c r="I83"/>
    </row>
    <row r="84" spans="2:9" x14ac:dyDescent="0.35">
      <c r="B84" s="64"/>
      <c r="C84" s="64"/>
      <c r="D84" s="64"/>
      <c r="E84" s="64"/>
      <c r="F84" s="64"/>
      <c r="G84" s="64"/>
      <c r="H84" s="250"/>
      <c r="I84"/>
    </row>
    <row r="85" spans="2:9" x14ac:dyDescent="0.35">
      <c r="B85" s="64"/>
      <c r="C85" s="64"/>
      <c r="D85" s="64"/>
      <c r="E85" s="64"/>
      <c r="F85" s="64"/>
      <c r="G85" s="64"/>
      <c r="H85" s="250"/>
      <c r="I85"/>
    </row>
    <row r="86" spans="2:9" x14ac:dyDescent="0.35">
      <c r="B86" s="64"/>
      <c r="C86" s="64"/>
      <c r="D86" s="64"/>
      <c r="E86" s="64"/>
      <c r="F86" s="64"/>
      <c r="G86" s="64"/>
      <c r="H86" s="250"/>
      <c r="I86"/>
    </row>
    <row r="87" spans="2:9" x14ac:dyDescent="0.35">
      <c r="B87" s="64"/>
      <c r="C87" s="64"/>
      <c r="D87" s="64"/>
      <c r="E87" s="64"/>
      <c r="F87" s="64"/>
      <c r="G87" s="64"/>
      <c r="H87" s="250"/>
      <c r="I87"/>
    </row>
    <row r="88" spans="2:9" x14ac:dyDescent="0.35">
      <c r="B88" s="64"/>
      <c r="C88" s="64"/>
      <c r="D88" s="64"/>
      <c r="E88" s="64"/>
      <c r="F88" s="64"/>
      <c r="G88" s="64"/>
      <c r="H88" s="250"/>
      <c r="I88"/>
    </row>
    <row r="89" spans="2:9" x14ac:dyDescent="0.35">
      <c r="B89" s="64"/>
      <c r="C89" s="64"/>
      <c r="D89" s="64"/>
      <c r="E89" s="64"/>
      <c r="F89" s="64"/>
      <c r="G89" s="64"/>
      <c r="H89" s="250"/>
      <c r="I89"/>
    </row>
    <row r="90" spans="2:9" x14ac:dyDescent="0.35">
      <c r="B90" s="64"/>
      <c r="C90" s="64"/>
      <c r="D90" s="64"/>
      <c r="E90" s="64"/>
      <c r="F90" s="64"/>
      <c r="G90" s="64"/>
      <c r="H90" s="250"/>
      <c r="I90"/>
    </row>
    <row r="91" spans="2:9" x14ac:dyDescent="0.35">
      <c r="B91" s="64"/>
      <c r="C91" s="64"/>
      <c r="D91" s="64"/>
      <c r="E91" s="64"/>
      <c r="F91" s="64"/>
      <c r="G91" s="64"/>
      <c r="H91" s="250"/>
      <c r="I91"/>
    </row>
    <row r="92" spans="2:9" x14ac:dyDescent="0.35">
      <c r="B92" s="64"/>
      <c r="C92" s="64"/>
      <c r="D92" s="64"/>
      <c r="E92" s="64"/>
      <c r="F92" s="64"/>
      <c r="G92" s="64"/>
      <c r="H92" s="250"/>
      <c r="I92"/>
    </row>
    <row r="93" spans="2:9" x14ac:dyDescent="0.35">
      <c r="B93" s="64"/>
      <c r="C93" s="64"/>
      <c r="D93" s="64"/>
      <c r="E93" s="64"/>
      <c r="F93" s="64"/>
      <c r="G93" s="64"/>
      <c r="H93" s="250"/>
      <c r="I93"/>
    </row>
    <row r="94" spans="2:9" x14ac:dyDescent="0.35">
      <c r="B94" s="64"/>
      <c r="C94" s="64"/>
      <c r="D94" s="64"/>
      <c r="E94" s="64"/>
      <c r="F94" s="64"/>
      <c r="G94" s="64"/>
      <c r="H94" s="250"/>
      <c r="I94"/>
    </row>
    <row r="95" spans="2:9" x14ac:dyDescent="0.35">
      <c r="B95" s="64"/>
      <c r="C95" s="64"/>
      <c r="D95" s="64"/>
      <c r="E95" s="64"/>
      <c r="F95" s="64"/>
      <c r="G95" s="64"/>
      <c r="H95" s="250"/>
      <c r="I95"/>
    </row>
    <row r="96" spans="2:9" x14ac:dyDescent="0.35">
      <c r="B96" s="64"/>
      <c r="C96" s="64"/>
      <c r="D96" s="64"/>
      <c r="E96" s="64"/>
      <c r="F96" s="64"/>
      <c r="G96" s="64"/>
      <c r="H96" s="250"/>
      <c r="I96"/>
    </row>
    <row r="97" spans="2:9" x14ac:dyDescent="0.35">
      <c r="B97" s="64"/>
      <c r="C97" s="64"/>
      <c r="D97" s="64"/>
      <c r="E97" s="64"/>
      <c r="F97" s="64"/>
      <c r="G97" s="64"/>
      <c r="H97" s="250"/>
      <c r="I97"/>
    </row>
    <row r="98" spans="2:9" x14ac:dyDescent="0.35">
      <c r="B98" s="64"/>
      <c r="C98" s="64"/>
      <c r="D98" s="64"/>
      <c r="E98" s="64"/>
      <c r="F98" s="64"/>
      <c r="G98" s="64"/>
      <c r="H98" s="250"/>
      <c r="I98"/>
    </row>
    <row r="99" spans="2:9" x14ac:dyDescent="0.35">
      <c r="B99" s="64"/>
      <c r="C99" s="64"/>
      <c r="D99" s="64"/>
      <c r="E99" s="64"/>
      <c r="F99" s="64"/>
      <c r="G99" s="64"/>
      <c r="H99" s="250"/>
      <c r="I99"/>
    </row>
    <row r="100" spans="2:9" x14ac:dyDescent="0.35">
      <c r="B100" s="64"/>
      <c r="C100" s="64"/>
      <c r="D100" s="64"/>
      <c r="E100" s="64"/>
      <c r="F100" s="64"/>
      <c r="G100" s="64"/>
      <c r="H100" s="250"/>
      <c r="I100"/>
    </row>
    <row r="101" spans="2:9" x14ac:dyDescent="0.35">
      <c r="B101" s="64"/>
      <c r="C101" s="64"/>
      <c r="D101" s="64"/>
      <c r="E101" s="64"/>
      <c r="F101" s="64"/>
      <c r="G101" s="64"/>
      <c r="H101" s="250"/>
      <c r="I101"/>
    </row>
    <row r="102" spans="2:9" x14ac:dyDescent="0.35">
      <c r="B102" s="64"/>
      <c r="C102" s="64"/>
      <c r="D102" s="64"/>
      <c r="E102" s="64"/>
      <c r="F102" s="64"/>
      <c r="G102" s="64"/>
      <c r="H102" s="250"/>
      <c r="I102"/>
    </row>
    <row r="103" spans="2:9" x14ac:dyDescent="0.35">
      <c r="B103" s="64"/>
      <c r="C103" s="64"/>
      <c r="D103" s="64"/>
      <c r="E103" s="64"/>
      <c r="F103" s="64"/>
      <c r="G103" s="64"/>
      <c r="H103" s="250"/>
      <c r="I103"/>
    </row>
    <row r="104" spans="2:9" x14ac:dyDescent="0.35">
      <c r="B104" s="64"/>
      <c r="C104" s="64"/>
      <c r="D104" s="64"/>
      <c r="E104" s="64"/>
      <c r="F104" s="64"/>
      <c r="G104" s="64"/>
      <c r="H104" s="250"/>
      <c r="I104"/>
    </row>
    <row r="105" spans="2:9" x14ac:dyDescent="0.35">
      <c r="B105" s="64"/>
      <c r="C105" s="64"/>
      <c r="D105" s="64"/>
      <c r="E105" s="64"/>
      <c r="F105" s="64"/>
      <c r="G105" s="64"/>
      <c r="H105" s="250"/>
      <c r="I105"/>
    </row>
    <row r="106" spans="2:9" x14ac:dyDescent="0.35">
      <c r="B106" s="64"/>
      <c r="C106" s="64"/>
      <c r="D106" s="64"/>
      <c r="E106" s="64"/>
      <c r="F106" s="64"/>
      <c r="G106" s="64"/>
      <c r="H106" s="250"/>
      <c r="I106"/>
    </row>
    <row r="107" spans="2:9" x14ac:dyDescent="0.35">
      <c r="B107" s="64"/>
      <c r="C107" s="64"/>
      <c r="D107" s="64"/>
      <c r="E107" s="64"/>
      <c r="F107" s="64"/>
      <c r="G107" s="64"/>
      <c r="H107" s="250"/>
      <c r="I107"/>
    </row>
    <row r="108" spans="2:9" x14ac:dyDescent="0.35">
      <c r="B108" s="64"/>
      <c r="C108" s="64"/>
      <c r="D108" s="64"/>
      <c r="E108" s="64"/>
      <c r="F108" s="64"/>
      <c r="G108" s="64"/>
      <c r="H108" s="250"/>
      <c r="I108"/>
    </row>
    <row r="109" spans="2:9" x14ac:dyDescent="0.35">
      <c r="B109" s="64"/>
      <c r="C109" s="64"/>
      <c r="D109" s="64"/>
      <c r="E109" s="64"/>
      <c r="F109" s="64"/>
      <c r="G109" s="64"/>
      <c r="H109" s="250"/>
      <c r="I109"/>
    </row>
    <row r="110" spans="2:9" x14ac:dyDescent="0.35">
      <c r="B110" s="64"/>
      <c r="C110" s="64"/>
      <c r="D110" s="64"/>
      <c r="E110" s="64"/>
      <c r="F110" s="64"/>
      <c r="G110" s="64"/>
      <c r="H110" s="250"/>
      <c r="I110"/>
    </row>
    <row r="111" spans="2:9" x14ac:dyDescent="0.35">
      <c r="B111" s="64"/>
      <c r="C111" s="64"/>
      <c r="D111" s="64"/>
      <c r="E111" s="64"/>
      <c r="F111" s="64"/>
      <c r="G111" s="64"/>
      <c r="H111" s="250"/>
      <c r="I111"/>
    </row>
    <row r="112" spans="2:9" x14ac:dyDescent="0.35">
      <c r="B112" s="64"/>
      <c r="C112" s="64"/>
      <c r="D112" s="64"/>
      <c r="E112" s="64"/>
      <c r="F112" s="64"/>
      <c r="G112" s="64"/>
      <c r="H112" s="250"/>
      <c r="I112"/>
    </row>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sheetData>
  <sheetProtection algorithmName="SHA-512" hashValue="BIIqzK5Mzept0NIdGaWdv1L6b1gs0HKMHsiBz3oxbkPglRQVEWkmPT7mUVMVAwZVEjqJjWik/dmkhRzD/8gX6A==" saltValue="xGFOHcq1yn0BmNrwRVO8l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E17" sqref="E17"/>
    </sheetView>
  </sheetViews>
  <sheetFormatPr defaultColWidth="9.453125" defaultRowHeight="14.5" x14ac:dyDescent="0.35"/>
  <cols>
    <col min="1" max="1" width="3" customWidth="1"/>
    <col min="2" max="2" width="48" style="112" customWidth="1"/>
    <col min="3" max="3" width="27.54296875" style="112" customWidth="1"/>
    <col min="4" max="8" width="21.54296875" style="112" customWidth="1"/>
    <col min="9" max="9" width="15.54296875" style="112" customWidth="1"/>
    <col min="10" max="14" width="15.54296875" customWidth="1"/>
    <col min="15" max="15" width="16.453125" customWidth="1"/>
    <col min="16" max="29" width="15.54296875" customWidth="1"/>
    <col min="30" max="32" width="20.54296875" customWidth="1"/>
    <col min="33" max="44" width="15.54296875" customWidth="1"/>
    <col min="45" max="45" width="16.54296875" customWidth="1"/>
    <col min="46" max="55" width="15.54296875" customWidth="1"/>
    <col min="56" max="56" width="18" customWidth="1"/>
    <col min="57" max="59" width="15.54296875" customWidth="1"/>
    <col min="180" max="16384" width="9.453125" style="112"/>
  </cols>
  <sheetData>
    <row r="1" spans="2:9" customFormat="1" ht="35.4" customHeight="1" x14ac:dyDescent="0.45">
      <c r="B1" s="134" t="s">
        <v>739</v>
      </c>
      <c r="C1" s="251"/>
      <c r="D1" s="30"/>
    </row>
    <row r="2" spans="2:9" customFormat="1" ht="18.5" x14ac:dyDescent="0.45">
      <c r="B2" s="29"/>
    </row>
    <row r="3" spans="2:9" customFormat="1" ht="15.5" x14ac:dyDescent="0.35">
      <c r="B3" s="32" t="s">
        <v>368</v>
      </c>
    </row>
    <row r="4" spans="2:9" x14ac:dyDescent="0.35">
      <c r="B4" s="96" t="s">
        <v>369</v>
      </c>
      <c r="C4" s="97" t="str">
        <f>Facility!C4</f>
        <v>XTO Energy Inc.</v>
      </c>
      <c r="D4"/>
      <c r="E4"/>
      <c r="F4"/>
      <c r="G4"/>
      <c r="H4"/>
      <c r="I4"/>
    </row>
    <row r="5" spans="2:9" x14ac:dyDescent="0.35">
      <c r="B5" s="96" t="s">
        <v>14</v>
      </c>
      <c r="C5" s="97" t="str">
        <f>Facility!C21</f>
        <v>Wolverine Compressor Station</v>
      </c>
      <c r="D5"/>
      <c r="E5"/>
      <c r="F5"/>
      <c r="G5"/>
      <c r="H5"/>
      <c r="I5"/>
    </row>
    <row r="6" spans="2:9" customFormat="1" x14ac:dyDescent="0.35"/>
    <row r="7" spans="2:9" customFormat="1" ht="15.5" x14ac:dyDescent="0.35">
      <c r="B7" s="32" t="s">
        <v>740</v>
      </c>
    </row>
    <row r="8" spans="2:9" x14ac:dyDescent="0.35">
      <c r="B8" s="59" t="s">
        <v>741</v>
      </c>
      <c r="C8" s="252">
        <f>IF(ICR_ID="","",ICR_ID)</f>
        <v>110070379989</v>
      </c>
      <c r="D8"/>
      <c r="E8"/>
      <c r="F8"/>
      <c r="G8"/>
      <c r="H8"/>
      <c r="I8"/>
    </row>
    <row r="9" spans="2:9" ht="44.25" customHeight="1" x14ac:dyDescent="0.35">
      <c r="B9" s="242" t="s">
        <v>742</v>
      </c>
      <c r="C9" s="233" t="s">
        <v>897</v>
      </c>
      <c r="D9"/>
      <c r="E9"/>
      <c r="F9"/>
      <c r="G9"/>
      <c r="H9"/>
      <c r="I9"/>
    </row>
    <row r="10" spans="2:9" ht="46.5" customHeight="1" x14ac:dyDescent="0.35">
      <c r="B10" s="242" t="s">
        <v>743</v>
      </c>
      <c r="C10" s="233" t="s">
        <v>897</v>
      </c>
      <c r="D10"/>
      <c r="E10"/>
      <c r="F10"/>
      <c r="G10"/>
      <c r="H10"/>
      <c r="I10"/>
    </row>
    <row r="11" spans="2:9" ht="31.5" customHeight="1" x14ac:dyDescent="0.35">
      <c r="B11" s="242" t="s">
        <v>528</v>
      </c>
      <c r="C11" s="233" t="s">
        <v>989</v>
      </c>
      <c r="D11"/>
      <c r="E11"/>
      <c r="F11"/>
      <c r="G11"/>
      <c r="H11"/>
      <c r="I11"/>
    </row>
    <row r="12" spans="2:9" ht="31.5" customHeight="1" x14ac:dyDescent="0.35">
      <c r="B12" s="242" t="s">
        <v>744</v>
      </c>
      <c r="C12" s="233" t="s">
        <v>940</v>
      </c>
      <c r="D12"/>
      <c r="E12"/>
      <c r="F12"/>
      <c r="G12"/>
      <c r="H12"/>
      <c r="I12"/>
    </row>
    <row r="13" spans="2:9" ht="31.5" customHeight="1" x14ac:dyDescent="0.35">
      <c r="B13" s="242" t="s">
        <v>745</v>
      </c>
      <c r="C13" s="233" t="s">
        <v>940</v>
      </c>
      <c r="D13"/>
      <c r="E13"/>
      <c r="F13"/>
      <c r="G13"/>
      <c r="H13"/>
      <c r="I13"/>
    </row>
    <row r="14" spans="2:9" ht="31.5" customHeight="1" x14ac:dyDescent="0.35">
      <c r="B14" s="242" t="s">
        <v>746</v>
      </c>
      <c r="C14" s="233" t="s">
        <v>897</v>
      </c>
      <c r="D14"/>
      <c r="E14"/>
      <c r="F14"/>
      <c r="G14"/>
      <c r="H14"/>
      <c r="I14"/>
    </row>
    <row r="15" spans="2:9" ht="31.5" customHeight="1" x14ac:dyDescent="0.35">
      <c r="B15" s="242" t="s">
        <v>747</v>
      </c>
      <c r="C15" s="233" t="s">
        <v>940</v>
      </c>
      <c r="D15"/>
      <c r="E15"/>
      <c r="F15"/>
      <c r="G15"/>
      <c r="H15"/>
      <c r="I15"/>
    </row>
    <row r="16" spans="2:9" ht="31.5" customHeight="1" x14ac:dyDescent="0.35">
      <c r="B16" s="242" t="s">
        <v>748</v>
      </c>
      <c r="C16" s="233" t="s">
        <v>940</v>
      </c>
      <c r="D16"/>
      <c r="E16"/>
      <c r="F16"/>
      <c r="G16"/>
      <c r="H16"/>
      <c r="I16"/>
    </row>
    <row r="17" spans="2:32" ht="29" x14ac:dyDescent="0.35">
      <c r="B17" s="89" t="s">
        <v>749</v>
      </c>
      <c r="C17" s="233" t="s">
        <v>897</v>
      </c>
      <c r="D17"/>
      <c r="E17"/>
      <c r="F17"/>
      <c r="G17"/>
      <c r="H17"/>
      <c r="I17"/>
    </row>
    <row r="18" spans="2:32" x14ac:dyDescent="0.35">
      <c r="B18" s="93" t="s">
        <v>750</v>
      </c>
      <c r="C18" s="204" t="s">
        <v>799</v>
      </c>
      <c r="D18"/>
      <c r="E18"/>
      <c r="F18"/>
      <c r="G18"/>
      <c r="H18"/>
      <c r="I18"/>
    </row>
    <row r="19" spans="2:32" ht="58" x14ac:dyDescent="0.35">
      <c r="B19" s="89" t="s">
        <v>751</v>
      </c>
      <c r="C19" s="240" t="s">
        <v>990</v>
      </c>
      <c r="D19" s="57"/>
      <c r="E19"/>
      <c r="F19"/>
      <c r="G19"/>
      <c r="H19"/>
      <c r="I19"/>
    </row>
    <row r="20" spans="2:32" ht="29" x14ac:dyDescent="0.35">
      <c r="B20" s="89" t="s">
        <v>752</v>
      </c>
      <c r="C20" s="253" t="s">
        <v>753</v>
      </c>
      <c r="D20" s="253" t="s">
        <v>754</v>
      </c>
      <c r="E20" s="253" t="s">
        <v>755</v>
      </c>
      <c r="F20" s="253" t="s">
        <v>756</v>
      </c>
      <c r="G20" s="253" t="s">
        <v>757</v>
      </c>
      <c r="H20" s="253" t="s">
        <v>758</v>
      </c>
      <c r="I20"/>
    </row>
    <row r="21" spans="2:32" ht="29" x14ac:dyDescent="0.35">
      <c r="B21" s="93" t="s">
        <v>759</v>
      </c>
      <c r="C21" s="64" t="s">
        <v>799</v>
      </c>
      <c r="D21" s="64" t="s">
        <v>799</v>
      </c>
      <c r="E21" s="64" t="s">
        <v>799</v>
      </c>
      <c r="F21" s="64" t="s">
        <v>799</v>
      </c>
      <c r="G21" s="64" t="s">
        <v>799</v>
      </c>
      <c r="H21" s="64" t="s">
        <v>799</v>
      </c>
      <c r="I21"/>
    </row>
    <row r="22" spans="2:32" x14ac:dyDescent="0.35">
      <c r="B22" s="93" t="s">
        <v>760</v>
      </c>
      <c r="C22" s="64" t="s">
        <v>804</v>
      </c>
      <c r="D22" s="64" t="s">
        <v>804</v>
      </c>
      <c r="E22" s="64" t="s">
        <v>804</v>
      </c>
      <c r="F22" s="64" t="s">
        <v>804</v>
      </c>
      <c r="G22" s="64" t="s">
        <v>804</v>
      </c>
      <c r="H22" s="64" t="s">
        <v>804</v>
      </c>
      <c r="I22"/>
    </row>
    <row r="23" spans="2:32" x14ac:dyDescent="0.35">
      <c r="B23" s="93" t="s">
        <v>761</v>
      </c>
      <c r="C23" s="60"/>
      <c r="D23" s="60"/>
      <c r="E23" s="60"/>
      <c r="F23" s="60"/>
      <c r="G23" s="60"/>
      <c r="H23" s="60"/>
      <c r="I23"/>
    </row>
    <row r="24" spans="2:32" ht="43.5" x14ac:dyDescent="0.35">
      <c r="B24" s="70" t="s">
        <v>762</v>
      </c>
      <c r="C24" s="92" t="s">
        <v>940</v>
      </c>
      <c r="D24" s="161"/>
      <c r="E24" s="161"/>
      <c r="F24"/>
      <c r="G24"/>
      <c r="H24"/>
      <c r="I24"/>
    </row>
    <row r="25" spans="2:32" customFormat="1" x14ac:dyDescent="0.35"/>
    <row r="26" spans="2:32" ht="15.5" x14ac:dyDescent="0.35">
      <c r="B26" s="32" t="s">
        <v>763</v>
      </c>
      <c r="C26" s="254"/>
      <c r="D26" s="254"/>
      <c r="E26" s="254"/>
      <c r="F26" s="254"/>
      <c r="G26" s="254"/>
      <c r="H26"/>
      <c r="I26"/>
    </row>
    <row r="27" spans="2:32" x14ac:dyDescent="0.35">
      <c r="B27" s="255" t="s">
        <v>764</v>
      </c>
      <c r="C27" s="240">
        <v>87</v>
      </c>
      <c r="D27" s="254"/>
      <c r="E27" s="254"/>
      <c r="F27" s="254"/>
      <c r="G27" s="254"/>
      <c r="H27"/>
      <c r="I27"/>
    </row>
    <row r="28" spans="2:32" ht="41.9" customHeight="1" x14ac:dyDescent="0.35">
      <c r="B28" s="255" t="s">
        <v>765</v>
      </c>
      <c r="C28" s="240">
        <v>0</v>
      </c>
      <c r="D28" s="254"/>
      <c r="E28" s="254"/>
      <c r="F28" s="254"/>
      <c r="G28" s="254"/>
      <c r="H28"/>
      <c r="I28"/>
    </row>
    <row r="29" spans="2:32" ht="58" x14ac:dyDescent="0.35">
      <c r="B29" s="255" t="s">
        <v>766</v>
      </c>
      <c r="C29" s="240">
        <v>1</v>
      </c>
      <c r="D29" s="254"/>
      <c r="E29" s="254"/>
      <c r="F29" s="254"/>
      <c r="G29" s="254"/>
      <c r="H29"/>
      <c r="I29"/>
    </row>
    <row r="30" spans="2:32" x14ac:dyDescent="0.35">
      <c r="B30"/>
      <c r="C30"/>
      <c r="D30"/>
      <c r="E30" s="254"/>
      <c r="F30" s="254"/>
      <c r="G30" s="254"/>
      <c r="H30"/>
      <c r="I30"/>
    </row>
    <row r="31" spans="2:32" ht="15.5" x14ac:dyDescent="0.35">
      <c r="B31" s="32" t="s">
        <v>767</v>
      </c>
      <c r="C31" s="87"/>
      <c r="D31" s="163"/>
      <c r="E31"/>
      <c r="F31" s="254"/>
      <c r="G31" s="254"/>
      <c r="H31"/>
      <c r="I31"/>
    </row>
    <row r="32" spans="2:32" x14ac:dyDescent="0.35">
      <c r="B32" s="283"/>
      <c r="C32" s="256" t="s">
        <v>768</v>
      </c>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8"/>
      <c r="AD32" s="327" t="s">
        <v>474</v>
      </c>
      <c r="AE32" s="328"/>
      <c r="AF32" s="329"/>
    </row>
    <row r="33" spans="2:32" ht="58" x14ac:dyDescent="0.35">
      <c r="B33" s="283"/>
      <c r="C33" s="168" t="s">
        <v>769</v>
      </c>
      <c r="D33" s="168" t="s">
        <v>770</v>
      </c>
      <c r="E33" s="168" t="s">
        <v>771</v>
      </c>
      <c r="F33" s="168" t="s">
        <v>772</v>
      </c>
      <c r="G33" s="168" t="s">
        <v>491</v>
      </c>
      <c r="H33" s="168" t="s">
        <v>492</v>
      </c>
      <c r="I33" s="168" t="s">
        <v>773</v>
      </c>
      <c r="J33" s="168" t="s">
        <v>494</v>
      </c>
      <c r="K33" s="168" t="s">
        <v>495</v>
      </c>
      <c r="L33" s="168" t="s">
        <v>496</v>
      </c>
      <c r="M33" s="168" t="s">
        <v>497</v>
      </c>
      <c r="N33" s="168" t="s">
        <v>498</v>
      </c>
      <c r="O33" s="168" t="s">
        <v>591</v>
      </c>
      <c r="P33" s="168" t="s">
        <v>500</v>
      </c>
      <c r="Q33" s="168" t="s">
        <v>501</v>
      </c>
      <c r="R33" s="168" t="s">
        <v>502</v>
      </c>
      <c r="S33" s="168" t="s">
        <v>503</v>
      </c>
      <c r="T33" s="168" t="s">
        <v>504</v>
      </c>
      <c r="U33" s="168" t="s">
        <v>620</v>
      </c>
      <c r="V33" s="168" t="s">
        <v>506</v>
      </c>
      <c r="W33" s="168" t="s">
        <v>507</v>
      </c>
      <c r="X33" s="168" t="s">
        <v>508</v>
      </c>
      <c r="Y33" s="168" t="s">
        <v>509</v>
      </c>
      <c r="Z33" s="168" t="s">
        <v>510</v>
      </c>
      <c r="AA33" s="168" t="s">
        <v>511</v>
      </c>
      <c r="AB33" s="169" t="s">
        <v>512</v>
      </c>
      <c r="AC33" s="169" t="s">
        <v>513</v>
      </c>
      <c r="AD33" s="170" t="s">
        <v>514</v>
      </c>
      <c r="AE33" s="170" t="s">
        <v>515</v>
      </c>
      <c r="AF33" s="170" t="s">
        <v>516</v>
      </c>
    </row>
    <row r="34" spans="2:32" x14ac:dyDescent="0.35">
      <c r="B34" s="259" t="s">
        <v>774</v>
      </c>
      <c r="C34" s="260"/>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90"/>
      <c r="AD34" s="90"/>
      <c r="AE34" s="144"/>
      <c r="AF34" s="144"/>
    </row>
    <row r="35" spans="2:32" x14ac:dyDescent="0.35">
      <c r="B35"/>
      <c r="C35"/>
      <c r="D35"/>
      <c r="E35"/>
      <c r="F35" s="254"/>
      <c r="G35" s="254"/>
      <c r="H35"/>
      <c r="I35"/>
    </row>
    <row r="36" spans="2:32" x14ac:dyDescent="0.35">
      <c r="B36"/>
      <c r="C36"/>
      <c r="D36"/>
      <c r="E36" s="254"/>
      <c r="F36" s="254"/>
      <c r="G36" s="254"/>
      <c r="H36"/>
      <c r="I36"/>
    </row>
    <row r="37" spans="2:32" x14ac:dyDescent="0.35">
      <c r="B37"/>
      <c r="C37"/>
      <c r="D37"/>
      <c r="E37" s="254"/>
      <c r="F37" s="254"/>
      <c r="G37" s="254"/>
      <c r="H37"/>
      <c r="I37"/>
    </row>
    <row r="38" spans="2:32" x14ac:dyDescent="0.35">
      <c r="B38"/>
      <c r="C38"/>
      <c r="D38"/>
      <c r="E38" s="254"/>
      <c r="F38" s="254"/>
      <c r="G38" s="254"/>
      <c r="H38"/>
      <c r="I38"/>
    </row>
    <row r="39" spans="2:32" x14ac:dyDescent="0.35">
      <c r="B39"/>
      <c r="C39"/>
      <c r="D39"/>
      <c r="E39" s="254"/>
      <c r="F39" s="254"/>
      <c r="G39" s="254"/>
      <c r="H39"/>
      <c r="I39"/>
    </row>
    <row r="40" spans="2:32" customFormat="1" x14ac:dyDescent="0.35"/>
    <row r="41" spans="2:32" customFormat="1" x14ac:dyDescent="0.35"/>
    <row r="42" spans="2:32" customFormat="1" x14ac:dyDescent="0.35"/>
    <row r="43" spans="2:32" customFormat="1" x14ac:dyDescent="0.35"/>
    <row r="44" spans="2:32" customFormat="1" x14ac:dyDescent="0.35"/>
    <row r="45" spans="2:32" customFormat="1" x14ac:dyDescent="0.35"/>
    <row r="46" spans="2:32" customFormat="1" x14ac:dyDescent="0.35"/>
    <row r="47" spans="2:32" customFormat="1" x14ac:dyDescent="0.35"/>
    <row r="48" spans="2:32"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spans="4:4" customFormat="1" x14ac:dyDescent="0.35"/>
    <row r="242" spans="4:4" customFormat="1" x14ac:dyDescent="0.35"/>
    <row r="243" spans="4:4" customFormat="1" x14ac:dyDescent="0.35"/>
    <row r="244" spans="4:4" customFormat="1" x14ac:dyDescent="0.35"/>
    <row r="245" spans="4:4" customFormat="1" x14ac:dyDescent="0.35"/>
    <row r="246" spans="4:4" customFormat="1" x14ac:dyDescent="0.35"/>
    <row r="247" spans="4:4" customFormat="1" x14ac:dyDescent="0.35"/>
    <row r="248" spans="4:4" customFormat="1" x14ac:dyDescent="0.35"/>
    <row r="249" spans="4:4" customFormat="1" x14ac:dyDescent="0.35"/>
    <row r="250" spans="4:4" customFormat="1" x14ac:dyDescent="0.35"/>
    <row r="251" spans="4:4" customFormat="1" x14ac:dyDescent="0.35"/>
    <row r="252" spans="4:4" customFormat="1" x14ac:dyDescent="0.35"/>
    <row r="253" spans="4:4" customFormat="1" x14ac:dyDescent="0.35">
      <c r="D253" s="112"/>
    </row>
    <row r="254" spans="4:4" customFormat="1" x14ac:dyDescent="0.35">
      <c r="D254" s="112"/>
    </row>
    <row r="255" spans="4:4" customFormat="1" x14ac:dyDescent="0.35">
      <c r="D255" s="112"/>
    </row>
    <row r="256" spans="4:4" customFormat="1" x14ac:dyDescent="0.35">
      <c r="D256" s="112"/>
    </row>
    <row r="257" spans="2:4" customFormat="1" x14ac:dyDescent="0.35">
      <c r="B257" s="112"/>
      <c r="C257" s="112"/>
      <c r="D257" s="112"/>
    </row>
    <row r="258" spans="2:4" customFormat="1" x14ac:dyDescent="0.35">
      <c r="B258" s="112"/>
      <c r="C258" s="112"/>
      <c r="D258" s="112"/>
    </row>
    <row r="259" spans="2:4" customFormat="1" x14ac:dyDescent="0.35">
      <c r="B259" s="112"/>
      <c r="C259" s="112"/>
      <c r="D259" s="112"/>
    </row>
    <row r="260" spans="2:4" customFormat="1" x14ac:dyDescent="0.35">
      <c r="B260" s="112"/>
      <c r="C260" s="112"/>
      <c r="D260" s="112"/>
    </row>
    <row r="261" spans="2:4" customFormat="1" x14ac:dyDescent="0.35">
      <c r="B261" s="112"/>
      <c r="C261" s="112"/>
      <c r="D261" s="112"/>
    </row>
    <row r="262" spans="2:4" customFormat="1" x14ac:dyDescent="0.35">
      <c r="B262" s="112"/>
      <c r="C262" s="112"/>
      <c r="D262" s="112"/>
    </row>
    <row r="263" spans="2:4" customFormat="1" x14ac:dyDescent="0.35">
      <c r="B263" s="112"/>
      <c r="C263" s="112"/>
      <c r="D263" s="112"/>
    </row>
    <row r="264" spans="2:4" customFormat="1" x14ac:dyDescent="0.35">
      <c r="B264" s="112"/>
      <c r="C264" s="112"/>
      <c r="D264" s="112"/>
    </row>
    <row r="265" spans="2:4" customFormat="1" x14ac:dyDescent="0.35">
      <c r="B265" s="112"/>
      <c r="C265" s="112"/>
      <c r="D265" s="112"/>
    </row>
    <row r="266" spans="2:4" customFormat="1" x14ac:dyDescent="0.35">
      <c r="B266" s="112"/>
      <c r="C266" s="112"/>
      <c r="D266" s="112"/>
    </row>
  </sheetData>
  <sheetProtection algorithmName="SHA-512" hashValue="xR+WG0cw8wNapT88Z3fZZQ066SbWGXMkVuE+JNwvHv3GFnfSVdJ7ovezbkYzJ/T3Ur6qzTv+vF3jP4rG0uCBEQ==" saltValue="iK/Cie7KkYkwdfogapgl5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ColWidth="8.90625" defaultRowHeight="14.5" x14ac:dyDescent="0.35"/>
  <cols>
    <col min="3" max="3" width="12.54296875" customWidth="1"/>
  </cols>
  <sheetData>
    <row r="1" spans="1:3" x14ac:dyDescent="0.35">
      <c r="A1" s="262"/>
      <c r="B1" s="262" t="str">
        <f t="shared" ref="B1:B33" si="0">IF(A1=0,"",A1)</f>
        <v/>
      </c>
      <c r="C1" s="181" t="s">
        <v>775</v>
      </c>
    </row>
    <row r="2" spans="1:3" x14ac:dyDescent="0.35">
      <c r="A2" s="262" t="str">
        <f>'Control Devices'!B11</f>
        <v>FL1</v>
      </c>
      <c r="B2" s="262" t="str">
        <f t="shared" si="0"/>
        <v>FL1</v>
      </c>
    </row>
    <row r="3" spans="1:3" x14ac:dyDescent="0.35">
      <c r="A3" s="262" t="str">
        <f>'Control Devices'!B12</f>
        <v>FL2</v>
      </c>
      <c r="B3" s="262" t="str">
        <f t="shared" si="0"/>
        <v>FL2</v>
      </c>
    </row>
    <row r="4" spans="1:3" x14ac:dyDescent="0.35">
      <c r="A4" s="262" t="str">
        <f>'Control Devices'!B13</f>
        <v>BTEX Condenser1</v>
      </c>
      <c r="B4" s="262" t="str">
        <f t="shared" si="0"/>
        <v>BTEX Condenser1</v>
      </c>
    </row>
    <row r="5" spans="1:3" x14ac:dyDescent="0.35">
      <c r="A5" s="262" t="str">
        <f>'Control Devices'!B14</f>
        <v>VRU-LP 1</v>
      </c>
      <c r="B5" s="262" t="str">
        <f t="shared" si="0"/>
        <v>VRU-LP 1</v>
      </c>
    </row>
    <row r="6" spans="1:3" x14ac:dyDescent="0.35">
      <c r="A6" s="262" t="str">
        <f>'Control Devices'!B15</f>
        <v>VRU-LP 2</v>
      </c>
      <c r="B6" s="262" t="str">
        <f t="shared" si="0"/>
        <v>VRU-LP 2</v>
      </c>
    </row>
    <row r="7" spans="1:3" x14ac:dyDescent="0.35">
      <c r="A7" s="262">
        <f>'Control Devices'!B16</f>
        <v>0</v>
      </c>
      <c r="B7" s="262" t="str">
        <f t="shared" si="0"/>
        <v/>
      </c>
    </row>
    <row r="8" spans="1:3" x14ac:dyDescent="0.35">
      <c r="A8" s="262">
        <f>'Control Devices'!B17</f>
        <v>0</v>
      </c>
      <c r="B8" s="262" t="str">
        <f t="shared" si="0"/>
        <v/>
      </c>
    </row>
    <row r="9" spans="1:3" x14ac:dyDescent="0.35">
      <c r="A9" s="262">
        <f>'Control Devices'!B18</f>
        <v>0</v>
      </c>
      <c r="B9" s="262" t="str">
        <f t="shared" si="0"/>
        <v/>
      </c>
    </row>
    <row r="10" spans="1:3" x14ac:dyDescent="0.35">
      <c r="A10" s="262">
        <f>'Control Devices'!B19</f>
        <v>0</v>
      </c>
      <c r="B10" s="262" t="str">
        <f t="shared" si="0"/>
        <v/>
      </c>
    </row>
    <row r="11" spans="1:3" x14ac:dyDescent="0.35">
      <c r="A11" s="262">
        <f>'Control Devices'!B20</f>
        <v>0</v>
      </c>
      <c r="B11" s="262" t="str">
        <f t="shared" si="0"/>
        <v/>
      </c>
    </row>
    <row r="12" spans="1:3" x14ac:dyDescent="0.35">
      <c r="A12" s="262">
        <f>'Control Devices'!B21</f>
        <v>0</v>
      </c>
      <c r="B12" s="262" t="str">
        <f t="shared" si="0"/>
        <v/>
      </c>
    </row>
    <row r="13" spans="1:3" x14ac:dyDescent="0.35">
      <c r="A13" s="262">
        <f>'Control Devices'!B22</f>
        <v>0</v>
      </c>
      <c r="B13" s="262" t="str">
        <f t="shared" si="0"/>
        <v/>
      </c>
    </row>
    <row r="14" spans="1:3" x14ac:dyDescent="0.35">
      <c r="A14" s="262">
        <f>'Control Devices'!B23</f>
        <v>0</v>
      </c>
      <c r="B14" s="262" t="str">
        <f t="shared" si="0"/>
        <v/>
      </c>
    </row>
    <row r="15" spans="1:3" x14ac:dyDescent="0.35">
      <c r="A15" s="262">
        <f>'Control Devices'!B24</f>
        <v>0</v>
      </c>
      <c r="B15" s="262" t="str">
        <f t="shared" si="0"/>
        <v/>
      </c>
    </row>
    <row r="16" spans="1:3" x14ac:dyDescent="0.35">
      <c r="A16" s="262">
        <f>'Control Devices'!B25</f>
        <v>0</v>
      </c>
      <c r="B16" s="262" t="str">
        <f t="shared" si="0"/>
        <v/>
      </c>
    </row>
    <row r="17" spans="1:2" x14ac:dyDescent="0.35">
      <c r="A17" s="262">
        <f>'Control Devices'!B26</f>
        <v>0</v>
      </c>
      <c r="B17" s="262" t="str">
        <f t="shared" si="0"/>
        <v/>
      </c>
    </row>
    <row r="18" spans="1:2" x14ac:dyDescent="0.35">
      <c r="A18" s="262">
        <f>'Control Devices'!B27</f>
        <v>0</v>
      </c>
      <c r="B18" s="262" t="str">
        <f t="shared" si="0"/>
        <v/>
      </c>
    </row>
    <row r="19" spans="1:2" x14ac:dyDescent="0.35">
      <c r="A19" s="262">
        <f>'Control Devices'!B54</f>
        <v>0</v>
      </c>
      <c r="B19" s="262" t="str">
        <f t="shared" si="0"/>
        <v/>
      </c>
    </row>
    <row r="20" spans="1:2" x14ac:dyDescent="0.35">
      <c r="A20" s="262">
        <f>'Control Devices'!B55</f>
        <v>0</v>
      </c>
      <c r="B20" s="262" t="str">
        <f t="shared" si="0"/>
        <v/>
      </c>
    </row>
    <row r="21" spans="1:2" x14ac:dyDescent="0.35">
      <c r="A21" s="262">
        <f>'Control Devices'!B56</f>
        <v>0</v>
      </c>
      <c r="B21" s="262" t="str">
        <f t="shared" si="0"/>
        <v/>
      </c>
    </row>
    <row r="22" spans="1:2" x14ac:dyDescent="0.35">
      <c r="A22" s="262">
        <f>'Control Devices'!B57</f>
        <v>0</v>
      </c>
      <c r="B22" s="262" t="str">
        <f t="shared" si="0"/>
        <v/>
      </c>
    </row>
    <row r="23" spans="1:2" x14ac:dyDescent="0.35">
      <c r="A23" s="262">
        <f>'Control Devices'!B58</f>
        <v>0</v>
      </c>
      <c r="B23" s="262" t="str">
        <f t="shared" si="0"/>
        <v/>
      </c>
    </row>
    <row r="24" spans="1:2" x14ac:dyDescent="0.35">
      <c r="A24" s="262">
        <f>'Control Devices'!B59</f>
        <v>0</v>
      </c>
      <c r="B24" s="262" t="str">
        <f t="shared" si="0"/>
        <v/>
      </c>
    </row>
    <row r="25" spans="1:2" x14ac:dyDescent="0.35">
      <c r="A25" s="262">
        <f>'Control Devices'!B60</f>
        <v>0</v>
      </c>
      <c r="B25" s="262" t="str">
        <f t="shared" si="0"/>
        <v/>
      </c>
    </row>
    <row r="26" spans="1:2" x14ac:dyDescent="0.35">
      <c r="A26" s="262">
        <f>'Control Devices'!B61</f>
        <v>0</v>
      </c>
      <c r="B26" s="262" t="str">
        <f t="shared" si="0"/>
        <v/>
      </c>
    </row>
    <row r="27" spans="1:2" x14ac:dyDescent="0.35">
      <c r="A27" s="262">
        <f>'Control Devices'!B62</f>
        <v>0</v>
      </c>
      <c r="B27" s="262" t="str">
        <f t="shared" si="0"/>
        <v/>
      </c>
    </row>
    <row r="28" spans="1:2" x14ac:dyDescent="0.35">
      <c r="A28" s="262">
        <f>'Control Devices'!B63</f>
        <v>0</v>
      </c>
      <c r="B28" s="262" t="str">
        <f t="shared" si="0"/>
        <v/>
      </c>
    </row>
    <row r="29" spans="1:2" x14ac:dyDescent="0.35">
      <c r="A29" s="262">
        <f>'Control Devices'!B64</f>
        <v>0</v>
      </c>
      <c r="B29" s="262" t="str">
        <f t="shared" si="0"/>
        <v/>
      </c>
    </row>
    <row r="30" spans="1:2" x14ac:dyDescent="0.35">
      <c r="A30" s="262">
        <f>'Control Devices'!B65</f>
        <v>0</v>
      </c>
      <c r="B30" s="262" t="str">
        <f t="shared" si="0"/>
        <v/>
      </c>
    </row>
    <row r="31" spans="1:2" x14ac:dyDescent="0.35">
      <c r="A31" s="262">
        <f>'Control Devices'!B66</f>
        <v>0</v>
      </c>
      <c r="B31" s="262" t="str">
        <f t="shared" si="0"/>
        <v/>
      </c>
    </row>
    <row r="32" spans="1:2" x14ac:dyDescent="0.35">
      <c r="A32" s="262">
        <f>'Control Devices'!B67</f>
        <v>0</v>
      </c>
      <c r="B32" s="262" t="str">
        <f t="shared" si="0"/>
        <v/>
      </c>
    </row>
    <row r="33" spans="1:2" x14ac:dyDescent="0.35">
      <c r="A33" s="262">
        <f>'Control Devices'!B68</f>
        <v>0</v>
      </c>
      <c r="B33" s="262" t="str">
        <f t="shared" si="0"/>
        <v/>
      </c>
    </row>
    <row r="38" spans="1:2" x14ac:dyDescent="0.35">
      <c r="A38" t="s">
        <v>776</v>
      </c>
    </row>
    <row r="39" spans="1:2" x14ac:dyDescent="0.35">
      <c r="A39" t="s">
        <v>777</v>
      </c>
    </row>
    <row r="40" spans="1:2" x14ac:dyDescent="0.35">
      <c r="A40" t="s">
        <v>778</v>
      </c>
    </row>
    <row r="41" spans="1:2" x14ac:dyDescent="0.35">
      <c r="A41" t="s">
        <v>779</v>
      </c>
    </row>
    <row r="42" spans="1:2" x14ac:dyDescent="0.35">
      <c r="A42" t="s">
        <v>780</v>
      </c>
    </row>
    <row r="43" spans="1:2" x14ac:dyDescent="0.35">
      <c r="A43" t="s">
        <v>781</v>
      </c>
    </row>
    <row r="44" spans="1:2" x14ac:dyDescent="0.35">
      <c r="A44" t="s">
        <v>782</v>
      </c>
    </row>
    <row r="45" spans="1:2" x14ac:dyDescent="0.35">
      <c r="A45" t="s">
        <v>783</v>
      </c>
    </row>
    <row r="48" spans="1:2" x14ac:dyDescent="0.35">
      <c r="A48" t="s">
        <v>784</v>
      </c>
    </row>
    <row r="49" spans="1:1" x14ac:dyDescent="0.35">
      <c r="A49" t="s">
        <v>785</v>
      </c>
    </row>
    <row r="50" spans="1:1" x14ac:dyDescent="0.35">
      <c r="A50" t="s">
        <v>786</v>
      </c>
    </row>
    <row r="51" spans="1:1" x14ac:dyDescent="0.35">
      <c r="A51" t="s">
        <v>787</v>
      </c>
    </row>
    <row r="52" spans="1:1" x14ac:dyDescent="0.35">
      <c r="A52" t="s">
        <v>788</v>
      </c>
    </row>
    <row r="53" spans="1:1" x14ac:dyDescent="0.35">
      <c r="A53" t="s">
        <v>789</v>
      </c>
    </row>
    <row r="54" spans="1:1" x14ac:dyDescent="0.35">
      <c r="A54" t="s">
        <v>790</v>
      </c>
    </row>
    <row r="55" spans="1:1" x14ac:dyDescent="0.35">
      <c r="A55" t="s">
        <v>791</v>
      </c>
    </row>
    <row r="58" spans="1:1" x14ac:dyDescent="0.35">
      <c r="A58" t="s">
        <v>792</v>
      </c>
    </row>
    <row r="59" spans="1:1" x14ac:dyDescent="0.35">
      <c r="A59" t="s">
        <v>793</v>
      </c>
    </row>
    <row r="60" spans="1:1" x14ac:dyDescent="0.35">
      <c r="A60" t="s">
        <v>794</v>
      </c>
    </row>
    <row r="61" spans="1:1" x14ac:dyDescent="0.35">
      <c r="A61" t="s">
        <v>795</v>
      </c>
    </row>
    <row r="62" spans="1:1" x14ac:dyDescent="0.35">
      <c r="A62" t="s">
        <v>796</v>
      </c>
    </row>
    <row r="65" spans="1:1" x14ac:dyDescent="0.35">
      <c r="A65" t="s">
        <v>797</v>
      </c>
    </row>
    <row r="66" spans="1:1" x14ac:dyDescent="0.35">
      <c r="A66" t="s">
        <v>798</v>
      </c>
    </row>
    <row r="67" spans="1:1" x14ac:dyDescent="0.35">
      <c r="A67" t="s">
        <v>796</v>
      </c>
    </row>
    <row r="70" spans="1:1" x14ac:dyDescent="0.35">
      <c r="A70" t="s">
        <v>799</v>
      </c>
    </row>
    <row r="71" spans="1:1" x14ac:dyDescent="0.35">
      <c r="A71" t="s">
        <v>800</v>
      </c>
    </row>
    <row r="72" spans="1:1" x14ac:dyDescent="0.35">
      <c r="A72" t="s">
        <v>801</v>
      </c>
    </row>
    <row r="73" spans="1:1" x14ac:dyDescent="0.35">
      <c r="A73" t="s">
        <v>802</v>
      </c>
    </row>
    <row r="74" spans="1:1" x14ac:dyDescent="0.35">
      <c r="A74" t="s">
        <v>803</v>
      </c>
    </row>
    <row r="77" spans="1:1" x14ac:dyDescent="0.35">
      <c r="A77" t="s">
        <v>804</v>
      </c>
    </row>
    <row r="78" spans="1:1" x14ac:dyDescent="0.35">
      <c r="A78" t="s">
        <v>805</v>
      </c>
    </row>
    <row r="79" spans="1:1" x14ac:dyDescent="0.35">
      <c r="A79" t="s">
        <v>806</v>
      </c>
    </row>
    <row r="80" spans="1:1" x14ac:dyDescent="0.35">
      <c r="A80" t="s">
        <v>807</v>
      </c>
    </row>
    <row r="81" spans="1:1" x14ac:dyDescent="0.35">
      <c r="A81" t="s">
        <v>808</v>
      </c>
    </row>
    <row r="82" spans="1:1" x14ac:dyDescent="0.35">
      <c r="A82" t="s">
        <v>809</v>
      </c>
    </row>
    <row r="83" spans="1:1" x14ac:dyDescent="0.35">
      <c r="A83" t="s">
        <v>810</v>
      </c>
    </row>
    <row r="84" spans="1:1" x14ac:dyDescent="0.35">
      <c r="A84" t="s">
        <v>811</v>
      </c>
    </row>
    <row r="87" spans="1:1" x14ac:dyDescent="0.35">
      <c r="A87" t="s">
        <v>812</v>
      </c>
    </row>
    <row r="88" spans="1:1" x14ac:dyDescent="0.35">
      <c r="A88" t="s">
        <v>813</v>
      </c>
    </row>
    <row r="89" spans="1:1" x14ac:dyDescent="0.35">
      <c r="A89" t="s">
        <v>814</v>
      </c>
    </row>
    <row r="90" spans="1:1" x14ac:dyDescent="0.35">
      <c r="A90" t="s">
        <v>815</v>
      </c>
    </row>
    <row r="91" spans="1:1" x14ac:dyDescent="0.35">
      <c r="A91" t="s">
        <v>816</v>
      </c>
    </row>
    <row r="92" spans="1:1" x14ac:dyDescent="0.35">
      <c r="A92" t="s">
        <v>817</v>
      </c>
    </row>
    <row r="93" spans="1:1" x14ac:dyDescent="0.35">
      <c r="A93" t="s">
        <v>811</v>
      </c>
    </row>
    <row r="96" spans="1:1" x14ac:dyDescent="0.35">
      <c r="A96" t="s">
        <v>818</v>
      </c>
    </row>
    <row r="97" spans="1:1" x14ac:dyDescent="0.35">
      <c r="A97" t="s">
        <v>819</v>
      </c>
    </row>
    <row r="98" spans="1:1" x14ac:dyDescent="0.35">
      <c r="A98" t="s">
        <v>820</v>
      </c>
    </row>
    <row r="99" spans="1:1" x14ac:dyDescent="0.35">
      <c r="A99" t="s">
        <v>50</v>
      </c>
    </row>
    <row r="100" spans="1:1" x14ac:dyDescent="0.35">
      <c r="A100" t="s">
        <v>821</v>
      </c>
    </row>
    <row r="101" spans="1:1" x14ac:dyDescent="0.35">
      <c r="A101" t="s">
        <v>42</v>
      </c>
    </row>
    <row r="102" spans="1:1" x14ac:dyDescent="0.35">
      <c r="A102" t="s">
        <v>822</v>
      </c>
    </row>
    <row r="103" spans="1:1" x14ac:dyDescent="0.35">
      <c r="A103" t="s">
        <v>823</v>
      </c>
    </row>
    <row r="104" spans="1:1" x14ac:dyDescent="0.35">
      <c r="A104" t="s">
        <v>824</v>
      </c>
    </row>
    <row r="107" spans="1:1" x14ac:dyDescent="0.35">
      <c r="A107" t="s">
        <v>825</v>
      </c>
    </row>
    <row r="108" spans="1:1" x14ac:dyDescent="0.35">
      <c r="A108" t="s">
        <v>826</v>
      </c>
    </row>
    <row r="109" spans="1:1" x14ac:dyDescent="0.35">
      <c r="A109" t="s">
        <v>827</v>
      </c>
    </row>
    <row r="110" spans="1:1" x14ac:dyDescent="0.35">
      <c r="A110" t="s">
        <v>828</v>
      </c>
    </row>
    <row r="111" spans="1:1" x14ac:dyDescent="0.35">
      <c r="A111" t="s">
        <v>829</v>
      </c>
    </row>
    <row r="112" spans="1:1" x14ac:dyDescent="0.35">
      <c r="A112" t="s">
        <v>830</v>
      </c>
    </row>
    <row r="113" spans="1:1" x14ac:dyDescent="0.35">
      <c r="A113" t="s">
        <v>796</v>
      </c>
    </row>
    <row r="116" spans="1:1" x14ac:dyDescent="0.35">
      <c r="A116" t="s">
        <v>831</v>
      </c>
    </row>
    <row r="117" spans="1:1" x14ac:dyDescent="0.35">
      <c r="A117" t="s">
        <v>832</v>
      </c>
    </row>
    <row r="118" spans="1:1" x14ac:dyDescent="0.35">
      <c r="A118" t="s">
        <v>833</v>
      </c>
    </row>
    <row r="121" spans="1:1" x14ac:dyDescent="0.35">
      <c r="A121" t="s">
        <v>834</v>
      </c>
    </row>
    <row r="122" spans="1:1" x14ac:dyDescent="0.35">
      <c r="A122" t="s">
        <v>835</v>
      </c>
    </row>
    <row r="123" spans="1:1" x14ac:dyDescent="0.35">
      <c r="A123" t="s">
        <v>836</v>
      </c>
    </row>
    <row r="124" spans="1:1" x14ac:dyDescent="0.35">
      <c r="A124" t="s">
        <v>837</v>
      </c>
    </row>
    <row r="127" spans="1:1" x14ac:dyDescent="0.35">
      <c r="A127" t="s">
        <v>838</v>
      </c>
    </row>
    <row r="128" spans="1:1" x14ac:dyDescent="0.35">
      <c r="A128" t="s">
        <v>839</v>
      </c>
    </row>
    <row r="129" spans="1:1" x14ac:dyDescent="0.35">
      <c r="A129" t="s">
        <v>840</v>
      </c>
    </row>
    <row r="130" spans="1:1" x14ac:dyDescent="0.35">
      <c r="A130" t="s">
        <v>841</v>
      </c>
    </row>
    <row r="131" spans="1:1" x14ac:dyDescent="0.35">
      <c r="A131" t="s">
        <v>842</v>
      </c>
    </row>
    <row r="132" spans="1:1" x14ac:dyDescent="0.35">
      <c r="A132" t="s">
        <v>797</v>
      </c>
    </row>
    <row r="133" spans="1:1" x14ac:dyDescent="0.35">
      <c r="A133" t="s">
        <v>798</v>
      </c>
    </row>
    <row r="134" spans="1:1" x14ac:dyDescent="0.35">
      <c r="A134" t="s">
        <v>843</v>
      </c>
    </row>
    <row r="135" spans="1:1" x14ac:dyDescent="0.35">
      <c r="A135" t="s">
        <v>844</v>
      </c>
    </row>
    <row r="136" spans="1:1" x14ac:dyDescent="0.35">
      <c r="A136" t="s">
        <v>845</v>
      </c>
    </row>
    <row r="137" spans="1:1" x14ac:dyDescent="0.35">
      <c r="A137" t="s">
        <v>796</v>
      </c>
    </row>
    <row r="140" spans="1:1" x14ac:dyDescent="0.35">
      <c r="A140" t="s">
        <v>846</v>
      </c>
    </row>
    <row r="141" spans="1:1" x14ac:dyDescent="0.35">
      <c r="A141" t="s">
        <v>847</v>
      </c>
    </row>
    <row r="142" spans="1:1" x14ac:dyDescent="0.35">
      <c r="A142" t="s">
        <v>848</v>
      </c>
    </row>
    <row r="143" spans="1:1" x14ac:dyDescent="0.35">
      <c r="A143" t="s">
        <v>811</v>
      </c>
    </row>
    <row r="146" spans="1:1" x14ac:dyDescent="0.35">
      <c r="A146" t="s">
        <v>849</v>
      </c>
    </row>
    <row r="147" spans="1:1" x14ac:dyDescent="0.35">
      <c r="A147" t="s">
        <v>850</v>
      </c>
    </row>
    <row r="148" spans="1:1" x14ac:dyDescent="0.35">
      <c r="A148" t="s">
        <v>851</v>
      </c>
    </row>
    <row r="149" spans="1:1" x14ac:dyDescent="0.35">
      <c r="A149" t="s">
        <v>811</v>
      </c>
    </row>
    <row r="152" spans="1:1" x14ac:dyDescent="0.35">
      <c r="A152" t="s">
        <v>852</v>
      </c>
    </row>
    <row r="153" spans="1:1" x14ac:dyDescent="0.35">
      <c r="A153" t="s">
        <v>853</v>
      </c>
    </row>
    <row r="154" spans="1:1" x14ac:dyDescent="0.35">
      <c r="A154" t="s">
        <v>811</v>
      </c>
    </row>
    <row r="157" spans="1:1" x14ac:dyDescent="0.35">
      <c r="A157" t="s">
        <v>854</v>
      </c>
    </row>
    <row r="158" spans="1:1" x14ac:dyDescent="0.35">
      <c r="A158" t="s">
        <v>855</v>
      </c>
    </row>
    <row r="159" spans="1:1" x14ac:dyDescent="0.35">
      <c r="A159" t="s">
        <v>856</v>
      </c>
    </row>
    <row r="160" spans="1:1" x14ac:dyDescent="0.35">
      <c r="A160" t="s">
        <v>857</v>
      </c>
    </row>
    <row r="161" spans="1:1" x14ac:dyDescent="0.35">
      <c r="A161" t="s">
        <v>858</v>
      </c>
    </row>
    <row r="162" spans="1:1" x14ac:dyDescent="0.35">
      <c r="A162" t="s">
        <v>859</v>
      </c>
    </row>
    <row r="163" spans="1:1" x14ac:dyDescent="0.35">
      <c r="A163" t="s">
        <v>811</v>
      </c>
    </row>
    <row r="166" spans="1:1" x14ac:dyDescent="0.35">
      <c r="A166" t="s">
        <v>860</v>
      </c>
    </row>
    <row r="167" spans="1:1" x14ac:dyDescent="0.35">
      <c r="A167" t="s">
        <v>861</v>
      </c>
    </row>
    <row r="168" spans="1:1" x14ac:dyDescent="0.35">
      <c r="A168" t="s">
        <v>862</v>
      </c>
    </row>
    <row r="169" spans="1:1" x14ac:dyDescent="0.35">
      <c r="A169" t="s">
        <v>863</v>
      </c>
    </row>
    <row r="172" spans="1:1" x14ac:dyDescent="0.35">
      <c r="A172" t="s">
        <v>864</v>
      </c>
    </row>
    <row r="173" spans="1:1" x14ac:dyDescent="0.35">
      <c r="A173" t="s">
        <v>865</v>
      </c>
    </row>
    <row r="174" spans="1:1" x14ac:dyDescent="0.35">
      <c r="A174" t="s">
        <v>866</v>
      </c>
    </row>
    <row r="175" spans="1:1" x14ac:dyDescent="0.35">
      <c r="A175" t="s">
        <v>867</v>
      </c>
    </row>
    <row r="178" spans="1:1" x14ac:dyDescent="0.35">
      <c r="A178" t="s">
        <v>868</v>
      </c>
    </row>
    <row r="179" spans="1:1" x14ac:dyDescent="0.35">
      <c r="A179" t="s">
        <v>869</v>
      </c>
    </row>
    <row r="180" spans="1:1" x14ac:dyDescent="0.35">
      <c r="A180" s="135" t="s">
        <v>870</v>
      </c>
    </row>
    <row r="181" spans="1:1" x14ac:dyDescent="0.35">
      <c r="A181" t="s">
        <v>871</v>
      </c>
    </row>
    <row r="182" spans="1:1" x14ac:dyDescent="0.35">
      <c r="A182" s="135"/>
    </row>
  </sheetData>
  <sheetProtection algorithmName="SHA-512" hashValue="cQ60YR35/fc1/LnWelIwCX4OEq7r8m0Avgnrgz/6+aKmQ43R4Msl4tomrQDT0rwPbYGr1pbA9Fk+O5OLMncL2w==" saltValue="til9LsEJXqSEaI2VpuCHE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J9" sqref="J9"/>
    </sheetView>
  </sheetViews>
  <sheetFormatPr defaultColWidth="8.90625" defaultRowHeight="14.5" x14ac:dyDescent="0.35"/>
  <cols>
    <col min="1" max="1" width="3.453125" style="22" customWidth="1"/>
    <col min="2" max="2" width="24.453125" style="27" bestFit="1" customWidth="1"/>
    <col min="3" max="3" width="9.90625" style="28" customWidth="1"/>
    <col min="4" max="4" width="26.453125" style="27" customWidth="1"/>
    <col min="5" max="5" width="4.54296875" style="22" customWidth="1"/>
    <col min="6" max="6" width="76.453125" style="27" customWidth="1"/>
    <col min="7" max="7" width="65.54296875" style="27" customWidth="1"/>
    <col min="8" max="16384" width="8.90625" style="22"/>
  </cols>
  <sheetData>
    <row r="1" spans="2:7" ht="18.5" x14ac:dyDescent="0.35">
      <c r="B1" s="20" t="s">
        <v>881</v>
      </c>
      <c r="C1" s="21"/>
      <c r="D1" s="22"/>
      <c r="F1" s="20" t="s">
        <v>882</v>
      </c>
      <c r="G1" s="22"/>
    </row>
    <row r="2" spans="2:7" x14ac:dyDescent="0.35">
      <c r="B2" s="22"/>
      <c r="C2" s="21"/>
      <c r="D2" s="22"/>
      <c r="F2" s="23"/>
      <c r="G2" s="23"/>
    </row>
    <row r="3" spans="2:7" s="25" customFormat="1" x14ac:dyDescent="0.35">
      <c r="B3" s="24" t="s">
        <v>888</v>
      </c>
      <c r="C3" s="24" t="s">
        <v>875</v>
      </c>
      <c r="D3" s="24" t="s">
        <v>876</v>
      </c>
      <c r="F3" s="26" t="s">
        <v>883</v>
      </c>
      <c r="G3" s="26" t="s">
        <v>884</v>
      </c>
    </row>
    <row r="4" spans="2:7" ht="29" x14ac:dyDescent="0.35">
      <c r="B4" s="27" t="s">
        <v>14</v>
      </c>
      <c r="C4" s="27" t="s">
        <v>877</v>
      </c>
      <c r="D4" s="27" t="s">
        <v>878</v>
      </c>
      <c r="F4" s="27" t="s">
        <v>893</v>
      </c>
      <c r="G4" s="27" t="s">
        <v>897</v>
      </c>
    </row>
    <row r="5" spans="2:7" ht="29" x14ac:dyDescent="0.35">
      <c r="B5" s="27" t="s">
        <v>14</v>
      </c>
      <c r="C5" s="27" t="s">
        <v>885</v>
      </c>
      <c r="D5" s="27" t="s">
        <v>886</v>
      </c>
      <c r="F5" s="27" t="s">
        <v>894</v>
      </c>
      <c r="G5" s="27" t="s">
        <v>897</v>
      </c>
    </row>
    <row r="6" spans="2:7" ht="72.5" x14ac:dyDescent="0.35">
      <c r="B6" s="27" t="s">
        <v>14</v>
      </c>
      <c r="C6" s="27" t="s">
        <v>919</v>
      </c>
      <c r="D6" s="27" t="s">
        <v>915</v>
      </c>
      <c r="F6" s="27" t="s">
        <v>895</v>
      </c>
      <c r="G6" s="27" t="s">
        <v>922</v>
      </c>
    </row>
    <row r="7" spans="2:7" ht="29" x14ac:dyDescent="0.35">
      <c r="B7" s="27" t="s">
        <v>21</v>
      </c>
      <c r="C7" s="27" t="s">
        <v>889</v>
      </c>
      <c r="D7" s="27" t="s">
        <v>921</v>
      </c>
      <c r="F7" s="27" t="s">
        <v>896</v>
      </c>
      <c r="G7" s="27" t="s">
        <v>897</v>
      </c>
    </row>
    <row r="8" spans="2:7" ht="29" x14ac:dyDescent="0.35">
      <c r="B8" s="27" t="s">
        <v>21</v>
      </c>
      <c r="C8" s="27" t="s">
        <v>891</v>
      </c>
      <c r="D8" s="27" t="s">
        <v>892</v>
      </c>
      <c r="F8" s="27" t="s">
        <v>898</v>
      </c>
      <c r="G8" s="27" t="s">
        <v>890</v>
      </c>
    </row>
    <row r="9" spans="2:7" ht="43.5" x14ac:dyDescent="0.35">
      <c r="B9" s="27" t="s">
        <v>21</v>
      </c>
      <c r="C9" s="27" t="s">
        <v>918</v>
      </c>
      <c r="D9" s="27" t="s">
        <v>917</v>
      </c>
      <c r="F9" s="27" t="s">
        <v>899</v>
      </c>
      <c r="G9" s="27" t="s">
        <v>900</v>
      </c>
    </row>
    <row r="10" spans="2:7" ht="72.5" x14ac:dyDescent="0.35">
      <c r="B10" s="27" t="s">
        <v>27</v>
      </c>
      <c r="C10" s="27" t="s">
        <v>920</v>
      </c>
      <c r="D10" s="27" t="s">
        <v>921</v>
      </c>
      <c r="F10" s="27" t="s">
        <v>901</v>
      </c>
      <c r="G10" s="27" t="s">
        <v>923</v>
      </c>
    </row>
    <row r="11" spans="2:7" ht="29" x14ac:dyDescent="0.35">
      <c r="B11" s="27" t="s">
        <v>35</v>
      </c>
      <c r="C11" s="27" t="s">
        <v>931</v>
      </c>
      <c r="D11" s="27" t="s">
        <v>932</v>
      </c>
      <c r="F11" s="27" t="s">
        <v>902</v>
      </c>
      <c r="G11" s="27" t="s">
        <v>939</v>
      </c>
    </row>
    <row r="12" spans="2:7" ht="29" x14ac:dyDescent="0.35">
      <c r="B12" s="27" t="s">
        <v>933</v>
      </c>
      <c r="C12" s="27" t="s">
        <v>934</v>
      </c>
      <c r="D12" s="27" t="s">
        <v>935</v>
      </c>
      <c r="F12" s="27" t="s">
        <v>903</v>
      </c>
      <c r="G12" s="27" t="s">
        <v>897</v>
      </c>
    </row>
    <row r="13" spans="2:7" ht="58" x14ac:dyDescent="0.35">
      <c r="B13" s="27" t="s">
        <v>42</v>
      </c>
      <c r="C13" s="27" t="s">
        <v>938</v>
      </c>
      <c r="D13" s="27" t="s">
        <v>935</v>
      </c>
      <c r="F13" s="27" t="s">
        <v>904</v>
      </c>
      <c r="G13" s="27" t="s">
        <v>924</v>
      </c>
    </row>
    <row r="14" spans="2:7" ht="43.5" x14ac:dyDescent="0.35">
      <c r="B14" s="27" t="s">
        <v>936</v>
      </c>
      <c r="C14" s="27" t="s">
        <v>937</v>
      </c>
      <c r="D14" s="27" t="s">
        <v>935</v>
      </c>
      <c r="F14" s="27" t="s">
        <v>905</v>
      </c>
      <c r="G14" s="27" t="s">
        <v>897</v>
      </c>
    </row>
    <row r="15" spans="2:7" ht="29" x14ac:dyDescent="0.35">
      <c r="B15" s="27" t="s">
        <v>56</v>
      </c>
      <c r="C15" s="27" t="s">
        <v>938</v>
      </c>
      <c r="D15" s="27" t="s">
        <v>935</v>
      </c>
      <c r="F15" s="27" t="s">
        <v>910</v>
      </c>
      <c r="G15" s="27" t="s">
        <v>897</v>
      </c>
    </row>
    <row r="16" spans="2:7" ht="43.5" x14ac:dyDescent="0.35">
      <c r="B16" s="27" t="s">
        <v>879</v>
      </c>
      <c r="C16" s="27" t="s">
        <v>926</v>
      </c>
      <c r="D16" s="27" t="s">
        <v>930</v>
      </c>
      <c r="F16" s="27" t="s">
        <v>909</v>
      </c>
      <c r="G16" s="27" t="s">
        <v>897</v>
      </c>
    </row>
    <row r="17" spans="2:7" ht="43.5" x14ac:dyDescent="0.35">
      <c r="B17" s="27" t="s">
        <v>879</v>
      </c>
      <c r="C17" s="27" t="s">
        <v>880</v>
      </c>
      <c r="D17" s="27" t="s">
        <v>887</v>
      </c>
      <c r="F17" s="27" t="s">
        <v>911</v>
      </c>
      <c r="G17" s="27" t="s">
        <v>897</v>
      </c>
    </row>
    <row r="18" spans="2:7" ht="72.5" x14ac:dyDescent="0.35">
      <c r="B18" s="27" t="s">
        <v>929</v>
      </c>
      <c r="C18" s="27" t="s">
        <v>927</v>
      </c>
      <c r="D18" s="27" t="s">
        <v>928</v>
      </c>
      <c r="F18" s="27" t="s">
        <v>912</v>
      </c>
      <c r="G18" s="27" t="s">
        <v>925</v>
      </c>
    </row>
    <row r="19" spans="2:7" ht="29" x14ac:dyDescent="0.35">
      <c r="F19" s="27" t="s">
        <v>906</v>
      </c>
      <c r="G19" s="27" t="s">
        <v>907</v>
      </c>
    </row>
    <row r="20" spans="2:7" ht="72.5" x14ac:dyDescent="0.35">
      <c r="F20" s="27" t="s">
        <v>908</v>
      </c>
      <c r="G20" s="27" t="s">
        <v>897</v>
      </c>
    </row>
    <row r="21" spans="2:7" x14ac:dyDescent="0.35">
      <c r="F21" s="27" t="s">
        <v>913</v>
      </c>
      <c r="G21" s="27" t="s">
        <v>914</v>
      </c>
    </row>
  </sheetData>
  <sheetProtection algorithmName="SHA-512" hashValue="P4LBdFpP2ElBlljn9GyoJ66METfyY2nn6Owj1eQJhSnSv+CHjPqaR4rI2fNuwEXLJz/8Zs5s1nbftCBTMqPj0w==" saltValue="kbBzaBJJM6UpApemkU30M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ColWidth="8.90625" defaultRowHeight="14.5" x14ac:dyDescent="0.35"/>
  <cols>
    <col min="1" max="1" width="3" customWidth="1"/>
    <col min="2" max="2" width="27.54296875" style="8" customWidth="1"/>
    <col min="3" max="3" width="82.453125" style="8" customWidth="1"/>
    <col min="4" max="4" width="62" style="31" customWidth="1"/>
    <col min="5" max="5" width="13.453125" customWidth="1"/>
    <col min="6" max="6" width="46" customWidth="1"/>
  </cols>
  <sheetData>
    <row r="1" spans="1:6" ht="18.5" x14ac:dyDescent="0.45">
      <c r="A1" t="s">
        <v>80</v>
      </c>
      <c r="B1" s="29" t="s">
        <v>81</v>
      </c>
      <c r="C1"/>
      <c r="D1" s="30"/>
    </row>
    <row r="2" spans="1:6" x14ac:dyDescent="0.35">
      <c r="A2" t="s">
        <v>80</v>
      </c>
      <c r="B2"/>
      <c r="C2"/>
    </row>
    <row r="3" spans="1:6" ht="16" thickBot="1" x14ac:dyDescent="0.4">
      <c r="A3" t="s">
        <v>80</v>
      </c>
      <c r="B3" s="32" t="s">
        <v>82</v>
      </c>
      <c r="C3"/>
      <c r="D3" s="33"/>
      <c r="E3" s="34"/>
    </row>
    <row r="4" spans="1:6" x14ac:dyDescent="0.35">
      <c r="A4" s="35" t="s">
        <v>80</v>
      </c>
      <c r="B4" s="36" t="s">
        <v>83</v>
      </c>
      <c r="C4" s="37" t="s">
        <v>84</v>
      </c>
      <c r="F4" s="38"/>
    </row>
    <row r="5" spans="1:6" ht="43.5" x14ac:dyDescent="0.35">
      <c r="A5" s="35" t="s">
        <v>80</v>
      </c>
      <c r="B5" s="39" t="s">
        <v>85</v>
      </c>
      <c r="C5" s="40" t="s">
        <v>86</v>
      </c>
      <c r="D5" s="41"/>
      <c r="E5" s="42"/>
      <c r="F5" s="43"/>
    </row>
    <row r="6" spans="1:6" ht="43.5" x14ac:dyDescent="0.35">
      <c r="A6" s="35" t="s">
        <v>80</v>
      </c>
      <c r="B6" s="39" t="s">
        <v>87</v>
      </c>
      <c r="C6" s="40" t="s">
        <v>88</v>
      </c>
    </row>
    <row r="7" spans="1:6" ht="58" x14ac:dyDescent="0.35">
      <c r="A7" s="35" t="s">
        <v>80</v>
      </c>
      <c r="B7" s="39" t="s">
        <v>89</v>
      </c>
      <c r="C7" s="40" t="s">
        <v>90</v>
      </c>
    </row>
    <row r="8" spans="1:6" ht="29" x14ac:dyDescent="0.35">
      <c r="A8" s="35" t="s">
        <v>80</v>
      </c>
      <c r="B8" s="39" t="s">
        <v>91</v>
      </c>
      <c r="C8" s="40" t="s">
        <v>92</v>
      </c>
      <c r="D8" s="41"/>
      <c r="E8" s="44"/>
      <c r="F8" s="45"/>
    </row>
    <row r="9" spans="1:6" ht="43.5" x14ac:dyDescent="0.35">
      <c r="A9" s="35" t="s">
        <v>80</v>
      </c>
      <c r="B9" s="39" t="s">
        <v>93</v>
      </c>
      <c r="C9" s="40" t="s">
        <v>94</v>
      </c>
      <c r="D9" s="41"/>
    </row>
    <row r="10" spans="1:6" ht="29" x14ac:dyDescent="0.35">
      <c r="A10" s="35" t="s">
        <v>80</v>
      </c>
      <c r="B10" s="39" t="s">
        <v>95</v>
      </c>
      <c r="C10" s="46" t="s">
        <v>96</v>
      </c>
    </row>
    <row r="11" spans="1:6" ht="58" x14ac:dyDescent="0.35">
      <c r="A11" s="35" t="s">
        <v>80</v>
      </c>
      <c r="B11" s="39" t="s">
        <v>97</v>
      </c>
      <c r="C11" s="46" t="s">
        <v>98</v>
      </c>
    </row>
    <row r="12" spans="1:6" ht="87" x14ac:dyDescent="0.35">
      <c r="A12" s="35" t="s">
        <v>80</v>
      </c>
      <c r="B12" s="39" t="s">
        <v>99</v>
      </c>
      <c r="C12" s="46" t="s">
        <v>100</v>
      </c>
    </row>
    <row r="13" spans="1:6" ht="29" x14ac:dyDescent="0.35">
      <c r="A13" s="35" t="s">
        <v>80</v>
      </c>
      <c r="B13" s="39" t="s">
        <v>101</v>
      </c>
      <c r="C13" s="46" t="s">
        <v>102</v>
      </c>
    </row>
    <row r="14" spans="1:6" ht="116" x14ac:dyDescent="0.35">
      <c r="A14" s="35" t="s">
        <v>80</v>
      </c>
      <c r="B14" s="39" t="s">
        <v>103</v>
      </c>
      <c r="C14" s="40" t="s">
        <v>104</v>
      </c>
      <c r="D14" s="41"/>
      <c r="F14" s="43"/>
    </row>
    <row r="15" spans="1:6" ht="65.25" customHeight="1" x14ac:dyDescent="0.35">
      <c r="A15" s="35" t="s">
        <v>80</v>
      </c>
      <c r="B15" s="39" t="s">
        <v>105</v>
      </c>
      <c r="C15" s="46" t="s">
        <v>106</v>
      </c>
    </row>
    <row r="16" spans="1:6" ht="58" x14ac:dyDescent="0.35">
      <c r="A16" s="35" t="s">
        <v>80</v>
      </c>
      <c r="B16" s="39" t="s">
        <v>107</v>
      </c>
      <c r="C16" s="46" t="s">
        <v>108</v>
      </c>
    </row>
    <row r="17" spans="1:3" ht="29" x14ac:dyDescent="0.35">
      <c r="A17" s="35" t="s">
        <v>80</v>
      </c>
      <c r="B17" s="39" t="s">
        <v>109</v>
      </c>
      <c r="C17" s="46" t="s">
        <v>110</v>
      </c>
    </row>
    <row r="18" spans="1:3" ht="29" x14ac:dyDescent="0.35">
      <c r="A18" s="35" t="s">
        <v>80</v>
      </c>
      <c r="B18" s="39" t="s">
        <v>111</v>
      </c>
      <c r="C18" s="46" t="s">
        <v>112</v>
      </c>
    </row>
    <row r="19" spans="1:3" ht="29" x14ac:dyDescent="0.35">
      <c r="A19" s="35" t="s">
        <v>80</v>
      </c>
      <c r="B19" s="39" t="s">
        <v>113</v>
      </c>
      <c r="C19" s="46" t="s">
        <v>114</v>
      </c>
    </row>
    <row r="20" spans="1:3" ht="104.9" customHeight="1" x14ac:dyDescent="0.35">
      <c r="A20" s="35" t="s">
        <v>80</v>
      </c>
      <c r="B20" s="39" t="s">
        <v>115</v>
      </c>
      <c r="C20" s="46" t="s">
        <v>116</v>
      </c>
    </row>
    <row r="21" spans="1:3" ht="43.5" x14ac:dyDescent="0.35">
      <c r="A21" s="35" t="s">
        <v>80</v>
      </c>
      <c r="B21" s="39" t="s">
        <v>117</v>
      </c>
      <c r="C21" s="46" t="s">
        <v>118</v>
      </c>
    </row>
    <row r="22" spans="1:3" ht="43.5" x14ac:dyDescent="0.35">
      <c r="A22" s="35" t="s">
        <v>80</v>
      </c>
      <c r="B22" s="39" t="s">
        <v>119</v>
      </c>
      <c r="C22" s="46" t="s">
        <v>120</v>
      </c>
    </row>
    <row r="23" spans="1:3" ht="72.5" x14ac:dyDescent="0.35">
      <c r="A23" s="35" t="s">
        <v>80</v>
      </c>
      <c r="B23" s="39" t="s">
        <v>121</v>
      </c>
      <c r="C23" s="46" t="s">
        <v>122</v>
      </c>
    </row>
    <row r="24" spans="1:3" ht="43.5" x14ac:dyDescent="0.35">
      <c r="A24" s="35" t="s">
        <v>80</v>
      </c>
      <c r="B24" s="39" t="s">
        <v>123</v>
      </c>
      <c r="C24" s="46" t="s">
        <v>124</v>
      </c>
    </row>
    <row r="25" spans="1:3" ht="29" x14ac:dyDescent="0.35">
      <c r="A25" s="35" t="s">
        <v>80</v>
      </c>
      <c r="B25" s="39" t="s">
        <v>125</v>
      </c>
      <c r="C25" s="46" t="s">
        <v>126</v>
      </c>
    </row>
    <row r="26" spans="1:3" ht="29" x14ac:dyDescent="0.35">
      <c r="A26" s="35" t="s">
        <v>80</v>
      </c>
      <c r="B26" s="39" t="s">
        <v>127</v>
      </c>
      <c r="C26" s="46" t="s">
        <v>128</v>
      </c>
    </row>
    <row r="27" spans="1:3" ht="72.5" x14ac:dyDescent="0.35">
      <c r="A27" s="35" t="s">
        <v>80</v>
      </c>
      <c r="B27" s="39" t="s">
        <v>129</v>
      </c>
      <c r="C27" s="46" t="s">
        <v>130</v>
      </c>
    </row>
    <row r="28" spans="1:3" ht="43.5" x14ac:dyDescent="0.35">
      <c r="A28" s="35" t="s">
        <v>80</v>
      </c>
      <c r="B28" s="39" t="s">
        <v>131</v>
      </c>
      <c r="C28" s="46" t="s">
        <v>132</v>
      </c>
    </row>
    <row r="29" spans="1:3" ht="232" x14ac:dyDescent="0.35">
      <c r="A29" s="35" t="s">
        <v>80</v>
      </c>
      <c r="B29" s="39" t="s">
        <v>14</v>
      </c>
      <c r="C29" s="46" t="s">
        <v>133</v>
      </c>
    </row>
    <row r="30" spans="1:3" ht="29" x14ac:dyDescent="0.35">
      <c r="A30" s="35"/>
      <c r="B30" s="47" t="s">
        <v>134</v>
      </c>
      <c r="C30" s="46" t="s">
        <v>135</v>
      </c>
    </row>
    <row r="31" spans="1:3" ht="29" x14ac:dyDescent="0.35">
      <c r="A31" s="35" t="s">
        <v>80</v>
      </c>
      <c r="B31" s="39" t="s">
        <v>136</v>
      </c>
      <c r="C31" s="46" t="s">
        <v>137</v>
      </c>
    </row>
    <row r="32" spans="1:3" ht="29" x14ac:dyDescent="0.35">
      <c r="A32" s="35" t="s">
        <v>80</v>
      </c>
      <c r="B32" s="39" t="s">
        <v>138</v>
      </c>
      <c r="C32" s="46" t="s">
        <v>139</v>
      </c>
    </row>
    <row r="33" spans="1:3" ht="29" x14ac:dyDescent="0.35">
      <c r="A33" s="35" t="s">
        <v>80</v>
      </c>
      <c r="B33" s="39" t="s">
        <v>140</v>
      </c>
      <c r="C33" s="46" t="s">
        <v>141</v>
      </c>
    </row>
    <row r="34" spans="1:3" ht="69" customHeight="1" x14ac:dyDescent="0.35">
      <c r="A34" s="35"/>
      <c r="B34" s="39" t="s">
        <v>142</v>
      </c>
      <c r="C34" s="46" t="s">
        <v>143</v>
      </c>
    </row>
    <row r="35" spans="1:3" ht="29" x14ac:dyDescent="0.35">
      <c r="A35" s="35" t="s">
        <v>80</v>
      </c>
      <c r="B35" s="39" t="s">
        <v>144</v>
      </c>
      <c r="C35" s="46" t="s">
        <v>145</v>
      </c>
    </row>
    <row r="36" spans="1:3" ht="72.5" x14ac:dyDescent="0.35">
      <c r="A36" s="35" t="s">
        <v>80</v>
      </c>
      <c r="B36" s="39" t="s">
        <v>146</v>
      </c>
      <c r="C36" s="46" t="s">
        <v>147</v>
      </c>
    </row>
    <row r="37" spans="1:3" ht="43.5" x14ac:dyDescent="0.35">
      <c r="A37" s="35" t="s">
        <v>80</v>
      </c>
      <c r="B37" s="39" t="s">
        <v>148</v>
      </c>
      <c r="C37" s="46" t="s">
        <v>149</v>
      </c>
    </row>
    <row r="38" spans="1:3" ht="29" x14ac:dyDescent="0.35">
      <c r="A38" s="35" t="s">
        <v>80</v>
      </c>
      <c r="B38" s="39" t="s">
        <v>150</v>
      </c>
      <c r="C38" s="46" t="s">
        <v>151</v>
      </c>
    </row>
    <row r="39" spans="1:3" ht="29" x14ac:dyDescent="0.35">
      <c r="A39" s="35" t="s">
        <v>80</v>
      </c>
      <c r="B39" s="39" t="s">
        <v>152</v>
      </c>
      <c r="C39" s="46" t="s">
        <v>153</v>
      </c>
    </row>
    <row r="40" spans="1:3" ht="145" x14ac:dyDescent="0.35">
      <c r="A40" s="35" t="s">
        <v>80</v>
      </c>
      <c r="B40" s="39" t="s">
        <v>154</v>
      </c>
      <c r="C40" s="46" t="s">
        <v>155</v>
      </c>
    </row>
    <row r="41" spans="1:3" x14ac:dyDescent="0.35">
      <c r="A41" s="35" t="s">
        <v>80</v>
      </c>
      <c r="B41" s="39" t="s">
        <v>156</v>
      </c>
      <c r="C41" s="46" t="s">
        <v>157</v>
      </c>
    </row>
    <row r="42" spans="1:3" x14ac:dyDescent="0.35">
      <c r="A42" s="35" t="s">
        <v>80</v>
      </c>
      <c r="B42" s="39" t="s">
        <v>158</v>
      </c>
      <c r="C42" s="46" t="s">
        <v>159</v>
      </c>
    </row>
    <row r="43" spans="1:3" ht="29" x14ac:dyDescent="0.35">
      <c r="A43" s="35" t="s">
        <v>80</v>
      </c>
      <c r="B43" s="39" t="s">
        <v>160</v>
      </c>
      <c r="C43" s="46" t="s">
        <v>161</v>
      </c>
    </row>
    <row r="44" spans="1:3" ht="43.5" x14ac:dyDescent="0.35">
      <c r="A44" s="35" t="s">
        <v>80</v>
      </c>
      <c r="B44" s="39" t="s">
        <v>162</v>
      </c>
      <c r="C44" s="46" t="s">
        <v>163</v>
      </c>
    </row>
    <row r="45" spans="1:3" ht="29" x14ac:dyDescent="0.35">
      <c r="A45" s="35" t="s">
        <v>80</v>
      </c>
      <c r="B45" s="39" t="s">
        <v>164</v>
      </c>
      <c r="C45" s="46" t="s">
        <v>165</v>
      </c>
    </row>
    <row r="46" spans="1:3" ht="29" x14ac:dyDescent="0.35">
      <c r="A46" s="35" t="s">
        <v>80</v>
      </c>
      <c r="B46" s="39" t="s">
        <v>166</v>
      </c>
      <c r="C46" s="46" t="s">
        <v>167</v>
      </c>
    </row>
    <row r="47" spans="1:3" ht="87" x14ac:dyDescent="0.35">
      <c r="A47" s="35" t="s">
        <v>80</v>
      </c>
      <c r="B47" s="39" t="s">
        <v>168</v>
      </c>
      <c r="C47" s="46" t="s">
        <v>169</v>
      </c>
    </row>
    <row r="48" spans="1:3" ht="29" x14ac:dyDescent="0.35">
      <c r="A48" s="35" t="s">
        <v>80</v>
      </c>
      <c r="B48" s="39" t="s">
        <v>170</v>
      </c>
      <c r="C48" s="46" t="s">
        <v>171</v>
      </c>
    </row>
    <row r="49" spans="1:6" ht="58" x14ac:dyDescent="0.35">
      <c r="A49" s="35" t="s">
        <v>80</v>
      </c>
      <c r="B49" s="39" t="s">
        <v>172</v>
      </c>
      <c r="C49" s="46" t="s">
        <v>173</v>
      </c>
    </row>
    <row r="50" spans="1:6" ht="29" x14ac:dyDescent="0.35">
      <c r="A50" s="35" t="s">
        <v>80</v>
      </c>
      <c r="B50" s="39" t="s">
        <v>174</v>
      </c>
      <c r="C50" s="46" t="s">
        <v>175</v>
      </c>
    </row>
    <row r="51" spans="1:6" ht="29" x14ac:dyDescent="0.35">
      <c r="A51" s="35" t="s">
        <v>80</v>
      </c>
      <c r="B51" s="39" t="s">
        <v>176</v>
      </c>
      <c r="C51" s="46" t="s">
        <v>177</v>
      </c>
    </row>
    <row r="52" spans="1:6" x14ac:dyDescent="0.35">
      <c r="A52" s="35" t="s">
        <v>80</v>
      </c>
      <c r="B52" s="39" t="s">
        <v>178</v>
      </c>
      <c r="C52" s="46" t="s">
        <v>179</v>
      </c>
    </row>
    <row r="53" spans="1:6" ht="58" x14ac:dyDescent="0.35">
      <c r="A53" s="35" t="s">
        <v>80</v>
      </c>
      <c r="B53" s="39" t="s">
        <v>180</v>
      </c>
      <c r="C53" s="46" t="s">
        <v>181</v>
      </c>
    </row>
    <row r="54" spans="1:6" ht="72.5" x14ac:dyDescent="0.35">
      <c r="A54" s="35" t="s">
        <v>80</v>
      </c>
      <c r="B54" s="39" t="s">
        <v>182</v>
      </c>
      <c r="C54" s="46" t="s">
        <v>183</v>
      </c>
    </row>
    <row r="55" spans="1:6" ht="43.5" x14ac:dyDescent="0.35">
      <c r="A55" s="35" t="s">
        <v>80</v>
      </c>
      <c r="B55" s="39" t="s">
        <v>184</v>
      </c>
      <c r="C55" s="46" t="s">
        <v>185</v>
      </c>
    </row>
    <row r="56" spans="1:6" x14ac:dyDescent="0.35">
      <c r="A56" s="35"/>
      <c r="B56" s="47" t="s">
        <v>186</v>
      </c>
      <c r="C56" s="46" t="s">
        <v>187</v>
      </c>
    </row>
    <row r="57" spans="1:6" ht="72.5" x14ac:dyDescent="0.35">
      <c r="A57" s="35" t="s">
        <v>80</v>
      </c>
      <c r="B57" s="39" t="s">
        <v>188</v>
      </c>
      <c r="C57" s="40" t="s">
        <v>189</v>
      </c>
      <c r="D57" s="41"/>
      <c r="F57" s="48"/>
    </row>
    <row r="58" spans="1:6" ht="29" x14ac:dyDescent="0.35">
      <c r="A58" s="35" t="s">
        <v>80</v>
      </c>
      <c r="B58" s="39" t="s">
        <v>190</v>
      </c>
      <c r="C58" s="46" t="s">
        <v>191</v>
      </c>
    </row>
    <row r="59" spans="1:6" ht="29" x14ac:dyDescent="0.35">
      <c r="A59" s="35" t="s">
        <v>80</v>
      </c>
      <c r="B59" s="39" t="s">
        <v>192</v>
      </c>
      <c r="C59" s="46" t="s">
        <v>193</v>
      </c>
    </row>
    <row r="60" spans="1:6" ht="29" x14ac:dyDescent="0.35">
      <c r="A60" s="35" t="s">
        <v>80</v>
      </c>
      <c r="B60" s="39" t="s">
        <v>194</v>
      </c>
      <c r="C60" s="46" t="s">
        <v>195</v>
      </c>
    </row>
    <row r="61" spans="1:6" ht="29" x14ac:dyDescent="0.35">
      <c r="A61" s="35" t="s">
        <v>80</v>
      </c>
      <c r="B61" s="39" t="s">
        <v>196</v>
      </c>
      <c r="C61" s="46" t="s">
        <v>197</v>
      </c>
    </row>
    <row r="62" spans="1:6" ht="43.5" x14ac:dyDescent="0.35">
      <c r="A62" s="35" t="s">
        <v>80</v>
      </c>
      <c r="B62" s="39" t="s">
        <v>198</v>
      </c>
      <c r="C62" s="46" t="s">
        <v>199</v>
      </c>
    </row>
    <row r="63" spans="1:6" ht="29" x14ac:dyDescent="0.35">
      <c r="A63" s="35" t="s">
        <v>80</v>
      </c>
      <c r="B63" s="39" t="s">
        <v>200</v>
      </c>
      <c r="C63" s="46" t="s">
        <v>201</v>
      </c>
    </row>
    <row r="64" spans="1:6" ht="29" x14ac:dyDescent="0.35">
      <c r="A64" s="35" t="s">
        <v>80</v>
      </c>
      <c r="B64" s="39" t="s">
        <v>202</v>
      </c>
      <c r="C64" s="46" t="s">
        <v>203</v>
      </c>
    </row>
    <row r="65" spans="1:3" ht="29" x14ac:dyDescent="0.35">
      <c r="A65" s="35" t="s">
        <v>80</v>
      </c>
      <c r="B65" s="39" t="s">
        <v>204</v>
      </c>
      <c r="C65" s="46" t="s">
        <v>205</v>
      </c>
    </row>
    <row r="66" spans="1:3" ht="43.5" x14ac:dyDescent="0.35">
      <c r="A66" s="35" t="s">
        <v>80</v>
      </c>
      <c r="B66" s="39" t="s">
        <v>206</v>
      </c>
      <c r="C66" s="46" t="s">
        <v>207</v>
      </c>
    </row>
    <row r="67" spans="1:3" ht="29" x14ac:dyDescent="0.35">
      <c r="A67" s="35" t="s">
        <v>80</v>
      </c>
      <c r="B67" s="39" t="s">
        <v>208</v>
      </c>
      <c r="C67" s="46" t="s">
        <v>209</v>
      </c>
    </row>
    <row r="68" spans="1:3" ht="29" x14ac:dyDescent="0.35">
      <c r="A68" s="35" t="s">
        <v>80</v>
      </c>
      <c r="B68" s="39" t="s">
        <v>210</v>
      </c>
      <c r="C68" s="46" t="s">
        <v>211</v>
      </c>
    </row>
    <row r="69" spans="1:3" ht="72.5" x14ac:dyDescent="0.35">
      <c r="A69" s="35" t="s">
        <v>80</v>
      </c>
      <c r="B69" s="39" t="s">
        <v>212</v>
      </c>
      <c r="C69" s="46" t="s">
        <v>213</v>
      </c>
    </row>
    <row r="70" spans="1:3" ht="43.5" x14ac:dyDescent="0.35">
      <c r="A70" s="35" t="s">
        <v>80</v>
      </c>
      <c r="B70" s="39" t="s">
        <v>214</v>
      </c>
      <c r="C70" s="46" t="s">
        <v>215</v>
      </c>
    </row>
    <row r="71" spans="1:3" x14ac:dyDescent="0.35">
      <c r="A71" s="35"/>
      <c r="B71" s="47" t="s">
        <v>216</v>
      </c>
      <c r="C71" s="40" t="s">
        <v>217</v>
      </c>
    </row>
    <row r="72" spans="1:3" x14ac:dyDescent="0.35">
      <c r="A72" s="35" t="s">
        <v>80</v>
      </c>
      <c r="B72" s="39" t="s">
        <v>218</v>
      </c>
      <c r="C72" s="46" t="s">
        <v>219</v>
      </c>
    </row>
    <row r="73" spans="1:3" ht="58" x14ac:dyDescent="0.35">
      <c r="A73" s="35" t="s">
        <v>80</v>
      </c>
      <c r="B73" s="39" t="s">
        <v>220</v>
      </c>
      <c r="C73" s="46" t="s">
        <v>221</v>
      </c>
    </row>
    <row r="74" spans="1:3" x14ac:dyDescent="0.35">
      <c r="A74" s="35" t="s">
        <v>80</v>
      </c>
      <c r="B74" s="39" t="s">
        <v>222</v>
      </c>
      <c r="C74" s="46" t="s">
        <v>223</v>
      </c>
    </row>
    <row r="75" spans="1:3" ht="43.5" x14ac:dyDescent="0.35">
      <c r="A75" s="35" t="s">
        <v>80</v>
      </c>
      <c r="B75" s="39" t="s">
        <v>224</v>
      </c>
      <c r="C75" s="46" t="s">
        <v>225</v>
      </c>
    </row>
    <row r="76" spans="1:3" ht="29" x14ac:dyDescent="0.35">
      <c r="A76" s="35" t="s">
        <v>80</v>
      </c>
      <c r="B76" s="39" t="s">
        <v>226</v>
      </c>
      <c r="C76" s="46" t="s">
        <v>227</v>
      </c>
    </row>
    <row r="77" spans="1:3" ht="72.5" x14ac:dyDescent="0.35">
      <c r="A77" s="35" t="s">
        <v>80</v>
      </c>
      <c r="B77" s="39" t="s">
        <v>228</v>
      </c>
      <c r="C77" s="46" t="s">
        <v>229</v>
      </c>
    </row>
    <row r="78" spans="1:3" ht="29" x14ac:dyDescent="0.35">
      <c r="A78" s="35" t="s">
        <v>80</v>
      </c>
      <c r="B78" s="39" t="s">
        <v>230</v>
      </c>
      <c r="C78" s="46" t="s">
        <v>231</v>
      </c>
    </row>
    <row r="79" spans="1:3" ht="29" x14ac:dyDescent="0.35">
      <c r="A79" s="35" t="s">
        <v>80</v>
      </c>
      <c r="B79" s="39" t="s">
        <v>232</v>
      </c>
      <c r="C79" s="46" t="s">
        <v>233</v>
      </c>
    </row>
    <row r="80" spans="1:3" ht="29" x14ac:dyDescent="0.35">
      <c r="A80" s="35" t="s">
        <v>80</v>
      </c>
      <c r="B80" s="39" t="s">
        <v>234</v>
      </c>
      <c r="C80" s="46" t="s">
        <v>235</v>
      </c>
    </row>
    <row r="81" spans="1:3" ht="29" x14ac:dyDescent="0.35">
      <c r="A81" s="35"/>
      <c r="B81" s="47" t="s">
        <v>236</v>
      </c>
      <c r="C81" s="40" t="s">
        <v>237</v>
      </c>
    </row>
    <row r="82" spans="1:3" ht="72.5" x14ac:dyDescent="0.35">
      <c r="A82" s="35" t="s">
        <v>80</v>
      </c>
      <c r="B82" s="39" t="s">
        <v>238</v>
      </c>
      <c r="C82" s="46" t="s">
        <v>239</v>
      </c>
    </row>
    <row r="83" spans="1:3" ht="29" x14ac:dyDescent="0.35">
      <c r="A83" s="35" t="s">
        <v>80</v>
      </c>
      <c r="B83" s="39" t="s">
        <v>240</v>
      </c>
      <c r="C83" s="46" t="s">
        <v>241</v>
      </c>
    </row>
    <row r="84" spans="1:3" ht="58" x14ac:dyDescent="0.35">
      <c r="A84" s="35" t="s">
        <v>80</v>
      </c>
      <c r="B84" s="39" t="s">
        <v>242</v>
      </c>
      <c r="C84" s="46" t="s">
        <v>243</v>
      </c>
    </row>
    <row r="85" spans="1:3" x14ac:dyDescent="0.35">
      <c r="A85" s="35" t="s">
        <v>80</v>
      </c>
      <c r="B85" s="39" t="s">
        <v>244</v>
      </c>
      <c r="C85" s="46" t="s">
        <v>245</v>
      </c>
    </row>
    <row r="86" spans="1:3" ht="43.5" x14ac:dyDescent="0.35">
      <c r="A86" s="35" t="s">
        <v>80</v>
      </c>
      <c r="B86" s="39" t="s">
        <v>246</v>
      </c>
      <c r="C86" s="46" t="s">
        <v>247</v>
      </c>
    </row>
    <row r="87" spans="1:3" ht="29" x14ac:dyDescent="0.35">
      <c r="A87" s="35"/>
      <c r="B87" s="49" t="s">
        <v>248</v>
      </c>
      <c r="C87" s="50" t="s">
        <v>249</v>
      </c>
    </row>
    <row r="88" spans="1:3" ht="58" x14ac:dyDescent="0.35">
      <c r="A88" s="35" t="s">
        <v>80</v>
      </c>
      <c r="B88" s="51" t="s">
        <v>250</v>
      </c>
      <c r="C88" s="52" t="s">
        <v>251</v>
      </c>
    </row>
    <row r="89" spans="1:3" ht="29" x14ac:dyDescent="0.35">
      <c r="A89" s="35" t="s">
        <v>80</v>
      </c>
      <c r="B89" s="39" t="s">
        <v>252</v>
      </c>
      <c r="C89" s="46" t="s">
        <v>253</v>
      </c>
    </row>
    <row r="90" spans="1:3" x14ac:dyDescent="0.35">
      <c r="A90" s="35" t="s">
        <v>80</v>
      </c>
      <c r="B90" s="39" t="s">
        <v>254</v>
      </c>
      <c r="C90" s="46" t="s">
        <v>255</v>
      </c>
    </row>
    <row r="91" spans="1:3" ht="58" x14ac:dyDescent="0.35">
      <c r="A91" s="35"/>
      <c r="B91" s="39" t="s">
        <v>256</v>
      </c>
      <c r="C91" s="46" t="s">
        <v>257</v>
      </c>
    </row>
    <row r="92" spans="1:3" x14ac:dyDescent="0.35">
      <c r="A92" s="35" t="s">
        <v>80</v>
      </c>
      <c r="B92" s="39" t="s">
        <v>258</v>
      </c>
      <c r="C92" s="46" t="s">
        <v>259</v>
      </c>
    </row>
    <row r="93" spans="1:3" ht="29" x14ac:dyDescent="0.35">
      <c r="A93" s="35" t="s">
        <v>80</v>
      </c>
      <c r="B93" s="39" t="s">
        <v>260</v>
      </c>
      <c r="C93" s="46" t="s">
        <v>261</v>
      </c>
    </row>
    <row r="94" spans="1:3" ht="29" x14ac:dyDescent="0.35">
      <c r="A94" s="35" t="s">
        <v>80</v>
      </c>
      <c r="B94" s="39" t="s">
        <v>262</v>
      </c>
      <c r="C94" s="46" t="s">
        <v>263</v>
      </c>
    </row>
    <row r="95" spans="1:3" ht="58" x14ac:dyDescent="0.35">
      <c r="A95" s="35" t="s">
        <v>80</v>
      </c>
      <c r="B95" s="39" t="s">
        <v>264</v>
      </c>
      <c r="C95" s="46" t="s">
        <v>265</v>
      </c>
    </row>
    <row r="96" spans="1:3" x14ac:dyDescent="0.35">
      <c r="A96" s="35" t="s">
        <v>80</v>
      </c>
      <c r="B96" s="39" t="s">
        <v>266</v>
      </c>
      <c r="C96" s="46" t="s">
        <v>267</v>
      </c>
    </row>
    <row r="97" spans="1:3" ht="29" x14ac:dyDescent="0.35">
      <c r="A97" s="35" t="s">
        <v>80</v>
      </c>
      <c r="B97" s="39" t="s">
        <v>268</v>
      </c>
      <c r="C97" s="46" t="s">
        <v>269</v>
      </c>
    </row>
    <row r="98" spans="1:3" ht="43.5" x14ac:dyDescent="0.35">
      <c r="A98" s="35" t="s">
        <v>80</v>
      </c>
      <c r="B98" s="39" t="s">
        <v>270</v>
      </c>
      <c r="C98" s="46" t="s">
        <v>271</v>
      </c>
    </row>
    <row r="99" spans="1:3" ht="43.5" x14ac:dyDescent="0.35">
      <c r="A99" s="35" t="s">
        <v>80</v>
      </c>
      <c r="B99" s="39" t="s">
        <v>272</v>
      </c>
      <c r="C99" s="46" t="s">
        <v>273</v>
      </c>
    </row>
    <row r="100" spans="1:3" x14ac:dyDescent="0.35">
      <c r="A100" s="35" t="s">
        <v>80</v>
      </c>
      <c r="B100" s="39" t="s">
        <v>274</v>
      </c>
      <c r="C100" s="46" t="s">
        <v>275</v>
      </c>
    </row>
    <row r="101" spans="1:3" ht="58" x14ac:dyDescent="0.35">
      <c r="A101" s="35" t="s">
        <v>80</v>
      </c>
      <c r="B101" s="39" t="s">
        <v>276</v>
      </c>
      <c r="C101" s="46" t="s">
        <v>277</v>
      </c>
    </row>
    <row r="102" spans="1:3" ht="29" x14ac:dyDescent="0.35">
      <c r="A102" s="35" t="s">
        <v>80</v>
      </c>
      <c r="B102" s="39" t="s">
        <v>278</v>
      </c>
      <c r="C102" s="46" t="s">
        <v>279</v>
      </c>
    </row>
    <row r="103" spans="1:3" ht="43.5" x14ac:dyDescent="0.35">
      <c r="A103" s="35" t="s">
        <v>80</v>
      </c>
      <c r="B103" s="39" t="s">
        <v>280</v>
      </c>
      <c r="C103" s="46" t="s">
        <v>281</v>
      </c>
    </row>
    <row r="104" spans="1:3" ht="72.5" x14ac:dyDescent="0.35">
      <c r="A104" s="35" t="s">
        <v>80</v>
      </c>
      <c r="B104" s="39" t="s">
        <v>282</v>
      </c>
      <c r="C104" s="46" t="s">
        <v>283</v>
      </c>
    </row>
    <row r="105" spans="1:3" ht="43.5" x14ac:dyDescent="0.35">
      <c r="A105" s="35" t="s">
        <v>80</v>
      </c>
      <c r="B105" s="39" t="s">
        <v>284</v>
      </c>
      <c r="C105" s="46" t="s">
        <v>285</v>
      </c>
    </row>
    <row r="106" spans="1:3" ht="29" x14ac:dyDescent="0.35">
      <c r="A106" s="35" t="s">
        <v>80</v>
      </c>
      <c r="B106" s="39" t="s">
        <v>286</v>
      </c>
      <c r="C106" s="46" t="s">
        <v>287</v>
      </c>
    </row>
    <row r="107" spans="1:3" ht="43.5" x14ac:dyDescent="0.35">
      <c r="A107" s="35" t="s">
        <v>80</v>
      </c>
      <c r="B107" s="39" t="s">
        <v>288</v>
      </c>
      <c r="C107" s="46" t="s">
        <v>289</v>
      </c>
    </row>
    <row r="108" spans="1:3" ht="44" thickBot="1" x14ac:dyDescent="0.4">
      <c r="A108" s="35" t="s">
        <v>80</v>
      </c>
      <c r="B108" s="53" t="s">
        <v>290</v>
      </c>
      <c r="C108" s="54" t="s">
        <v>291</v>
      </c>
    </row>
  </sheetData>
  <sheetProtection algorithmName="SHA-512" hashValue="ob79VNIlX1eU1uxDPqiO1xbMbFQ+zwTlK1AdY151X5AORwUSkpEcQOXi9JNzB6rytque+v+zclgVC+MSVu+llg==" saltValue="OH3SECuNHu9pyIIamlQ+X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37" workbookViewId="0">
      <selection activeCell="C56" sqref="C56"/>
    </sheetView>
  </sheetViews>
  <sheetFormatPr defaultColWidth="8.90625" defaultRowHeight="14.5" x14ac:dyDescent="0.35"/>
  <cols>
    <col min="1" max="1" width="3" customWidth="1"/>
    <col min="2" max="2" width="66.54296875" customWidth="1"/>
    <col min="3" max="3" width="46.54296875" style="8" customWidth="1"/>
    <col min="4" max="4" width="49.54296875" style="58" customWidth="1"/>
    <col min="5" max="34" width="10.54296875" customWidth="1"/>
  </cols>
  <sheetData>
    <row r="1" spans="2:4" s="57" customFormat="1" ht="18.5" x14ac:dyDescent="0.35">
      <c r="B1" s="55" t="s">
        <v>292</v>
      </c>
      <c r="C1" s="30"/>
      <c r="D1" s="56"/>
    </row>
    <row r="3" spans="2:4" ht="15.5" x14ac:dyDescent="0.35">
      <c r="B3" s="32" t="s">
        <v>293</v>
      </c>
    </row>
    <row r="4" spans="2:4" x14ac:dyDescent="0.35">
      <c r="B4" s="59" t="s">
        <v>294</v>
      </c>
      <c r="C4" s="60" t="s">
        <v>984</v>
      </c>
    </row>
    <row r="5" spans="2:4" x14ac:dyDescent="0.35">
      <c r="B5" s="59" t="s">
        <v>295</v>
      </c>
      <c r="C5" s="61" t="s">
        <v>940</v>
      </c>
    </row>
    <row r="6" spans="2:4" x14ac:dyDescent="0.35">
      <c r="B6" s="59" t="s">
        <v>296</v>
      </c>
      <c r="C6" s="60">
        <v>804712347</v>
      </c>
    </row>
    <row r="8" spans="2:4" x14ac:dyDescent="0.35">
      <c r="B8" s="59" t="s">
        <v>297</v>
      </c>
      <c r="C8" s="60" t="s">
        <v>941</v>
      </c>
    </row>
    <row r="9" spans="2:4" x14ac:dyDescent="0.35">
      <c r="B9" s="59" t="s">
        <v>298</v>
      </c>
      <c r="C9" s="60" t="s">
        <v>942</v>
      </c>
    </row>
    <row r="10" spans="2:4" x14ac:dyDescent="0.35">
      <c r="B10" s="59" t="s">
        <v>299</v>
      </c>
      <c r="C10" s="60" t="s">
        <v>943</v>
      </c>
    </row>
    <row r="11" spans="2:4" x14ac:dyDescent="0.35">
      <c r="B11" s="59" t="s">
        <v>300</v>
      </c>
      <c r="C11" s="60">
        <v>77389</v>
      </c>
    </row>
    <row r="13" spans="2:4" x14ac:dyDescent="0.35">
      <c r="B13" s="59" t="s">
        <v>301</v>
      </c>
      <c r="C13" s="60" t="s">
        <v>944</v>
      </c>
    </row>
    <row r="14" spans="2:4" x14ac:dyDescent="0.35">
      <c r="B14" s="59" t="s">
        <v>302</v>
      </c>
      <c r="C14" s="60" t="s">
        <v>945</v>
      </c>
    </row>
    <row r="15" spans="2:4" x14ac:dyDescent="0.35">
      <c r="B15" s="59" t="s">
        <v>303</v>
      </c>
      <c r="C15" s="60" t="s">
        <v>946</v>
      </c>
    </row>
    <row r="16" spans="2:4" x14ac:dyDescent="0.35">
      <c r="B16" s="59" t="s">
        <v>304</v>
      </c>
      <c r="C16" s="60"/>
    </row>
    <row r="17" spans="2:3" x14ac:dyDescent="0.35">
      <c r="B17" s="59" t="s">
        <v>305</v>
      </c>
      <c r="C17" s="62" t="s">
        <v>947</v>
      </c>
    </row>
    <row r="18" spans="2:3" x14ac:dyDescent="0.35">
      <c r="B18" s="59" t="s">
        <v>306</v>
      </c>
      <c r="C18" s="60"/>
    </row>
    <row r="20" spans="2:3" ht="15.5" x14ac:dyDescent="0.35">
      <c r="B20" s="32" t="s">
        <v>307</v>
      </c>
    </row>
    <row r="21" spans="2:3" x14ac:dyDescent="0.35">
      <c r="B21" s="59" t="s">
        <v>308</v>
      </c>
      <c r="C21" s="60" t="s">
        <v>970</v>
      </c>
    </row>
    <row r="22" spans="2:3" x14ac:dyDescent="0.35">
      <c r="B22" s="59" t="s">
        <v>309</v>
      </c>
      <c r="C22" s="63">
        <v>110070379989</v>
      </c>
    </row>
    <row r="23" spans="2:3" x14ac:dyDescent="0.35">
      <c r="B23" s="59" t="s">
        <v>310</v>
      </c>
      <c r="C23" s="64" t="s">
        <v>963</v>
      </c>
    </row>
    <row r="24" spans="2:3" x14ac:dyDescent="0.35">
      <c r="B24" s="59" t="s">
        <v>311</v>
      </c>
      <c r="C24" s="64"/>
    </row>
    <row r="25" spans="2:3" x14ac:dyDescent="0.35">
      <c r="B25" s="59" t="s">
        <v>312</v>
      </c>
      <c r="C25" s="60"/>
    </row>
    <row r="26" spans="2:3" x14ac:dyDescent="0.35">
      <c r="B26" s="59" t="s">
        <v>313</v>
      </c>
      <c r="C26" s="60"/>
    </row>
    <row r="27" spans="2:3" x14ac:dyDescent="0.35">
      <c r="B27" s="59" t="s">
        <v>314</v>
      </c>
      <c r="C27" s="60" t="s">
        <v>964</v>
      </c>
    </row>
    <row r="28" spans="2:3" x14ac:dyDescent="0.35">
      <c r="B28" s="59" t="s">
        <v>315</v>
      </c>
      <c r="C28" s="60"/>
    </row>
    <row r="29" spans="2:3" x14ac:dyDescent="0.35">
      <c r="B29" s="59" t="s">
        <v>316</v>
      </c>
      <c r="C29" s="60" t="s">
        <v>974</v>
      </c>
    </row>
    <row r="30" spans="2:3" x14ac:dyDescent="0.35">
      <c r="B30" s="59" t="s">
        <v>317</v>
      </c>
      <c r="C30" s="60">
        <v>32.143124999999998</v>
      </c>
    </row>
    <row r="31" spans="2:3" x14ac:dyDescent="0.35">
      <c r="B31" s="59" t="s">
        <v>318</v>
      </c>
      <c r="C31" s="60">
        <v>-103.925168</v>
      </c>
    </row>
    <row r="32" spans="2:3" x14ac:dyDescent="0.35">
      <c r="B32" s="59" t="s">
        <v>297</v>
      </c>
      <c r="C32" s="60"/>
    </row>
    <row r="33" spans="2:3" x14ac:dyDescent="0.35">
      <c r="B33" s="59" t="s">
        <v>298</v>
      </c>
      <c r="C33" s="60"/>
    </row>
    <row r="34" spans="2:3" x14ac:dyDescent="0.35">
      <c r="B34" s="59" t="s">
        <v>299</v>
      </c>
      <c r="C34" s="60"/>
    </row>
    <row r="35" spans="2:3" x14ac:dyDescent="0.35">
      <c r="B35" s="59" t="s">
        <v>300</v>
      </c>
      <c r="C35" s="60"/>
    </row>
    <row r="37" spans="2:3" x14ac:dyDescent="0.35">
      <c r="B37" s="59" t="s">
        <v>301</v>
      </c>
      <c r="C37" s="60" t="s">
        <v>977</v>
      </c>
    </row>
    <row r="38" spans="2:3" x14ac:dyDescent="0.35">
      <c r="B38" s="59" t="s">
        <v>302</v>
      </c>
      <c r="C38" s="60" t="s">
        <v>978</v>
      </c>
    </row>
    <row r="39" spans="2:3" x14ac:dyDescent="0.35">
      <c r="B39" s="59" t="s">
        <v>303</v>
      </c>
      <c r="C39" s="60" t="s">
        <v>979</v>
      </c>
    </row>
    <row r="40" spans="2:3" x14ac:dyDescent="0.35">
      <c r="B40" s="59" t="s">
        <v>304</v>
      </c>
      <c r="C40" s="60"/>
    </row>
    <row r="41" spans="2:3" x14ac:dyDescent="0.35">
      <c r="B41" s="59" t="s">
        <v>305</v>
      </c>
      <c r="C41" s="62" t="s">
        <v>980</v>
      </c>
    </row>
    <row r="42" spans="2:3" x14ac:dyDescent="0.35">
      <c r="B42" s="59" t="s">
        <v>306</v>
      </c>
      <c r="C42" s="60"/>
    </row>
    <row r="43" spans="2:3" x14ac:dyDescent="0.35">
      <c r="B43" s="65"/>
      <c r="C43" s="66"/>
    </row>
    <row r="44" spans="2:3" x14ac:dyDescent="0.35">
      <c r="B44" s="67" t="s">
        <v>319</v>
      </c>
      <c r="C44" s="60" t="s">
        <v>940</v>
      </c>
    </row>
    <row r="45" spans="2:3" x14ac:dyDescent="0.35">
      <c r="B45" s="67" t="s">
        <v>320</v>
      </c>
      <c r="C45" s="60" t="s">
        <v>940</v>
      </c>
    </row>
    <row r="46" spans="2:3" x14ac:dyDescent="0.35">
      <c r="B46" s="65"/>
      <c r="C46" s="66"/>
    </row>
    <row r="47" spans="2:3" x14ac:dyDescent="0.35">
      <c r="B47" s="67" t="s">
        <v>321</v>
      </c>
      <c r="C47" s="60" t="s">
        <v>940</v>
      </c>
    </row>
    <row r="48" spans="2:3" x14ac:dyDescent="0.35">
      <c r="B48" s="68" t="s">
        <v>322</v>
      </c>
      <c r="C48" s="60" t="s">
        <v>971</v>
      </c>
    </row>
    <row r="49" spans="2:3" ht="29" x14ac:dyDescent="0.35">
      <c r="B49" s="69" t="s">
        <v>323</v>
      </c>
      <c r="C49" s="60">
        <v>37.950000000000003</v>
      </c>
    </row>
    <row r="50" spans="2:3" ht="29" x14ac:dyDescent="0.35">
      <c r="B50" s="69" t="s">
        <v>324</v>
      </c>
      <c r="C50" s="60" t="s">
        <v>949</v>
      </c>
    </row>
    <row r="51" spans="2:3" x14ac:dyDescent="0.35">
      <c r="B51" s="70" t="s">
        <v>325</v>
      </c>
      <c r="C51" s="61">
        <v>12</v>
      </c>
    </row>
    <row r="52" spans="2:3" x14ac:dyDescent="0.35">
      <c r="B52" s="71" t="s">
        <v>326</v>
      </c>
      <c r="C52" s="72" t="s">
        <v>972</v>
      </c>
    </row>
    <row r="53" spans="2:3" x14ac:dyDescent="0.35">
      <c r="B53" s="65"/>
      <c r="C53" s="66"/>
    </row>
    <row r="54" spans="2:3" ht="87" x14ac:dyDescent="0.35">
      <c r="B54" s="73" t="s">
        <v>327</v>
      </c>
      <c r="C54" s="74"/>
    </row>
    <row r="55" spans="2:3" x14ac:dyDescent="0.35">
      <c r="B55" s="75" t="s">
        <v>328</v>
      </c>
      <c r="C55" s="60" t="s">
        <v>897</v>
      </c>
    </row>
    <row r="56" spans="2:3" ht="72.5" x14ac:dyDescent="0.35">
      <c r="B56" s="70" t="s">
        <v>329</v>
      </c>
      <c r="C56" s="60"/>
    </row>
    <row r="57" spans="2:3" ht="29" x14ac:dyDescent="0.35">
      <c r="B57" s="70" t="s">
        <v>330</v>
      </c>
      <c r="C57" s="60"/>
    </row>
    <row r="58" spans="2:3" ht="29" x14ac:dyDescent="0.35">
      <c r="B58" s="70" t="s">
        <v>331</v>
      </c>
      <c r="C58" s="60">
        <v>55.2</v>
      </c>
    </row>
    <row r="60" spans="2:3" ht="15.5" x14ac:dyDescent="0.35">
      <c r="B60" s="76" t="s">
        <v>332</v>
      </c>
      <c r="C60" s="77" t="s">
        <v>333</v>
      </c>
    </row>
    <row r="61" spans="2:3" x14ac:dyDescent="0.35">
      <c r="B61" s="78" t="s">
        <v>38</v>
      </c>
      <c r="C61" s="74" t="s">
        <v>897</v>
      </c>
    </row>
    <row r="62" spans="2:3" x14ac:dyDescent="0.35">
      <c r="B62" s="79" t="s">
        <v>42</v>
      </c>
      <c r="C62" s="60" t="s">
        <v>897</v>
      </c>
    </row>
    <row r="63" spans="2:3" x14ac:dyDescent="0.35">
      <c r="B63" s="80" t="s">
        <v>334</v>
      </c>
      <c r="C63" s="60" t="s">
        <v>897</v>
      </c>
    </row>
    <row r="64" spans="2:3" x14ac:dyDescent="0.35">
      <c r="B64" s="80" t="s">
        <v>50</v>
      </c>
      <c r="C64" s="60" t="s">
        <v>897</v>
      </c>
    </row>
    <row r="65" spans="2:3" x14ac:dyDescent="0.35">
      <c r="B65" s="79" t="s">
        <v>335</v>
      </c>
      <c r="C65" s="60" t="s">
        <v>940</v>
      </c>
    </row>
    <row r="66" spans="2:3" x14ac:dyDescent="0.35">
      <c r="B66" s="79" t="s">
        <v>336</v>
      </c>
      <c r="C66" s="60" t="s">
        <v>940</v>
      </c>
    </row>
    <row r="67" spans="2:3" x14ac:dyDescent="0.35">
      <c r="B67" s="79" t="s">
        <v>337</v>
      </c>
      <c r="C67" s="60" t="s">
        <v>897</v>
      </c>
    </row>
    <row r="68" spans="2:3" x14ac:dyDescent="0.35">
      <c r="B68" s="79" t="s">
        <v>338</v>
      </c>
      <c r="C68" s="60" t="s">
        <v>940</v>
      </c>
    </row>
    <row r="69" spans="2:3" x14ac:dyDescent="0.35">
      <c r="B69" s="79" t="s">
        <v>339</v>
      </c>
      <c r="C69" s="60" t="s">
        <v>940</v>
      </c>
    </row>
    <row r="70" spans="2:3" x14ac:dyDescent="0.35">
      <c r="B70" s="79" t="s">
        <v>340</v>
      </c>
      <c r="C70" s="60" t="s">
        <v>940</v>
      </c>
    </row>
    <row r="71" spans="2:3" x14ac:dyDescent="0.35">
      <c r="B71" s="79" t="s">
        <v>341</v>
      </c>
      <c r="C71" s="60" t="s">
        <v>897</v>
      </c>
    </row>
    <row r="72" spans="2:3" x14ac:dyDescent="0.35">
      <c r="B72" s="79" t="s">
        <v>342</v>
      </c>
      <c r="C72" s="60" t="s">
        <v>897</v>
      </c>
    </row>
    <row r="73" spans="2:3" x14ac:dyDescent="0.35">
      <c r="B73" s="79" t="s">
        <v>70</v>
      </c>
      <c r="C73" s="60" t="s">
        <v>897</v>
      </c>
    </row>
    <row r="74" spans="2:3" x14ac:dyDescent="0.35">
      <c r="B74" s="79" t="s">
        <v>916</v>
      </c>
      <c r="C74" s="60" t="s">
        <v>940</v>
      </c>
    </row>
    <row r="75" spans="2:3" x14ac:dyDescent="0.35">
      <c r="B75" s="81"/>
      <c r="C75" s="60"/>
    </row>
    <row r="76" spans="2:3" x14ac:dyDescent="0.35">
      <c r="B76" s="81"/>
      <c r="C76" s="60"/>
    </row>
    <row r="77" spans="2:3" x14ac:dyDescent="0.35">
      <c r="B77" s="81"/>
      <c r="C77" s="60"/>
    </row>
    <row r="78" spans="2:3" x14ac:dyDescent="0.35">
      <c r="B78" s="82"/>
      <c r="C78" s="83"/>
    </row>
    <row r="79" spans="2:3" ht="15.5" x14ac:dyDescent="0.35">
      <c r="B79" s="32" t="s">
        <v>344</v>
      </c>
      <c r="C79" s="77"/>
    </row>
    <row r="80" spans="2:3" ht="29" x14ac:dyDescent="0.35">
      <c r="B80" s="84" t="s">
        <v>345</v>
      </c>
      <c r="C80" s="85" t="s">
        <v>940</v>
      </c>
    </row>
    <row r="81" spans="2:4" x14ac:dyDescent="0.35">
      <c r="B81" s="86" t="s">
        <v>346</v>
      </c>
      <c r="C81" s="85" t="s">
        <v>897</v>
      </c>
      <c r="D81" s="87" t="s">
        <v>347</v>
      </c>
    </row>
    <row r="82" spans="2:4" x14ac:dyDescent="0.35">
      <c r="B82" s="88"/>
      <c r="C82" s="83"/>
    </row>
    <row r="83" spans="2:4" x14ac:dyDescent="0.35">
      <c r="B83" s="82"/>
      <c r="C83" s="83"/>
    </row>
    <row r="84" spans="2:4" ht="15.5" x14ac:dyDescent="0.35">
      <c r="B84" s="32" t="s">
        <v>348</v>
      </c>
      <c r="C84" s="83"/>
    </row>
    <row r="85" spans="2:4" x14ac:dyDescent="0.35">
      <c r="B85" s="89" t="s">
        <v>349</v>
      </c>
      <c r="C85" s="90" t="s">
        <v>948</v>
      </c>
    </row>
    <row r="86" spans="2:4" ht="29" x14ac:dyDescent="0.35">
      <c r="B86" s="91" t="s">
        <v>350</v>
      </c>
      <c r="C86" s="92"/>
    </row>
    <row r="87" spans="2:4" x14ac:dyDescent="0.35">
      <c r="B87" s="93" t="s">
        <v>351</v>
      </c>
      <c r="C87" s="92"/>
    </row>
    <row r="88" spans="2:4" ht="60" customHeight="1" x14ac:dyDescent="0.35">
      <c r="B88" s="93" t="s">
        <v>352</v>
      </c>
      <c r="C88" s="92"/>
    </row>
    <row r="89" spans="2:4" x14ac:dyDescent="0.35">
      <c r="B89" s="93" t="s">
        <v>353</v>
      </c>
      <c r="C89" s="92"/>
    </row>
    <row r="90" spans="2:4" ht="29" x14ac:dyDescent="0.35">
      <c r="B90" s="94" t="s">
        <v>354</v>
      </c>
      <c r="C90" s="92" t="s">
        <v>897</v>
      </c>
    </row>
    <row r="91" spans="2:4" ht="62.15" customHeight="1" x14ac:dyDescent="0.35">
      <c r="B91" s="93" t="s">
        <v>355</v>
      </c>
      <c r="C91" s="92" t="s">
        <v>940</v>
      </c>
    </row>
    <row r="92" spans="2:4" x14ac:dyDescent="0.35">
      <c r="B92" s="93" t="s">
        <v>356</v>
      </c>
      <c r="C92" s="92" t="s">
        <v>897</v>
      </c>
    </row>
    <row r="93" spans="2:4" ht="29" x14ac:dyDescent="0.35">
      <c r="B93" s="94" t="s">
        <v>357</v>
      </c>
      <c r="C93" s="92" t="s">
        <v>897</v>
      </c>
      <c r="D93"/>
    </row>
    <row r="94" spans="2:4" x14ac:dyDescent="0.35">
      <c r="B94" s="93" t="s">
        <v>358</v>
      </c>
      <c r="C94" s="92" t="s">
        <v>940</v>
      </c>
    </row>
    <row r="95" spans="2:4" x14ac:dyDescent="0.35">
      <c r="B95" s="93" t="s">
        <v>359</v>
      </c>
      <c r="C95" s="92" t="s">
        <v>940</v>
      </c>
    </row>
    <row r="96" spans="2:4" x14ac:dyDescent="0.35">
      <c r="B96" s="93" t="s">
        <v>360</v>
      </c>
      <c r="C96" s="92" t="s">
        <v>940</v>
      </c>
    </row>
    <row r="97" spans="2:3" x14ac:dyDescent="0.35">
      <c r="B97" s="93" t="s">
        <v>361</v>
      </c>
      <c r="C97" s="92" t="s">
        <v>897</v>
      </c>
    </row>
    <row r="98" spans="2:3" x14ac:dyDescent="0.35">
      <c r="B98" s="93" t="s">
        <v>362</v>
      </c>
      <c r="C98" s="92" t="s">
        <v>940</v>
      </c>
    </row>
    <row r="99" spans="2:3" x14ac:dyDescent="0.35">
      <c r="B99" s="93" t="s">
        <v>363</v>
      </c>
      <c r="C99" s="92" t="s">
        <v>897</v>
      </c>
    </row>
    <row r="100" spans="2:3" x14ac:dyDescent="0.35">
      <c r="B100" s="93" t="s">
        <v>364</v>
      </c>
      <c r="C100" s="92" t="s">
        <v>940</v>
      </c>
    </row>
    <row r="101" spans="2:3" ht="29" x14ac:dyDescent="0.35">
      <c r="B101" s="89" t="s">
        <v>365</v>
      </c>
      <c r="C101" s="92" t="s">
        <v>897</v>
      </c>
    </row>
    <row r="102" spans="2:3" x14ac:dyDescent="0.35">
      <c r="B102" s="95" t="s">
        <v>366</v>
      </c>
      <c r="C102" s="92" t="s">
        <v>973</v>
      </c>
    </row>
  </sheetData>
  <sheetProtection algorithmName="SHA-512" hashValue="hzXgBqAI0EMNHi+2cIro7uJP6Z1WiGDNlIYBSecrTEZ8iTL6HtnCaWDER82DEQZ8ciMKL1z1qwwdw8+6cyYR/A==" saltValue="zOuxxpygue8mS1pHbrz5sQ==" spinCount="100000" sheet="1" objects="1" scenarios="1" formatCells="0" formatColumns="0" formatRows="0" insertColumns="0" insertRows="0" insertHyperlinks="0" deleteColumns="0" deleteRows="0" sort="0" autoFilter="0" pivotTables="0"/>
  <conditionalFormatting sqref="C48:C50">
    <cfRule type="expression" dxfId="161" priority="12">
      <formula>NOT($C$47="No")</formula>
    </cfRule>
  </conditionalFormatting>
  <conditionalFormatting sqref="C57">
    <cfRule type="expression" dxfId="160" priority="10">
      <formula>NOT($C$23="Centralized Production Facility")</formula>
    </cfRule>
  </conditionalFormatting>
  <conditionalFormatting sqref="C58">
    <cfRule type="expression" dxfId="159" priority="8">
      <formula>NOT($C$23="Gathering and Boosting Station")</formula>
    </cfRule>
  </conditionalFormatting>
  <conditionalFormatting sqref="C86:C89">
    <cfRule type="expression" dxfId="158" priority="2">
      <formula>$C$85="Area"</formula>
    </cfRule>
  </conditionalFormatting>
  <conditionalFormatting sqref="C87:C89">
    <cfRule type="expression" dxfId="157" priority="4">
      <formula>$C$86="No"</formula>
    </cfRule>
  </conditionalFormatting>
  <conditionalFormatting sqref="C90:C92">
    <cfRule type="expression" dxfId="156" priority="1">
      <formula>$C$85="Major"</formula>
    </cfRule>
  </conditionalFormatting>
  <conditionalFormatting sqref="C91:C92">
    <cfRule type="expression" dxfId="155" priority="3">
      <formula>$C$90="No"</formula>
    </cfRule>
  </conditionalFormatting>
  <conditionalFormatting sqref="C94:C100">
    <cfRule type="expression" dxfId="154" priority="5">
      <formula>$C$93="No"</formula>
    </cfRule>
  </conditionalFormatting>
  <conditionalFormatting sqref="C102">
    <cfRule type="expression" dxfId="153" priority="11">
      <formula>NOT($C$101="Yes")</formula>
    </cfRule>
  </conditionalFormatting>
  <conditionalFormatting sqref="D81">
    <cfRule type="expression" dxfId="152" priority="6">
      <formula>$C$81="Yes"</formula>
    </cfRule>
    <cfRule type="expression" dxfId="151"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9C6E35B7-7DF4-43F4-BE1D-9EE82335A59C}"/>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H18" sqref="H18"/>
    </sheetView>
  </sheetViews>
  <sheetFormatPr defaultColWidth="8.90625" defaultRowHeight="14.5" x14ac:dyDescent="0.35"/>
  <cols>
    <col min="1" max="1" width="3" customWidth="1"/>
    <col min="2" max="2" width="31.453125" customWidth="1"/>
    <col min="3" max="3" width="26.54296875" style="8" customWidth="1"/>
    <col min="4" max="4" width="30" style="8" customWidth="1"/>
  </cols>
  <sheetData>
    <row r="1" spans="2:5" ht="18.5" x14ac:dyDescent="0.45">
      <c r="B1" s="29" t="s">
        <v>367</v>
      </c>
      <c r="D1" s="30"/>
    </row>
    <row r="3" spans="2:5" ht="15.5" x14ac:dyDescent="0.35">
      <c r="B3" s="32" t="s">
        <v>368</v>
      </c>
    </row>
    <row r="4" spans="2:5" x14ac:dyDescent="0.35">
      <c r="B4" s="96" t="s">
        <v>369</v>
      </c>
      <c r="C4" s="97" t="str">
        <f>Facility!C4</f>
        <v>XTO Energy Inc.</v>
      </c>
    </row>
    <row r="5" spans="2:5" x14ac:dyDescent="0.35">
      <c r="B5" s="96" t="s">
        <v>14</v>
      </c>
      <c r="C5" s="97" t="str">
        <f>Facility!C21</f>
        <v>Wolverine Compressor Station</v>
      </c>
    </row>
    <row r="6" spans="2:5" x14ac:dyDescent="0.35">
      <c r="B6" s="98"/>
      <c r="C6" s="99"/>
      <c r="D6" s="100"/>
    </row>
    <row r="8" spans="2:5" ht="15.5" x14ac:dyDescent="0.35">
      <c r="B8" s="32" t="s">
        <v>370</v>
      </c>
      <c r="C8" s="32"/>
      <c r="D8" s="32"/>
    </row>
    <row r="9" spans="2:5" ht="48.65" customHeight="1" x14ac:dyDescent="0.35">
      <c r="B9" s="279" t="s">
        <v>371</v>
      </c>
      <c r="C9" s="279"/>
      <c r="D9" s="279"/>
    </row>
    <row r="10" spans="2:5" x14ac:dyDescent="0.35">
      <c r="B10" s="101" t="s">
        <v>372</v>
      </c>
      <c r="C10" s="102"/>
      <c r="D10" s="102"/>
    </row>
    <row r="11" spans="2:5" x14ac:dyDescent="0.35">
      <c r="B11" s="101"/>
      <c r="C11" s="103" t="s">
        <v>373</v>
      </c>
      <c r="D11" s="103" t="s">
        <v>374</v>
      </c>
    </row>
    <row r="12" spans="2:5" x14ac:dyDescent="0.35">
      <c r="B12" s="104" t="s">
        <v>375</v>
      </c>
      <c r="C12" s="105" t="s">
        <v>376</v>
      </c>
      <c r="D12" s="105" t="s">
        <v>376</v>
      </c>
    </row>
    <row r="13" spans="2:5" x14ac:dyDescent="0.35">
      <c r="B13" s="106" t="s">
        <v>377</v>
      </c>
      <c r="C13" s="107">
        <v>5.3339999999999996</v>
      </c>
      <c r="D13" s="107"/>
    </row>
    <row r="14" spans="2:5" x14ac:dyDescent="0.35">
      <c r="B14" s="108" t="s">
        <v>378</v>
      </c>
      <c r="C14" s="107">
        <v>1.6970000000000001</v>
      </c>
      <c r="D14" s="107"/>
    </row>
    <row r="15" spans="2:5" x14ac:dyDescent="0.35">
      <c r="B15" s="108" t="s">
        <v>379</v>
      </c>
      <c r="C15" s="107">
        <v>10.176</v>
      </c>
      <c r="D15" s="107"/>
      <c r="E15" s="109"/>
    </row>
    <row r="16" spans="2:5" x14ac:dyDescent="0.35">
      <c r="B16" s="108" t="s">
        <v>380</v>
      </c>
      <c r="C16" s="107">
        <v>5.4219999999999997</v>
      </c>
      <c r="D16" s="107"/>
      <c r="E16" s="109"/>
    </row>
    <row r="17" spans="2:5" x14ac:dyDescent="0.35">
      <c r="B17" s="108" t="s">
        <v>381</v>
      </c>
      <c r="C17" s="107">
        <v>0.75</v>
      </c>
      <c r="D17" s="107"/>
      <c r="E17" s="109"/>
    </row>
    <row r="18" spans="2:5" x14ac:dyDescent="0.35">
      <c r="B18" s="108" t="s">
        <v>382</v>
      </c>
      <c r="C18" s="107">
        <v>1.8959999999999999</v>
      </c>
      <c r="D18" s="107"/>
      <c r="E18" s="109"/>
    </row>
    <row r="19" spans="2:5" x14ac:dyDescent="0.35">
      <c r="B19" s="108" t="s">
        <v>383</v>
      </c>
      <c r="C19" s="107">
        <v>0.48899999999999999</v>
      </c>
      <c r="D19" s="107"/>
      <c r="E19" s="109"/>
    </row>
    <row r="20" spans="2:5" x14ac:dyDescent="0.35">
      <c r="B20" s="108" t="s">
        <v>384</v>
      </c>
      <c r="C20" s="107">
        <v>0.59399999999999997</v>
      </c>
      <c r="D20" s="107"/>
      <c r="E20" s="109"/>
    </row>
    <row r="21" spans="2:5" x14ac:dyDescent="0.35">
      <c r="B21" s="108" t="s">
        <v>385</v>
      </c>
      <c r="C21" s="107" t="s">
        <v>981</v>
      </c>
      <c r="D21" s="107"/>
      <c r="E21" s="109"/>
    </row>
    <row r="22" spans="2:5" x14ac:dyDescent="0.35">
      <c r="B22" s="108" t="s">
        <v>386</v>
      </c>
      <c r="C22" s="107">
        <v>0.19700000000000001</v>
      </c>
      <c r="D22" s="107"/>
      <c r="E22" s="109"/>
    </row>
    <row r="23" spans="2:5" x14ac:dyDescent="0.35">
      <c r="B23" s="108" t="s">
        <v>387</v>
      </c>
      <c r="C23" s="107">
        <v>7.6999999999999999E-2</v>
      </c>
      <c r="D23" s="107"/>
      <c r="E23" s="109"/>
    </row>
    <row r="24" spans="2:5" x14ac:dyDescent="0.35">
      <c r="B24" s="108" t="s">
        <v>388</v>
      </c>
      <c r="C24" s="107" t="s">
        <v>981</v>
      </c>
      <c r="D24" s="107"/>
      <c r="E24" s="109"/>
    </row>
    <row r="25" spans="2:5" ht="14.9" customHeight="1" x14ac:dyDescent="0.35">
      <c r="B25" s="110" t="s">
        <v>389</v>
      </c>
      <c r="C25" s="107" t="s">
        <v>890</v>
      </c>
      <c r="D25" s="107"/>
      <c r="E25" s="109"/>
    </row>
    <row r="26" spans="2:5" ht="14.9" customHeight="1" x14ac:dyDescent="0.35">
      <c r="B26" s="110" t="s">
        <v>390</v>
      </c>
      <c r="C26" s="107">
        <v>4.7E-2</v>
      </c>
      <c r="D26" s="107"/>
      <c r="E26" s="109"/>
    </row>
    <row r="27" spans="2:5" ht="14.9" customHeight="1" x14ac:dyDescent="0.35">
      <c r="B27" s="110" t="s">
        <v>391</v>
      </c>
      <c r="C27" s="107" t="s">
        <v>890</v>
      </c>
      <c r="D27" s="107"/>
      <c r="E27" s="109"/>
    </row>
    <row r="28" spans="2:5" x14ac:dyDescent="0.35">
      <c r="B28" s="110" t="s">
        <v>392</v>
      </c>
      <c r="C28" s="107" t="s">
        <v>890</v>
      </c>
      <c r="D28" s="107"/>
      <c r="E28" s="109"/>
    </row>
    <row r="29" spans="2:5" x14ac:dyDescent="0.35">
      <c r="B29" s="110" t="s">
        <v>393</v>
      </c>
      <c r="C29" s="107">
        <v>3.0000000000000001E-3</v>
      </c>
      <c r="D29" s="107"/>
      <c r="E29" s="109"/>
    </row>
    <row r="30" spans="2:5" x14ac:dyDescent="0.35">
      <c r="B30" s="110" t="s">
        <v>394</v>
      </c>
      <c r="C30" s="107" t="s">
        <v>890</v>
      </c>
      <c r="D30" s="107"/>
      <c r="E30" s="109"/>
    </row>
    <row r="31" spans="2:5" x14ac:dyDescent="0.35">
      <c r="B31" s="110" t="s">
        <v>395</v>
      </c>
      <c r="C31" s="107" t="s">
        <v>890</v>
      </c>
      <c r="D31" s="107"/>
      <c r="E31" s="109"/>
    </row>
    <row r="32" spans="2:5" x14ac:dyDescent="0.35">
      <c r="B32" s="110" t="s">
        <v>396</v>
      </c>
      <c r="C32" s="107">
        <v>0.19700000000000001</v>
      </c>
      <c r="D32" s="107"/>
      <c r="E32" s="109"/>
    </row>
    <row r="33" spans="2:5" x14ac:dyDescent="0.35">
      <c r="B33" s="110" t="s">
        <v>397</v>
      </c>
      <c r="C33" s="107" t="s">
        <v>890</v>
      </c>
      <c r="D33" s="107"/>
      <c r="E33" s="109"/>
    </row>
    <row r="34" spans="2:5" x14ac:dyDescent="0.35">
      <c r="B34" s="110" t="s">
        <v>398</v>
      </c>
      <c r="C34" s="107" t="s">
        <v>981</v>
      </c>
      <c r="D34" s="107"/>
      <c r="E34" s="109"/>
    </row>
    <row r="35" spans="2:5" x14ac:dyDescent="0.35">
      <c r="B35" s="110" t="s">
        <v>399</v>
      </c>
      <c r="C35" s="107" t="s">
        <v>981</v>
      </c>
      <c r="D35" s="107"/>
      <c r="E35" s="109"/>
    </row>
    <row r="36" spans="2:5" x14ac:dyDescent="0.35">
      <c r="B36" s="110" t="s">
        <v>400</v>
      </c>
      <c r="C36" s="107" t="s">
        <v>890</v>
      </c>
      <c r="D36" s="107"/>
      <c r="E36" s="109"/>
    </row>
    <row r="37" spans="2:5" x14ac:dyDescent="0.35">
      <c r="B37" s="110" t="s">
        <v>401</v>
      </c>
      <c r="C37" s="107" t="s">
        <v>981</v>
      </c>
      <c r="D37" s="107"/>
      <c r="E37" s="109"/>
    </row>
    <row r="38" spans="2:5" x14ac:dyDescent="0.35">
      <c r="B38" s="110" t="s">
        <v>402</v>
      </c>
      <c r="C38" s="107" t="s">
        <v>981</v>
      </c>
      <c r="D38" s="107"/>
    </row>
    <row r="39" spans="2:5" x14ac:dyDescent="0.35">
      <c r="B39" s="110" t="s">
        <v>403</v>
      </c>
      <c r="C39" s="107" t="s">
        <v>981</v>
      </c>
      <c r="D39" s="107"/>
    </row>
    <row r="40" spans="2:5" x14ac:dyDescent="0.35">
      <c r="B40" s="110" t="s">
        <v>404</v>
      </c>
      <c r="C40" s="107" t="s">
        <v>890</v>
      </c>
      <c r="D40" s="107"/>
    </row>
    <row r="41" spans="2:5" x14ac:dyDescent="0.35">
      <c r="B41" s="110" t="s">
        <v>405</v>
      </c>
      <c r="C41" s="107" t="s">
        <v>890</v>
      </c>
      <c r="D41" s="107"/>
    </row>
    <row r="42" spans="2:5" x14ac:dyDescent="0.35">
      <c r="B42" s="110" t="s">
        <v>406</v>
      </c>
      <c r="C42" s="107" t="s">
        <v>890</v>
      </c>
      <c r="D42" s="107"/>
    </row>
    <row r="43" spans="2:5" x14ac:dyDescent="0.35">
      <c r="B43" s="110" t="s">
        <v>407</v>
      </c>
      <c r="C43" s="107" t="s">
        <v>890</v>
      </c>
      <c r="D43" s="107"/>
    </row>
    <row r="44" spans="2:5" x14ac:dyDescent="0.35">
      <c r="B44" s="110" t="s">
        <v>408</v>
      </c>
      <c r="C44" s="107" t="s">
        <v>890</v>
      </c>
      <c r="D44" s="107"/>
    </row>
    <row r="45" spans="2:5" x14ac:dyDescent="0.35">
      <c r="B45" s="110" t="s">
        <v>409</v>
      </c>
      <c r="C45" s="107" t="s">
        <v>890</v>
      </c>
      <c r="D45" s="107"/>
    </row>
    <row r="46" spans="2:5" x14ac:dyDescent="0.35">
      <c r="B46" s="110" t="s">
        <v>410</v>
      </c>
      <c r="C46" s="107" t="s">
        <v>890</v>
      </c>
      <c r="D46" s="107"/>
    </row>
    <row r="47" spans="2:5" x14ac:dyDescent="0.35">
      <c r="B47" s="110" t="s">
        <v>411</v>
      </c>
      <c r="C47" s="107" t="s">
        <v>890</v>
      </c>
      <c r="D47" s="107"/>
    </row>
    <row r="48" spans="2:5" x14ac:dyDescent="0.35">
      <c r="B48" s="106" t="s">
        <v>412</v>
      </c>
      <c r="C48" s="107" t="s">
        <v>890</v>
      </c>
      <c r="D48" s="107"/>
    </row>
    <row r="49" spans="2:4" x14ac:dyDescent="0.35">
      <c r="B49" s="111"/>
      <c r="C49" s="60"/>
      <c r="D49" s="60"/>
    </row>
    <row r="50" spans="2:4" x14ac:dyDescent="0.35">
      <c r="B50" s="111"/>
      <c r="C50" s="60"/>
      <c r="D50" s="60"/>
    </row>
    <row r="51" spans="2:4" x14ac:dyDescent="0.35">
      <c r="B51" s="111"/>
      <c r="C51" s="60"/>
      <c r="D51" s="60"/>
    </row>
    <row r="52" spans="2:4" x14ac:dyDescent="0.35">
      <c r="B52" s="111"/>
      <c r="C52" s="60"/>
      <c r="D52" s="60"/>
    </row>
    <row r="53" spans="2:4" x14ac:dyDescent="0.35">
      <c r="B53" s="111"/>
      <c r="C53" s="60"/>
      <c r="D53" s="60"/>
    </row>
  </sheetData>
  <sheetProtection algorithmName="SHA-512" hashValue="PnvDGFKnrLL3EDYEQJcRI1w3eyUUN0sJjjTlFy9mKQ58MxjyS1+RnvGXwNleY3WNHhe4Fds9aZQEioCv46Q7Dg==" saltValue="jPV3L7XfugXgSjFqtXoLu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abSelected="1" topLeftCell="A4" workbookViewId="0">
      <selection activeCell="D7" sqref="D7"/>
    </sheetView>
  </sheetViews>
  <sheetFormatPr defaultColWidth="9.453125" defaultRowHeight="14.5" x14ac:dyDescent="0.35"/>
  <cols>
    <col min="1" max="1" width="3" customWidth="1"/>
    <col min="2" max="2" width="38.54296875" style="112" customWidth="1"/>
    <col min="3" max="3" width="27.453125" style="112" customWidth="1"/>
    <col min="4" max="4" width="22.54296875" style="112" customWidth="1"/>
    <col min="5" max="11" width="18.54296875" style="112" customWidth="1"/>
    <col min="12" max="12" width="22.54296875" style="112" customWidth="1"/>
    <col min="13" max="14" width="21.453125" style="112" customWidth="1"/>
    <col min="15" max="15" width="22.54296875" style="112" customWidth="1"/>
    <col min="16" max="16" width="18.453125" style="112" bestFit="1" customWidth="1"/>
    <col min="17" max="17" width="19.453125" style="112" bestFit="1" customWidth="1"/>
    <col min="18" max="18" width="21.54296875" style="112" bestFit="1" customWidth="1"/>
    <col min="19" max="19" width="22.54296875" style="112" bestFit="1" customWidth="1"/>
    <col min="20" max="20" width="23.54296875" style="112" bestFit="1" customWidth="1"/>
    <col min="21" max="21" width="23.453125" style="112" bestFit="1" customWidth="1"/>
    <col min="22" max="22" width="23.54296875" style="112" bestFit="1" customWidth="1"/>
    <col min="23" max="23" width="30.453125" style="112" customWidth="1"/>
    <col min="24" max="24" width="25.453125" style="112" customWidth="1"/>
    <col min="25" max="26" width="23.453125" style="112" customWidth="1"/>
    <col min="27" max="27" width="22.54296875" style="112" customWidth="1"/>
    <col min="28" max="28" width="17.54296875" style="112" customWidth="1"/>
    <col min="71" max="16384" width="9.453125" style="112"/>
  </cols>
  <sheetData>
    <row r="1" spans="1:70" customFormat="1" ht="18.5" x14ac:dyDescent="0.45">
      <c r="B1" s="29" t="s">
        <v>413</v>
      </c>
      <c r="D1" s="30"/>
    </row>
    <row r="2" spans="1:70" customFormat="1" x14ac:dyDescent="0.35"/>
    <row r="3" spans="1:70" customFormat="1" ht="15.5" x14ac:dyDescent="0.35">
      <c r="B3" s="32" t="s">
        <v>368</v>
      </c>
    </row>
    <row r="4" spans="1:70" x14ac:dyDescent="0.35">
      <c r="B4" s="96" t="s">
        <v>369</v>
      </c>
      <c r="C4" s="97" t="str">
        <f>Facility!C4</f>
        <v>XTO Energy Inc.</v>
      </c>
      <c r="D4"/>
      <c r="E4"/>
      <c r="F4"/>
      <c r="G4"/>
      <c r="H4"/>
      <c r="I4"/>
      <c r="J4"/>
      <c r="K4"/>
      <c r="L4"/>
      <c r="M4"/>
      <c r="N4"/>
      <c r="O4"/>
      <c r="P4"/>
      <c r="Q4"/>
      <c r="R4"/>
      <c r="S4"/>
      <c r="T4"/>
      <c r="U4"/>
      <c r="V4"/>
      <c r="W4"/>
      <c r="X4"/>
      <c r="Y4"/>
      <c r="Z4"/>
      <c r="AA4"/>
      <c r="AB4"/>
    </row>
    <row r="5" spans="1:70" x14ac:dyDescent="0.35">
      <c r="B5" s="96" t="s">
        <v>14</v>
      </c>
      <c r="C5" s="97" t="str">
        <f>Facility!C21</f>
        <v>Wolverine Compressor Station</v>
      </c>
      <c r="D5"/>
      <c r="E5"/>
      <c r="F5"/>
      <c r="G5"/>
      <c r="H5"/>
      <c r="I5"/>
      <c r="J5"/>
      <c r="K5"/>
      <c r="L5"/>
      <c r="M5"/>
      <c r="N5"/>
      <c r="O5"/>
      <c r="P5"/>
      <c r="Q5"/>
      <c r="R5"/>
      <c r="S5"/>
      <c r="T5"/>
      <c r="U5"/>
      <c r="V5"/>
      <c r="W5"/>
      <c r="X5"/>
      <c r="Y5"/>
      <c r="Z5"/>
      <c r="AA5"/>
      <c r="AB5"/>
    </row>
    <row r="6" spans="1:70" customFormat="1" x14ac:dyDescent="0.35">
      <c r="B6" s="98"/>
      <c r="C6" s="98"/>
    </row>
    <row r="7" spans="1:70" customFormat="1" x14ac:dyDescent="0.35"/>
    <row r="8" spans="1:70" customFormat="1" ht="15.5" x14ac:dyDescent="0.35">
      <c r="B8" s="32" t="s">
        <v>414</v>
      </c>
      <c r="H8" s="44"/>
      <c r="I8" s="44"/>
      <c r="O8" s="44"/>
    </row>
    <row r="9" spans="1:70" customFormat="1" x14ac:dyDescent="0.35">
      <c r="B9" t="s">
        <v>415</v>
      </c>
      <c r="H9" s="113"/>
      <c r="I9" s="113"/>
      <c r="O9" s="113"/>
    </row>
    <row r="10" spans="1:70" ht="87" x14ac:dyDescent="0.35">
      <c r="B10" s="114" t="s">
        <v>416</v>
      </c>
      <c r="C10" s="114" t="s">
        <v>417</v>
      </c>
      <c r="D10" s="114" t="s">
        <v>418</v>
      </c>
      <c r="E10" s="114" t="s">
        <v>419</v>
      </c>
      <c r="F10" s="114" t="s">
        <v>420</v>
      </c>
      <c r="G10" s="114" t="s">
        <v>421</v>
      </c>
      <c r="H10" s="115" t="s">
        <v>422</v>
      </c>
      <c r="I10" s="116" t="s">
        <v>423</v>
      </c>
      <c r="J10" s="117" t="s">
        <v>424</v>
      </c>
      <c r="K10" s="118" t="s">
        <v>425</v>
      </c>
      <c r="L10" s="117" t="s">
        <v>426</v>
      </c>
      <c r="M10" s="118" t="s">
        <v>427</v>
      </c>
      <c r="N10" s="118" t="s">
        <v>428</v>
      </c>
      <c r="O10" s="119" t="s">
        <v>429</v>
      </c>
      <c r="P10" s="117" t="s">
        <v>430</v>
      </c>
      <c r="Q10" s="118" t="s">
        <v>431</v>
      </c>
      <c r="R10" s="118" t="s">
        <v>432</v>
      </c>
      <c r="S10" s="118" t="s">
        <v>433</v>
      </c>
      <c r="T10" s="120" t="s">
        <v>434</v>
      </c>
      <c r="U10" s="120" t="s">
        <v>435</v>
      </c>
      <c r="V10" s="120" t="s">
        <v>436</v>
      </c>
      <c r="W10" s="117" t="s">
        <v>437</v>
      </c>
      <c r="X10" s="117" t="s">
        <v>438</v>
      </c>
      <c r="Y10" s="121" t="s">
        <v>439</v>
      </c>
      <c r="Z10" s="117" t="s">
        <v>440</v>
      </c>
      <c r="AA10" s="122" t="s">
        <v>441</v>
      </c>
      <c r="AB10" s="117" t="s">
        <v>442</v>
      </c>
    </row>
    <row r="11" spans="1:70" s="2" customFormat="1" ht="43.5" x14ac:dyDescent="0.35">
      <c r="A11" s="8"/>
      <c r="B11" s="64" t="s">
        <v>950</v>
      </c>
      <c r="C11" s="64" t="s">
        <v>965</v>
      </c>
      <c r="D11" s="64" t="s">
        <v>1013</v>
      </c>
      <c r="E11" s="64"/>
      <c r="F11" s="64">
        <v>140</v>
      </c>
      <c r="G11" s="64"/>
      <c r="H11" s="64">
        <f>59767069+952833</f>
        <v>60719902</v>
      </c>
      <c r="I11" s="64" t="s">
        <v>1010</v>
      </c>
      <c r="J11" s="64">
        <v>1229</v>
      </c>
      <c r="K11" s="123"/>
      <c r="L11" s="64">
        <v>1147</v>
      </c>
      <c r="M11" s="64">
        <f>298+50</f>
        <v>348</v>
      </c>
      <c r="N11" s="64">
        <f>50</f>
        <v>50</v>
      </c>
      <c r="O11" s="64"/>
      <c r="P11" s="64">
        <v>0.98</v>
      </c>
      <c r="Q11" s="64">
        <v>2446.0700000000002</v>
      </c>
      <c r="R11" s="64"/>
      <c r="S11" s="64"/>
      <c r="T11" s="64"/>
      <c r="U11" s="64"/>
      <c r="V11" s="64"/>
      <c r="W11" s="64"/>
      <c r="X11" s="64" t="s">
        <v>863</v>
      </c>
      <c r="Y11" s="64" t="s">
        <v>897</v>
      </c>
      <c r="Z11" s="60" t="s">
        <v>1012</v>
      </c>
      <c r="AA11" s="64" t="s">
        <v>940</v>
      </c>
      <c r="AB11" s="60"/>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row>
    <row r="12" spans="1:70" s="2" customFormat="1" ht="43.5" x14ac:dyDescent="0.35">
      <c r="A12" s="8"/>
      <c r="B12" s="64" t="s">
        <v>951</v>
      </c>
      <c r="C12" s="64" t="s">
        <v>965</v>
      </c>
      <c r="D12" s="64" t="s">
        <v>1013</v>
      </c>
      <c r="E12" s="64"/>
      <c r="F12" s="64">
        <v>140</v>
      </c>
      <c r="G12" s="64"/>
      <c r="H12" s="64">
        <f>59767069+952833</f>
        <v>60719902</v>
      </c>
      <c r="I12" s="64" t="s">
        <v>1010</v>
      </c>
      <c r="J12" s="64">
        <v>1229</v>
      </c>
      <c r="K12" s="123"/>
      <c r="L12" s="64">
        <v>1147</v>
      </c>
      <c r="M12" s="64">
        <f>298+50</f>
        <v>348</v>
      </c>
      <c r="N12" s="64">
        <f>50</f>
        <v>50</v>
      </c>
      <c r="O12" s="64"/>
      <c r="P12" s="64">
        <v>0.98</v>
      </c>
      <c r="Q12" s="64">
        <v>2446.0700000000002</v>
      </c>
      <c r="R12" s="64"/>
      <c r="S12" s="64"/>
      <c r="T12" s="64"/>
      <c r="U12" s="64"/>
      <c r="V12" s="64"/>
      <c r="W12" s="64"/>
      <c r="X12" s="64" t="s">
        <v>863</v>
      </c>
      <c r="Y12" s="64" t="s">
        <v>897</v>
      </c>
      <c r="Z12" s="60" t="s">
        <v>1012</v>
      </c>
      <c r="AA12" s="64" t="s">
        <v>940</v>
      </c>
      <c r="AB12" s="60"/>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row>
    <row r="13" spans="1:70" s="2" customFormat="1" ht="29" x14ac:dyDescent="0.35">
      <c r="A13" s="8"/>
      <c r="B13" s="64" t="s">
        <v>953</v>
      </c>
      <c r="C13" s="64" t="s">
        <v>966</v>
      </c>
      <c r="D13" s="64" t="s">
        <v>969</v>
      </c>
      <c r="E13" s="64"/>
      <c r="F13" s="64"/>
      <c r="G13" s="64"/>
      <c r="H13" s="64"/>
      <c r="I13" s="64"/>
      <c r="J13" s="64"/>
      <c r="K13" s="64"/>
      <c r="L13" s="64"/>
      <c r="M13" s="64"/>
      <c r="N13" s="64"/>
      <c r="O13" s="64"/>
      <c r="P13" s="64"/>
      <c r="Q13" s="64"/>
      <c r="R13" s="64"/>
      <c r="S13" s="64"/>
      <c r="T13" s="64"/>
      <c r="U13" s="64"/>
      <c r="V13" s="64"/>
      <c r="W13" s="64"/>
      <c r="X13" s="64"/>
      <c r="Y13" s="64"/>
      <c r="Z13" s="60"/>
      <c r="AA13" s="64" t="s">
        <v>940</v>
      </c>
      <c r="AB13" s="60"/>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row>
    <row r="14" spans="1:70" s="2" customFormat="1" ht="29" x14ac:dyDescent="0.35">
      <c r="A14" s="8"/>
      <c r="B14" s="64" t="s">
        <v>1004</v>
      </c>
      <c r="C14" s="64" t="s">
        <v>967</v>
      </c>
      <c r="D14" s="64" t="s">
        <v>968</v>
      </c>
      <c r="E14" s="64"/>
      <c r="F14" s="64"/>
      <c r="G14" s="64"/>
      <c r="H14" s="64"/>
      <c r="I14" s="64" t="s">
        <v>1011</v>
      </c>
      <c r="J14" s="64"/>
      <c r="K14" s="64"/>
      <c r="L14" s="64"/>
      <c r="M14" s="64"/>
      <c r="N14" s="64"/>
      <c r="O14" s="64"/>
      <c r="P14" s="64">
        <v>0.98</v>
      </c>
      <c r="Q14" s="64"/>
      <c r="R14" s="64">
        <v>9</v>
      </c>
      <c r="S14" s="64">
        <v>12</v>
      </c>
      <c r="T14" s="64"/>
      <c r="U14" s="64"/>
      <c r="V14" s="64"/>
      <c r="W14" s="64"/>
      <c r="X14" s="64"/>
      <c r="Y14" s="64" t="s">
        <v>940</v>
      </c>
      <c r="Z14" s="60"/>
      <c r="AA14" s="64" t="s">
        <v>940</v>
      </c>
      <c r="AB14" s="60"/>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row>
    <row r="15" spans="1:70" s="2" customFormat="1" ht="29" x14ac:dyDescent="0.35">
      <c r="A15" s="8"/>
      <c r="B15" s="64" t="s">
        <v>1005</v>
      </c>
      <c r="C15" s="64" t="s">
        <v>967</v>
      </c>
      <c r="D15" s="64" t="s">
        <v>968</v>
      </c>
      <c r="E15" s="64"/>
      <c r="F15" s="64"/>
      <c r="G15" s="64"/>
      <c r="H15" s="64"/>
      <c r="I15" s="64" t="s">
        <v>1011</v>
      </c>
      <c r="J15" s="64"/>
      <c r="K15" s="64"/>
      <c r="L15" s="64"/>
      <c r="M15" s="64"/>
      <c r="N15" s="64"/>
      <c r="O15" s="64"/>
      <c r="P15" s="64">
        <v>0.98</v>
      </c>
      <c r="Q15" s="64"/>
      <c r="R15" s="64">
        <v>9</v>
      </c>
      <c r="S15" s="64">
        <v>12</v>
      </c>
      <c r="T15" s="64"/>
      <c r="U15" s="64"/>
      <c r="V15" s="64"/>
      <c r="W15" s="64"/>
      <c r="X15" s="64"/>
      <c r="Y15" s="64" t="s">
        <v>940</v>
      </c>
      <c r="Z15" s="60"/>
      <c r="AA15" s="64" t="s">
        <v>940</v>
      </c>
      <c r="AB15" s="60"/>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row>
    <row r="16" spans="1:70" s="2" customFormat="1" x14ac:dyDescent="0.35">
      <c r="A16" s="8"/>
      <c r="B16" s="64"/>
      <c r="C16" s="64"/>
      <c r="D16" s="64"/>
      <c r="E16" s="64"/>
      <c r="F16" s="64"/>
      <c r="G16" s="64"/>
      <c r="H16" s="64"/>
      <c r="I16" s="64"/>
      <c r="J16" s="64"/>
      <c r="K16" s="64"/>
      <c r="L16" s="64"/>
      <c r="M16" s="64"/>
      <c r="N16" s="64"/>
      <c r="O16" s="64"/>
      <c r="P16" s="64"/>
      <c r="Q16" s="64"/>
      <c r="R16" s="64"/>
      <c r="S16" s="64"/>
      <c r="T16" s="64"/>
      <c r="U16" s="64"/>
      <c r="V16" s="64"/>
      <c r="W16" s="64"/>
      <c r="X16" s="64"/>
      <c r="Y16" s="64"/>
      <c r="Z16" s="60"/>
      <c r="AA16" s="64"/>
      <c r="AB16" s="60"/>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row>
    <row r="17" spans="1:70" s="2" customFormat="1" x14ac:dyDescent="0.35">
      <c r="A17" s="8"/>
      <c r="B17" s="64"/>
      <c r="C17" s="64"/>
      <c r="D17" s="64"/>
      <c r="E17" s="64"/>
      <c r="F17" s="64"/>
      <c r="G17" s="64"/>
      <c r="H17" s="64"/>
      <c r="I17" s="64"/>
      <c r="J17" s="64"/>
      <c r="K17" s="64"/>
      <c r="L17" s="64"/>
      <c r="M17" s="64"/>
      <c r="N17" s="64"/>
      <c r="O17" s="64"/>
      <c r="P17" s="64"/>
      <c r="Q17" s="64"/>
      <c r="R17" s="64"/>
      <c r="S17" s="64"/>
      <c r="T17" s="64"/>
      <c r="U17" s="64"/>
      <c r="V17" s="64"/>
      <c r="W17" s="64"/>
      <c r="X17" s="64"/>
      <c r="Y17" s="64"/>
      <c r="Z17" s="60"/>
      <c r="AA17" s="64"/>
      <c r="AB17" s="60"/>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row>
    <row r="18" spans="1:70" s="2" customFormat="1" x14ac:dyDescent="0.35">
      <c r="A18" s="8"/>
      <c r="B18" s="64"/>
      <c r="C18" s="64"/>
      <c r="D18" s="64"/>
      <c r="E18" s="64"/>
      <c r="F18" s="64"/>
      <c r="G18" s="64"/>
      <c r="H18" s="64"/>
      <c r="I18" s="64"/>
      <c r="J18" s="64"/>
      <c r="K18" s="64"/>
      <c r="L18" s="64"/>
      <c r="M18" s="64"/>
      <c r="N18" s="64"/>
      <c r="O18" s="64"/>
      <c r="P18" s="64"/>
      <c r="Q18" s="64"/>
      <c r="R18" s="64"/>
      <c r="S18" s="64"/>
      <c r="T18" s="64"/>
      <c r="U18" s="64"/>
      <c r="V18" s="64"/>
      <c r="W18" s="64"/>
      <c r="X18" s="64"/>
      <c r="Y18" s="64"/>
      <c r="Z18" s="60"/>
      <c r="AA18" s="64"/>
      <c r="AB18" s="60"/>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row>
    <row r="19" spans="1:70" s="2" customFormat="1" x14ac:dyDescent="0.35">
      <c r="A19" s="8"/>
      <c r="B19" s="64"/>
      <c r="C19" s="64"/>
      <c r="D19" s="64"/>
      <c r="E19" s="64"/>
      <c r="F19" s="64"/>
      <c r="G19" s="64"/>
      <c r="H19" s="64"/>
      <c r="I19" s="64"/>
      <c r="J19" s="64"/>
      <c r="K19" s="64"/>
      <c r="L19" s="64"/>
      <c r="M19" s="64"/>
      <c r="N19" s="64"/>
      <c r="O19" s="64"/>
      <c r="P19" s="64"/>
      <c r="Q19" s="64"/>
      <c r="R19" s="64"/>
      <c r="S19" s="64"/>
      <c r="T19" s="64"/>
      <c r="U19" s="64"/>
      <c r="V19" s="64"/>
      <c r="W19" s="64"/>
      <c r="X19" s="64"/>
      <c r="Y19" s="64"/>
      <c r="Z19" s="60"/>
      <c r="AA19" s="64"/>
      <c r="AB19" s="60"/>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row>
    <row r="20" spans="1:70" s="2" customFormat="1" x14ac:dyDescent="0.35">
      <c r="A20" s="8"/>
      <c r="B20" s="64"/>
      <c r="C20" s="64"/>
      <c r="D20" s="64"/>
      <c r="E20" s="64"/>
      <c r="F20" s="64"/>
      <c r="G20" s="64"/>
      <c r="H20" s="64"/>
      <c r="I20" s="64"/>
      <c r="J20" s="64"/>
      <c r="K20" s="64"/>
      <c r="L20" s="64"/>
      <c r="M20" s="64"/>
      <c r="N20" s="64"/>
      <c r="O20" s="64"/>
      <c r="P20" s="64"/>
      <c r="Q20" s="64"/>
      <c r="R20" s="64"/>
      <c r="S20" s="64"/>
      <c r="T20" s="64"/>
      <c r="U20" s="64"/>
      <c r="V20" s="64"/>
      <c r="W20" s="64"/>
      <c r="X20" s="64"/>
      <c r="Y20" s="64"/>
      <c r="Z20" s="60"/>
      <c r="AA20" s="64"/>
      <c r="AB20" s="60"/>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row>
    <row r="21" spans="1:70" s="2" customFormat="1" x14ac:dyDescent="0.35">
      <c r="A21" s="8"/>
      <c r="B21" s="64"/>
      <c r="C21" s="64"/>
      <c r="D21" s="64"/>
      <c r="E21" s="64"/>
      <c r="F21" s="64"/>
      <c r="G21" s="64"/>
      <c r="H21" s="64"/>
      <c r="I21" s="64"/>
      <c r="J21" s="64"/>
      <c r="K21" s="64"/>
      <c r="L21" s="64"/>
      <c r="M21" s="64"/>
      <c r="N21" s="64"/>
      <c r="O21" s="64"/>
      <c r="P21" s="64"/>
      <c r="Q21" s="64"/>
      <c r="R21" s="64"/>
      <c r="S21" s="64"/>
      <c r="T21" s="64"/>
      <c r="U21" s="64"/>
      <c r="V21" s="64"/>
      <c r="W21" s="64"/>
      <c r="X21" s="64"/>
      <c r="Y21" s="64"/>
      <c r="Z21" s="60"/>
      <c r="AA21" s="64"/>
      <c r="AB21" s="60"/>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row>
    <row r="22" spans="1:70" s="2" customFormat="1" x14ac:dyDescent="0.35">
      <c r="A22" s="8"/>
      <c r="B22" s="64"/>
      <c r="C22" s="64"/>
      <c r="D22" s="64"/>
      <c r="E22" s="64"/>
      <c r="F22" s="64"/>
      <c r="G22" s="64"/>
      <c r="H22" s="64"/>
      <c r="I22" s="64"/>
      <c r="J22" s="64"/>
      <c r="K22" s="64"/>
      <c r="L22" s="64"/>
      <c r="M22" s="64"/>
      <c r="N22" s="64"/>
      <c r="O22" s="64"/>
      <c r="P22" s="64"/>
      <c r="Q22" s="64"/>
      <c r="R22" s="64"/>
      <c r="S22" s="64"/>
      <c r="T22" s="64"/>
      <c r="U22" s="64"/>
      <c r="V22" s="64"/>
      <c r="W22" s="64"/>
      <c r="X22" s="64"/>
      <c r="Y22" s="64"/>
      <c r="Z22" s="60"/>
      <c r="AA22" s="64"/>
      <c r="AB22" s="60"/>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row>
    <row r="23" spans="1:70" s="2" customFormat="1" x14ac:dyDescent="0.35">
      <c r="A23" s="8"/>
      <c r="B23" s="64"/>
      <c r="C23" s="64"/>
      <c r="D23" s="64"/>
      <c r="E23" s="64"/>
      <c r="F23" s="64"/>
      <c r="G23" s="64"/>
      <c r="H23" s="64"/>
      <c r="I23" s="64"/>
      <c r="J23" s="64"/>
      <c r="K23" s="64"/>
      <c r="L23" s="64"/>
      <c r="M23" s="64"/>
      <c r="N23" s="64"/>
      <c r="O23" s="64"/>
      <c r="P23" s="64"/>
      <c r="Q23" s="64"/>
      <c r="R23" s="64"/>
      <c r="S23" s="64"/>
      <c r="T23" s="64"/>
      <c r="U23" s="64"/>
      <c r="V23" s="64"/>
      <c r="W23" s="64"/>
      <c r="X23" s="64"/>
      <c r="Y23" s="64"/>
      <c r="Z23" s="60"/>
      <c r="AA23" s="64"/>
      <c r="AB23" s="60"/>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row>
    <row r="24" spans="1:70" s="2" customFormat="1" x14ac:dyDescent="0.35">
      <c r="A24" s="8"/>
      <c r="B24" s="64"/>
      <c r="C24" s="64"/>
      <c r="D24" s="64"/>
      <c r="E24" s="64"/>
      <c r="F24" s="64"/>
      <c r="G24" s="64"/>
      <c r="H24" s="64"/>
      <c r="I24" s="64"/>
      <c r="J24" s="64"/>
      <c r="K24" s="64"/>
      <c r="L24" s="64"/>
      <c r="M24" s="64"/>
      <c r="N24" s="64"/>
      <c r="O24" s="64"/>
      <c r="P24" s="64"/>
      <c r="Q24" s="64"/>
      <c r="R24" s="64"/>
      <c r="S24" s="64"/>
      <c r="T24" s="64"/>
      <c r="U24" s="64"/>
      <c r="V24" s="64"/>
      <c r="W24" s="64"/>
      <c r="X24" s="64"/>
      <c r="Y24" s="64"/>
      <c r="Z24" s="60"/>
      <c r="AA24" s="64"/>
      <c r="AB24" s="60"/>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row>
    <row r="25" spans="1:70" s="2" customFormat="1" x14ac:dyDescent="0.35">
      <c r="A25" s="8"/>
      <c r="B25" s="64"/>
      <c r="C25" s="64"/>
      <c r="D25" s="64"/>
      <c r="E25" s="64"/>
      <c r="F25" s="64"/>
      <c r="G25" s="64"/>
      <c r="H25" s="64"/>
      <c r="I25" s="64"/>
      <c r="J25" s="64"/>
      <c r="K25" s="64"/>
      <c r="L25" s="64"/>
      <c r="M25" s="64"/>
      <c r="N25" s="64"/>
      <c r="O25" s="64"/>
      <c r="P25" s="64"/>
      <c r="Q25" s="64"/>
      <c r="R25" s="64"/>
      <c r="S25" s="64"/>
      <c r="T25" s="64"/>
      <c r="U25" s="64"/>
      <c r="V25" s="64"/>
      <c r="W25" s="64"/>
      <c r="X25" s="64"/>
      <c r="Y25" s="64"/>
      <c r="Z25" s="60"/>
      <c r="AA25" s="64"/>
      <c r="AB25" s="60"/>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row>
    <row r="26" spans="1:70" s="2" customFormat="1" x14ac:dyDescent="0.35">
      <c r="A26" s="8"/>
      <c r="B26" s="64"/>
      <c r="C26" s="64"/>
      <c r="D26" s="64"/>
      <c r="E26" s="64"/>
      <c r="F26" s="64"/>
      <c r="G26" s="64"/>
      <c r="H26" s="64"/>
      <c r="I26" s="64"/>
      <c r="J26" s="64"/>
      <c r="K26" s="64"/>
      <c r="L26" s="64"/>
      <c r="M26" s="64"/>
      <c r="N26" s="64"/>
      <c r="O26" s="64"/>
      <c r="P26" s="64"/>
      <c r="Q26" s="64"/>
      <c r="R26" s="64"/>
      <c r="S26" s="64"/>
      <c r="T26" s="64"/>
      <c r="U26" s="64"/>
      <c r="V26" s="64"/>
      <c r="W26" s="64"/>
      <c r="X26" s="64"/>
      <c r="Y26" s="64"/>
      <c r="Z26" s="60"/>
      <c r="AA26" s="64"/>
      <c r="AB26" s="60"/>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row>
    <row r="27" spans="1:70" s="2" customFormat="1" x14ac:dyDescent="0.35">
      <c r="A27" s="8"/>
      <c r="B27" s="64"/>
      <c r="C27" s="64"/>
      <c r="D27" s="64"/>
      <c r="E27" s="64"/>
      <c r="F27" s="64"/>
      <c r="G27" s="64"/>
      <c r="H27" s="64"/>
      <c r="I27" s="64"/>
      <c r="J27" s="64"/>
      <c r="K27" s="64"/>
      <c r="L27" s="64"/>
      <c r="M27" s="64"/>
      <c r="N27" s="64"/>
      <c r="O27" s="64"/>
      <c r="P27" s="64"/>
      <c r="Q27" s="64"/>
      <c r="R27" s="64"/>
      <c r="S27" s="64"/>
      <c r="T27" s="64"/>
      <c r="U27" s="64"/>
      <c r="V27" s="64"/>
      <c r="W27" s="64"/>
      <c r="X27" s="64"/>
      <c r="Y27" s="64"/>
      <c r="Z27" s="60"/>
      <c r="AA27" s="64"/>
      <c r="AB27" s="60"/>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row>
    <row r="28" spans="1:70" customFormat="1" x14ac:dyDescent="0.35"/>
    <row r="29" spans="1:70" customFormat="1" ht="15.5" x14ac:dyDescent="0.35">
      <c r="B29" s="32" t="s">
        <v>443</v>
      </c>
      <c r="C29" s="124"/>
      <c r="D29" s="125"/>
      <c r="E29" s="125"/>
      <c r="F29" s="125"/>
      <c r="G29" s="125"/>
      <c r="H29" s="125"/>
      <c r="I29" s="124"/>
      <c r="J29" s="125"/>
      <c r="K29" s="125"/>
    </row>
    <row r="30" spans="1:70" customFormat="1" x14ac:dyDescent="0.35">
      <c r="B30" t="s">
        <v>444</v>
      </c>
    </row>
    <row r="31" spans="1:70" ht="43.5" x14ac:dyDescent="0.35">
      <c r="B31" s="114" t="s">
        <v>416</v>
      </c>
      <c r="C31" s="117" t="s">
        <v>445</v>
      </c>
      <c r="D31" s="120" t="s">
        <v>446</v>
      </c>
      <c r="E31" s="117" t="s">
        <v>447</v>
      </c>
      <c r="F31" s="117" t="s">
        <v>448</v>
      </c>
      <c r="G31" s="117" t="s">
        <v>449</v>
      </c>
      <c r="H31" s="117" t="s">
        <v>450</v>
      </c>
      <c r="I31" s="117" t="s">
        <v>451</v>
      </c>
      <c r="J31"/>
      <c r="K31"/>
      <c r="L31"/>
      <c r="M31"/>
      <c r="N31"/>
      <c r="O31"/>
      <c r="P31"/>
      <c r="Q31"/>
      <c r="R31"/>
      <c r="S31"/>
      <c r="T31"/>
      <c r="U31"/>
      <c r="V31"/>
      <c r="W31"/>
      <c r="X31"/>
      <c r="Y31"/>
      <c r="Z31"/>
      <c r="AA31"/>
      <c r="AB31"/>
    </row>
    <row r="32" spans="1:70" s="2" customFormat="1" x14ac:dyDescent="0.35">
      <c r="A32" s="8"/>
      <c r="B32" s="126" t="str">
        <f>IF(B11="","",B11)</f>
        <v>FL1</v>
      </c>
      <c r="C32" s="64">
        <v>2018</v>
      </c>
      <c r="D32" s="64" t="s">
        <v>897</v>
      </c>
      <c r="E32" s="127"/>
      <c r="F32" s="127"/>
      <c r="G32" s="127"/>
      <c r="H32" s="128">
        <f>(M11+N11)*8760/1000000</f>
        <v>3.4864799999999998</v>
      </c>
      <c r="I32" s="129"/>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row>
    <row r="33" spans="1:70" s="2" customFormat="1" x14ac:dyDescent="0.35">
      <c r="A33" s="8"/>
      <c r="B33" s="126" t="str">
        <f t="shared" ref="B33:B49" si="0">IF(B12="","",B12)</f>
        <v>FL2</v>
      </c>
      <c r="C33" s="64">
        <v>2018</v>
      </c>
      <c r="D33" s="64" t="s">
        <v>897</v>
      </c>
      <c r="E33" s="127"/>
      <c r="F33" s="127"/>
      <c r="G33" s="127"/>
      <c r="H33" s="128">
        <f>(M12+N12)*8760/1000000</f>
        <v>3.4864799999999998</v>
      </c>
      <c r="I33" s="129"/>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row>
    <row r="34" spans="1:70" s="2" customFormat="1" x14ac:dyDescent="0.35">
      <c r="A34" s="8"/>
      <c r="B34" s="126" t="str">
        <f t="shared" si="0"/>
        <v>BTEX Condenser1</v>
      </c>
      <c r="C34" s="64"/>
      <c r="D34" s="64"/>
      <c r="E34" s="127"/>
      <c r="F34" s="127"/>
      <c r="G34" s="127"/>
      <c r="H34" s="129"/>
      <c r="I34" s="129"/>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row>
    <row r="35" spans="1:70" s="2" customFormat="1" x14ac:dyDescent="0.35">
      <c r="A35" s="8"/>
      <c r="B35" s="126" t="str">
        <f t="shared" si="0"/>
        <v>VRU-LP 1</v>
      </c>
      <c r="C35" s="64">
        <v>2018</v>
      </c>
      <c r="D35" s="64" t="s">
        <v>897</v>
      </c>
      <c r="E35" s="127"/>
      <c r="F35" s="127"/>
      <c r="G35" s="127"/>
      <c r="H35" s="129"/>
      <c r="I35" s="129">
        <f>(112*365*24)</f>
        <v>981120</v>
      </c>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row>
    <row r="36" spans="1:70" s="2" customFormat="1" x14ac:dyDescent="0.35">
      <c r="A36" s="8"/>
      <c r="B36" s="126" t="str">
        <f t="shared" si="0"/>
        <v>VRU-LP 2</v>
      </c>
      <c r="C36" s="64">
        <v>2018</v>
      </c>
      <c r="D36" s="64" t="s">
        <v>897</v>
      </c>
      <c r="E36" s="127"/>
      <c r="F36" s="127"/>
      <c r="G36" s="127"/>
      <c r="H36" s="129"/>
      <c r="I36" s="129">
        <f>(112*365*24)</f>
        <v>981120</v>
      </c>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row>
    <row r="37" spans="1:70" s="2" customFormat="1" x14ac:dyDescent="0.35">
      <c r="A37" s="8"/>
      <c r="B37" s="126" t="str">
        <f t="shared" si="0"/>
        <v/>
      </c>
      <c r="C37" s="64"/>
      <c r="D37" s="64"/>
      <c r="E37" s="127"/>
      <c r="F37" s="127"/>
      <c r="G37" s="127"/>
      <c r="H37" s="129"/>
      <c r="I37" s="129"/>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row>
    <row r="38" spans="1:70" s="2" customFormat="1" x14ac:dyDescent="0.35">
      <c r="A38" s="8"/>
      <c r="B38" s="126" t="str">
        <f t="shared" si="0"/>
        <v/>
      </c>
      <c r="C38" s="64"/>
      <c r="D38" s="64"/>
      <c r="E38" s="127"/>
      <c r="F38" s="127"/>
      <c r="G38" s="127"/>
      <c r="H38" s="129"/>
      <c r="I38" s="129"/>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row>
    <row r="39" spans="1:70" s="2" customFormat="1" x14ac:dyDescent="0.35">
      <c r="A39" s="8"/>
      <c r="B39" s="126" t="str">
        <f t="shared" si="0"/>
        <v/>
      </c>
      <c r="C39" s="64"/>
      <c r="D39" s="64"/>
      <c r="E39" s="127"/>
      <c r="F39" s="127"/>
      <c r="G39" s="127"/>
      <c r="H39" s="129"/>
      <c r="I39" s="129"/>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row>
    <row r="40" spans="1:70" s="2" customFormat="1" x14ac:dyDescent="0.35">
      <c r="A40" s="8"/>
      <c r="B40" s="126" t="str">
        <f t="shared" si="0"/>
        <v/>
      </c>
      <c r="C40" s="64"/>
      <c r="D40" s="64"/>
      <c r="E40" s="127"/>
      <c r="F40" s="127"/>
      <c r="G40" s="127"/>
      <c r="H40" s="129"/>
      <c r="I40" s="129"/>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row>
    <row r="41" spans="1:70" s="2" customFormat="1" x14ac:dyDescent="0.35">
      <c r="A41" s="8"/>
      <c r="B41" s="126" t="str">
        <f t="shared" si="0"/>
        <v/>
      </c>
      <c r="C41" s="64"/>
      <c r="D41" s="64"/>
      <c r="E41" s="127"/>
      <c r="F41" s="127"/>
      <c r="G41" s="127"/>
      <c r="H41" s="129"/>
      <c r="I41" s="129"/>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row>
    <row r="42" spans="1:70" s="2" customFormat="1" x14ac:dyDescent="0.35">
      <c r="A42" s="8"/>
      <c r="B42" s="126" t="str">
        <f t="shared" si="0"/>
        <v/>
      </c>
      <c r="C42" s="64"/>
      <c r="D42" s="64"/>
      <c r="E42" s="127"/>
      <c r="F42" s="127"/>
      <c r="G42" s="127"/>
      <c r="H42" s="129"/>
      <c r="I42" s="129"/>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row>
    <row r="43" spans="1:70" s="2" customFormat="1" x14ac:dyDescent="0.35">
      <c r="A43" s="8"/>
      <c r="B43" s="126" t="str">
        <f t="shared" si="0"/>
        <v/>
      </c>
      <c r="C43" s="64"/>
      <c r="D43" s="64"/>
      <c r="E43" s="127"/>
      <c r="F43" s="127"/>
      <c r="G43" s="127"/>
      <c r="H43" s="129"/>
      <c r="I43" s="129"/>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row>
    <row r="44" spans="1:70" s="2" customFormat="1" x14ac:dyDescent="0.35">
      <c r="A44" s="8"/>
      <c r="B44" s="126" t="str">
        <f t="shared" si="0"/>
        <v/>
      </c>
      <c r="C44" s="64"/>
      <c r="D44" s="64"/>
      <c r="E44" s="127"/>
      <c r="F44" s="127"/>
      <c r="G44" s="127"/>
      <c r="H44" s="129"/>
      <c r="I44" s="129"/>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row>
    <row r="45" spans="1:70" s="2" customFormat="1" x14ac:dyDescent="0.35">
      <c r="A45" s="8"/>
      <c r="B45" s="126" t="str">
        <f t="shared" si="0"/>
        <v/>
      </c>
      <c r="C45" s="64"/>
      <c r="D45" s="64"/>
      <c r="E45" s="127"/>
      <c r="F45" s="127"/>
      <c r="G45" s="127"/>
      <c r="H45" s="129"/>
      <c r="I45" s="129"/>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row>
    <row r="46" spans="1:70" s="2" customFormat="1" x14ac:dyDescent="0.35">
      <c r="A46" s="8"/>
      <c r="B46" s="126" t="str">
        <f t="shared" si="0"/>
        <v/>
      </c>
      <c r="C46" s="64"/>
      <c r="D46" s="64"/>
      <c r="E46" s="127"/>
      <c r="F46" s="127"/>
      <c r="G46" s="127"/>
      <c r="H46" s="129"/>
      <c r="I46" s="129"/>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row>
    <row r="47" spans="1:70" s="2" customFormat="1" x14ac:dyDescent="0.35">
      <c r="A47" s="8"/>
      <c r="B47" s="126" t="str">
        <f t="shared" si="0"/>
        <v/>
      </c>
      <c r="C47" s="64"/>
      <c r="D47" s="64"/>
      <c r="E47" s="127"/>
      <c r="F47" s="127"/>
      <c r="G47" s="127"/>
      <c r="H47" s="129"/>
      <c r="I47" s="129"/>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row>
    <row r="48" spans="1:70" s="2" customFormat="1" x14ac:dyDescent="0.35">
      <c r="A48" s="8"/>
      <c r="B48" s="126" t="str">
        <f t="shared" si="0"/>
        <v/>
      </c>
      <c r="C48" s="64"/>
      <c r="D48" s="64"/>
      <c r="E48" s="127"/>
      <c r="F48" s="127"/>
      <c r="G48" s="127"/>
      <c r="H48" s="129"/>
      <c r="I48" s="129"/>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row>
    <row r="49" spans="1:70" s="2" customFormat="1" x14ac:dyDescent="0.35">
      <c r="A49" s="8"/>
      <c r="B49" s="126" t="str">
        <f t="shared" si="0"/>
        <v/>
      </c>
      <c r="C49" s="64"/>
      <c r="D49" s="64"/>
      <c r="E49" s="127"/>
      <c r="F49" s="127"/>
      <c r="G49" s="127"/>
      <c r="H49" s="129"/>
      <c r="I49" s="129"/>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row>
    <row r="50" spans="1:70" customFormat="1" x14ac:dyDescent="0.35"/>
    <row r="51" spans="1:70" customFormat="1" ht="15.5" x14ac:dyDescent="0.35">
      <c r="B51" s="32" t="s">
        <v>452</v>
      </c>
    </row>
    <row r="52" spans="1:70" customFormat="1" x14ac:dyDescent="0.35">
      <c r="B52" t="s">
        <v>453</v>
      </c>
    </row>
    <row r="53" spans="1:70" ht="58" x14ac:dyDescent="0.35">
      <c r="B53" s="114" t="s">
        <v>416</v>
      </c>
      <c r="C53" s="130" t="s">
        <v>454</v>
      </c>
      <c r="D53" s="131" t="s">
        <v>455</v>
      </c>
      <c r="E53" s="132" t="s">
        <v>456</v>
      </c>
      <c r="F53"/>
      <c r="G53"/>
      <c r="H53"/>
      <c r="I53"/>
      <c r="J53"/>
      <c r="K53"/>
      <c r="L53"/>
      <c r="M53"/>
      <c r="N53"/>
      <c r="O53"/>
      <c r="P53"/>
      <c r="Q53"/>
      <c r="R53"/>
      <c r="S53"/>
      <c r="T53"/>
      <c r="U53"/>
      <c r="V53"/>
      <c r="W53"/>
      <c r="X53"/>
      <c r="Y53"/>
      <c r="Z53"/>
      <c r="AA53"/>
      <c r="AB53"/>
    </row>
    <row r="54" spans="1:70" s="2" customFormat="1" x14ac:dyDescent="0.35">
      <c r="A54" s="8"/>
      <c r="B54" s="64"/>
      <c r="C54" s="64"/>
      <c r="D54" s="133"/>
      <c r="E54" s="133"/>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row>
    <row r="55" spans="1:70" s="2" customFormat="1" x14ac:dyDescent="0.35">
      <c r="A55" s="8"/>
      <c r="B55" s="64"/>
      <c r="C55" s="64"/>
      <c r="D55" s="133"/>
      <c r="E55" s="133"/>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row>
    <row r="56" spans="1:70" s="2" customFormat="1" x14ac:dyDescent="0.35">
      <c r="A56" s="8"/>
      <c r="B56" s="64"/>
      <c r="C56" s="64"/>
      <c r="D56" s="133"/>
      <c r="E56" s="133"/>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row>
    <row r="57" spans="1:70" s="2" customFormat="1" x14ac:dyDescent="0.35">
      <c r="A57" s="8"/>
      <c r="B57" s="64"/>
      <c r="C57" s="64"/>
      <c r="D57" s="133"/>
      <c r="E57" s="133"/>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row>
    <row r="58" spans="1:70" s="2" customFormat="1" x14ac:dyDescent="0.35">
      <c r="A58" s="8"/>
      <c r="B58" s="64"/>
      <c r="C58" s="64"/>
      <c r="D58" s="133"/>
      <c r="E58" s="133"/>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row>
    <row r="59" spans="1:70" s="2" customFormat="1" x14ac:dyDescent="0.35">
      <c r="A59" s="8"/>
      <c r="B59" s="64"/>
      <c r="C59" s="64"/>
      <c r="D59" s="133"/>
      <c r="E59" s="133"/>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row>
    <row r="60" spans="1:70" s="2" customFormat="1" x14ac:dyDescent="0.35">
      <c r="A60" s="8"/>
      <c r="B60" s="64"/>
      <c r="C60" s="64"/>
      <c r="D60" s="133"/>
      <c r="E60" s="133"/>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row>
    <row r="61" spans="1:70" s="2" customFormat="1" x14ac:dyDescent="0.35">
      <c r="A61" s="8"/>
      <c r="B61" s="64"/>
      <c r="C61" s="64"/>
      <c r="D61" s="133"/>
      <c r="E61" s="133"/>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row>
    <row r="62" spans="1:70" s="2" customFormat="1" x14ac:dyDescent="0.35">
      <c r="A62" s="8"/>
      <c r="B62" s="64"/>
      <c r="C62" s="64"/>
      <c r="D62" s="133"/>
      <c r="E62" s="133"/>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row>
    <row r="63" spans="1:70" s="2" customFormat="1" x14ac:dyDescent="0.35">
      <c r="A63" s="8"/>
      <c r="B63" s="64"/>
      <c r="C63" s="64"/>
      <c r="D63" s="133"/>
      <c r="E63" s="133"/>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row>
    <row r="64" spans="1:70" s="2" customFormat="1" x14ac:dyDescent="0.35">
      <c r="A64" s="8"/>
      <c r="B64" s="64"/>
      <c r="C64" s="64"/>
      <c r="D64" s="133"/>
      <c r="E64" s="133"/>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row>
    <row r="65" spans="1:70" s="2" customFormat="1" x14ac:dyDescent="0.35">
      <c r="A65" s="8"/>
      <c r="B65" s="64"/>
      <c r="C65" s="64"/>
      <c r="D65" s="133"/>
      <c r="E65" s="133"/>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row>
    <row r="66" spans="1:70" s="2" customFormat="1" x14ac:dyDescent="0.35">
      <c r="A66" s="8"/>
      <c r="B66" s="64"/>
      <c r="C66" s="64"/>
      <c r="D66" s="133"/>
      <c r="E66" s="133"/>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row>
    <row r="67" spans="1:70" s="2" customFormat="1" x14ac:dyDescent="0.35">
      <c r="A67" s="8"/>
      <c r="B67" s="64"/>
      <c r="C67" s="64"/>
      <c r="D67" s="133"/>
      <c r="E67" s="133"/>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row>
    <row r="68" spans="1:70" s="2" customFormat="1" x14ac:dyDescent="0.35">
      <c r="A68" s="8"/>
      <c r="B68" s="64"/>
      <c r="C68" s="64"/>
      <c r="D68" s="133"/>
      <c r="E68" s="133"/>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row>
    <row r="69" spans="1:70" x14ac:dyDescent="0.35">
      <c r="B69"/>
      <c r="C69"/>
      <c r="D69"/>
      <c r="E69"/>
      <c r="F69"/>
      <c r="G69"/>
      <c r="H69"/>
      <c r="I69"/>
      <c r="J69"/>
      <c r="K69"/>
      <c r="L69"/>
      <c r="M69"/>
      <c r="N69"/>
      <c r="O69"/>
      <c r="P69"/>
      <c r="Q69"/>
      <c r="R69"/>
      <c r="S69"/>
      <c r="T69"/>
      <c r="U69"/>
      <c r="V69"/>
      <c r="W69"/>
      <c r="X69"/>
      <c r="Y69"/>
      <c r="Z69"/>
      <c r="AA69"/>
      <c r="AB69"/>
    </row>
    <row r="70" spans="1:70" x14ac:dyDescent="0.35">
      <c r="B70"/>
      <c r="C70"/>
      <c r="D70"/>
      <c r="E70"/>
      <c r="F70"/>
      <c r="G70"/>
      <c r="H70"/>
      <c r="I70"/>
      <c r="J70"/>
      <c r="K70"/>
      <c r="L70"/>
      <c r="M70"/>
      <c r="N70"/>
      <c r="O70"/>
      <c r="P70"/>
      <c r="Q70"/>
      <c r="R70"/>
      <c r="S70"/>
      <c r="T70"/>
      <c r="U70"/>
      <c r="V70"/>
      <c r="W70"/>
      <c r="X70"/>
      <c r="Y70"/>
      <c r="Z70"/>
      <c r="AA70"/>
      <c r="AB70"/>
    </row>
    <row r="71" spans="1:70" x14ac:dyDescent="0.35">
      <c r="B71"/>
      <c r="C71"/>
      <c r="D71"/>
      <c r="E71"/>
      <c r="F71"/>
      <c r="G71"/>
      <c r="H71"/>
      <c r="I71"/>
      <c r="J71"/>
      <c r="K71"/>
      <c r="L71"/>
      <c r="M71"/>
      <c r="N71"/>
      <c r="O71"/>
      <c r="P71"/>
      <c r="Q71"/>
      <c r="R71"/>
      <c r="S71"/>
      <c r="T71"/>
      <c r="U71"/>
      <c r="V71"/>
      <c r="W71"/>
      <c r="X71"/>
      <c r="Y71"/>
      <c r="Z71"/>
      <c r="AA71"/>
      <c r="AB71"/>
    </row>
    <row r="72" spans="1:70" x14ac:dyDescent="0.35">
      <c r="B72"/>
      <c r="C72"/>
      <c r="D72"/>
      <c r="E72"/>
      <c r="F72"/>
      <c r="G72"/>
      <c r="H72"/>
      <c r="I72"/>
      <c r="J72"/>
      <c r="K72"/>
      <c r="L72"/>
      <c r="M72"/>
      <c r="N72"/>
      <c r="O72"/>
      <c r="P72"/>
      <c r="Q72"/>
      <c r="R72"/>
      <c r="S72"/>
      <c r="T72"/>
      <c r="U72"/>
      <c r="V72"/>
      <c r="W72"/>
      <c r="X72"/>
      <c r="Y72"/>
      <c r="Z72"/>
      <c r="AA72"/>
      <c r="AB72"/>
    </row>
    <row r="73" spans="1:70" x14ac:dyDescent="0.35">
      <c r="B73"/>
      <c r="C73"/>
      <c r="D73"/>
      <c r="E73"/>
      <c r="F73"/>
      <c r="G73"/>
      <c r="H73"/>
      <c r="I73"/>
      <c r="J73"/>
      <c r="K73"/>
      <c r="L73"/>
      <c r="M73"/>
      <c r="N73"/>
      <c r="O73"/>
      <c r="P73"/>
      <c r="Q73"/>
      <c r="R73"/>
      <c r="S73"/>
      <c r="T73"/>
      <c r="U73"/>
      <c r="V73"/>
      <c r="W73"/>
      <c r="X73"/>
      <c r="Y73"/>
      <c r="Z73"/>
      <c r="AA73"/>
      <c r="AB73"/>
    </row>
    <row r="74" spans="1:70" x14ac:dyDescent="0.35">
      <c r="B74"/>
      <c r="C74"/>
      <c r="D74"/>
      <c r="E74"/>
      <c r="F74"/>
      <c r="G74"/>
      <c r="H74"/>
      <c r="I74"/>
      <c r="J74"/>
      <c r="K74"/>
      <c r="L74"/>
      <c r="M74"/>
      <c r="N74"/>
      <c r="O74"/>
      <c r="P74"/>
      <c r="Q74"/>
      <c r="R74"/>
      <c r="S74"/>
      <c r="T74"/>
      <c r="U74"/>
      <c r="V74"/>
      <c r="W74"/>
      <c r="X74"/>
      <c r="Y74"/>
      <c r="Z74"/>
      <c r="AA74"/>
      <c r="AB74"/>
    </row>
    <row r="75" spans="1:70" x14ac:dyDescent="0.35">
      <c r="B75"/>
      <c r="C75"/>
      <c r="D75"/>
      <c r="E75"/>
      <c r="F75"/>
      <c r="G75"/>
      <c r="H75"/>
      <c r="I75"/>
      <c r="J75"/>
      <c r="K75"/>
      <c r="L75"/>
      <c r="M75"/>
      <c r="N75"/>
      <c r="O75"/>
      <c r="P75"/>
      <c r="Q75"/>
      <c r="R75"/>
      <c r="S75"/>
      <c r="T75"/>
      <c r="U75"/>
      <c r="V75"/>
      <c r="W75"/>
      <c r="X75"/>
      <c r="Y75"/>
      <c r="Z75"/>
      <c r="AA75"/>
      <c r="AB75"/>
    </row>
    <row r="76" spans="1:70" x14ac:dyDescent="0.35">
      <c r="B76"/>
      <c r="C76"/>
      <c r="D76"/>
      <c r="E76"/>
      <c r="F76"/>
      <c r="G76"/>
      <c r="H76"/>
      <c r="I76"/>
      <c r="J76"/>
      <c r="K76"/>
      <c r="L76"/>
      <c r="M76"/>
      <c r="N76"/>
      <c r="O76"/>
      <c r="P76"/>
      <c r="Q76"/>
      <c r="R76"/>
      <c r="S76"/>
      <c r="T76"/>
      <c r="U76"/>
      <c r="V76"/>
      <c r="W76"/>
      <c r="X76"/>
      <c r="Y76"/>
      <c r="Z76"/>
      <c r="AA76"/>
      <c r="AB76"/>
    </row>
    <row r="77" spans="1:70" x14ac:dyDescent="0.35">
      <c r="B77"/>
      <c r="C77"/>
      <c r="D77"/>
      <c r="E77"/>
      <c r="F77"/>
      <c r="G77"/>
      <c r="H77"/>
      <c r="I77"/>
      <c r="J77"/>
      <c r="K77"/>
      <c r="L77"/>
      <c r="M77"/>
      <c r="N77"/>
      <c r="O77"/>
      <c r="P77"/>
      <c r="Q77"/>
      <c r="R77"/>
      <c r="S77"/>
      <c r="T77"/>
      <c r="U77"/>
      <c r="V77"/>
      <c r="W77"/>
      <c r="X77"/>
      <c r="Y77"/>
      <c r="Z77"/>
      <c r="AA77"/>
      <c r="AB77"/>
    </row>
    <row r="78" spans="1:70" x14ac:dyDescent="0.35">
      <c r="B78"/>
      <c r="C78"/>
      <c r="D78"/>
      <c r="E78"/>
      <c r="F78"/>
      <c r="G78"/>
      <c r="H78"/>
      <c r="I78"/>
      <c r="J78"/>
      <c r="K78"/>
      <c r="L78"/>
      <c r="M78"/>
      <c r="N78"/>
      <c r="O78"/>
      <c r="P78"/>
      <c r="Q78"/>
      <c r="R78"/>
      <c r="S78"/>
      <c r="T78"/>
      <c r="U78"/>
      <c r="V78"/>
      <c r="W78"/>
      <c r="X78"/>
      <c r="Y78"/>
      <c r="Z78"/>
      <c r="AA78"/>
      <c r="AB78"/>
    </row>
    <row r="79" spans="1:70" x14ac:dyDescent="0.35">
      <c r="B79"/>
      <c r="C79"/>
      <c r="D79"/>
      <c r="E79"/>
      <c r="F79"/>
      <c r="G79"/>
      <c r="H79"/>
      <c r="I79"/>
      <c r="J79"/>
      <c r="K79"/>
      <c r="L79"/>
      <c r="M79"/>
      <c r="N79"/>
      <c r="O79"/>
      <c r="P79"/>
      <c r="Q79"/>
      <c r="R79"/>
      <c r="S79"/>
      <c r="T79"/>
      <c r="U79"/>
      <c r="V79"/>
      <c r="W79"/>
      <c r="X79"/>
      <c r="Y79"/>
      <c r="Z79"/>
      <c r="AA79"/>
      <c r="AB79"/>
    </row>
    <row r="80" spans="1:70" x14ac:dyDescent="0.35">
      <c r="B80"/>
      <c r="C80"/>
      <c r="D80"/>
      <c r="E80"/>
      <c r="F80"/>
      <c r="G80"/>
      <c r="H80"/>
      <c r="I80"/>
      <c r="J80"/>
      <c r="K80"/>
      <c r="L80"/>
      <c r="M80"/>
      <c r="N80"/>
      <c r="O80"/>
      <c r="P80"/>
      <c r="Q80"/>
      <c r="R80"/>
      <c r="S80"/>
      <c r="T80"/>
      <c r="U80"/>
      <c r="V80"/>
      <c r="W80"/>
      <c r="X80"/>
      <c r="Y80"/>
      <c r="Z80"/>
      <c r="AA80"/>
      <c r="AB80"/>
    </row>
    <row r="81" spans="2:28" x14ac:dyDescent="0.35">
      <c r="B81"/>
      <c r="C81"/>
      <c r="D81"/>
      <c r="E81"/>
      <c r="F81"/>
      <c r="G81"/>
      <c r="H81"/>
      <c r="I81"/>
      <c r="J81"/>
      <c r="K81"/>
      <c r="L81"/>
      <c r="M81"/>
      <c r="N81"/>
      <c r="O81"/>
      <c r="P81"/>
      <c r="Q81"/>
      <c r="R81"/>
      <c r="S81"/>
      <c r="T81"/>
      <c r="U81"/>
      <c r="V81"/>
      <c r="W81"/>
      <c r="X81"/>
      <c r="Y81"/>
      <c r="Z81"/>
      <c r="AA81"/>
      <c r="AB81"/>
    </row>
    <row r="82" spans="2:28" x14ac:dyDescent="0.35">
      <c r="B82"/>
      <c r="C82"/>
      <c r="D82"/>
      <c r="E82"/>
      <c r="F82"/>
      <c r="G82"/>
      <c r="H82"/>
      <c r="I82"/>
      <c r="J82"/>
      <c r="K82"/>
      <c r="L82"/>
      <c r="M82"/>
      <c r="N82"/>
      <c r="O82"/>
      <c r="P82"/>
      <c r="Q82"/>
      <c r="R82"/>
      <c r="S82"/>
      <c r="T82"/>
      <c r="U82"/>
      <c r="V82"/>
      <c r="W82"/>
      <c r="X82"/>
      <c r="Y82"/>
      <c r="Z82"/>
      <c r="AA82"/>
      <c r="AB82"/>
    </row>
    <row r="83" spans="2:28" x14ac:dyDescent="0.35">
      <c r="B83"/>
      <c r="C83"/>
      <c r="D83"/>
      <c r="E83"/>
      <c r="F83"/>
      <c r="G83"/>
      <c r="H83"/>
      <c r="I83"/>
      <c r="J83"/>
      <c r="K83"/>
      <c r="L83"/>
      <c r="M83"/>
      <c r="N83"/>
      <c r="O83"/>
      <c r="P83"/>
      <c r="Q83"/>
      <c r="R83"/>
      <c r="S83"/>
      <c r="T83"/>
      <c r="U83"/>
      <c r="V83"/>
      <c r="W83"/>
      <c r="X83"/>
      <c r="Y83"/>
      <c r="Z83"/>
      <c r="AA83"/>
      <c r="AB83"/>
    </row>
    <row r="84" spans="2:28" x14ac:dyDescent="0.35">
      <c r="B84"/>
      <c r="C84"/>
      <c r="D84"/>
      <c r="E84"/>
      <c r="F84"/>
      <c r="G84"/>
      <c r="H84"/>
      <c r="I84"/>
      <c r="J84"/>
      <c r="K84"/>
      <c r="L84"/>
      <c r="M84"/>
      <c r="N84"/>
      <c r="O84"/>
      <c r="P84"/>
      <c r="Q84"/>
      <c r="R84"/>
      <c r="S84"/>
      <c r="T84"/>
      <c r="U84"/>
      <c r="V84"/>
      <c r="W84"/>
      <c r="X84"/>
      <c r="Y84"/>
      <c r="Z84"/>
      <c r="AA84"/>
      <c r="AB84"/>
    </row>
    <row r="85" spans="2:28" x14ac:dyDescent="0.35">
      <c r="B85"/>
      <c r="C85"/>
      <c r="D85"/>
      <c r="E85"/>
      <c r="F85"/>
      <c r="G85"/>
      <c r="H85"/>
      <c r="I85"/>
      <c r="J85"/>
      <c r="K85"/>
      <c r="L85"/>
      <c r="M85"/>
      <c r="N85"/>
      <c r="O85"/>
      <c r="P85"/>
      <c r="Q85"/>
      <c r="R85"/>
      <c r="S85"/>
      <c r="T85"/>
      <c r="U85"/>
      <c r="V85"/>
      <c r="W85"/>
      <c r="X85"/>
      <c r="Y85"/>
      <c r="Z85"/>
      <c r="AA85"/>
      <c r="AB85"/>
    </row>
    <row r="86" spans="2:28" x14ac:dyDescent="0.35">
      <c r="B86"/>
      <c r="C86"/>
      <c r="D86"/>
      <c r="E86"/>
      <c r="F86"/>
      <c r="G86"/>
      <c r="H86"/>
      <c r="I86"/>
      <c r="J86"/>
      <c r="K86"/>
      <c r="L86"/>
      <c r="M86"/>
      <c r="N86"/>
      <c r="O86"/>
      <c r="P86"/>
      <c r="Q86"/>
      <c r="R86"/>
      <c r="S86"/>
      <c r="T86"/>
      <c r="U86"/>
      <c r="V86"/>
      <c r="W86"/>
      <c r="X86"/>
      <c r="Y86"/>
      <c r="Z86"/>
      <c r="AA86"/>
      <c r="AB86"/>
    </row>
    <row r="87" spans="2:28" x14ac:dyDescent="0.35">
      <c r="B87"/>
      <c r="C87"/>
      <c r="D87"/>
      <c r="E87"/>
      <c r="F87"/>
      <c r="G87"/>
      <c r="H87"/>
      <c r="I87"/>
      <c r="J87"/>
      <c r="K87"/>
      <c r="L87"/>
      <c r="M87"/>
      <c r="N87"/>
      <c r="O87"/>
      <c r="P87"/>
      <c r="Q87"/>
      <c r="R87"/>
      <c r="S87"/>
      <c r="T87"/>
      <c r="U87"/>
      <c r="V87"/>
      <c r="W87"/>
      <c r="X87"/>
      <c r="Y87"/>
      <c r="Z87"/>
      <c r="AA87"/>
      <c r="AB87"/>
    </row>
    <row r="88" spans="2:28" x14ac:dyDescent="0.35">
      <c r="B88"/>
      <c r="C88"/>
      <c r="D88"/>
      <c r="E88"/>
      <c r="F88"/>
      <c r="G88"/>
      <c r="H88"/>
      <c r="I88"/>
      <c r="J88"/>
      <c r="K88"/>
      <c r="L88"/>
      <c r="M88"/>
      <c r="N88"/>
      <c r="O88"/>
      <c r="P88"/>
      <c r="Q88"/>
      <c r="R88"/>
      <c r="S88"/>
      <c r="T88"/>
      <c r="U88"/>
      <c r="V88"/>
      <c r="W88"/>
      <c r="X88"/>
      <c r="Y88"/>
      <c r="Z88"/>
      <c r="AA88"/>
      <c r="AB88"/>
    </row>
    <row r="89" spans="2:28" x14ac:dyDescent="0.35">
      <c r="B89"/>
      <c r="C89"/>
      <c r="D89"/>
      <c r="E89"/>
      <c r="F89"/>
      <c r="G89"/>
      <c r="H89"/>
      <c r="I89"/>
      <c r="J89"/>
      <c r="K89"/>
      <c r="L89"/>
      <c r="M89"/>
      <c r="N89"/>
      <c r="O89"/>
      <c r="P89"/>
      <c r="Q89"/>
      <c r="R89"/>
      <c r="S89"/>
      <c r="T89"/>
      <c r="U89"/>
      <c r="V89"/>
      <c r="W89"/>
      <c r="X89"/>
      <c r="Y89"/>
      <c r="Z89"/>
      <c r="AA89"/>
      <c r="AB89"/>
    </row>
    <row r="90" spans="2:28" x14ac:dyDescent="0.35">
      <c r="B90"/>
      <c r="C90"/>
      <c r="D90"/>
      <c r="E90"/>
      <c r="F90"/>
      <c r="G90"/>
      <c r="H90"/>
      <c r="I90"/>
      <c r="J90"/>
      <c r="K90"/>
      <c r="L90"/>
      <c r="M90"/>
      <c r="N90"/>
      <c r="O90"/>
      <c r="P90"/>
      <c r="Q90"/>
      <c r="R90"/>
      <c r="S90"/>
      <c r="T90"/>
      <c r="U90"/>
      <c r="V90"/>
      <c r="W90"/>
      <c r="X90"/>
      <c r="Y90"/>
      <c r="Z90"/>
      <c r="AA90"/>
      <c r="AB90"/>
    </row>
    <row r="91" spans="2:28" x14ac:dyDescent="0.35">
      <c r="B91"/>
      <c r="C91"/>
      <c r="D91"/>
      <c r="E91"/>
      <c r="F91"/>
      <c r="G91"/>
      <c r="H91"/>
      <c r="I91"/>
      <c r="J91"/>
      <c r="K91"/>
      <c r="L91"/>
      <c r="M91"/>
      <c r="N91"/>
      <c r="O91"/>
      <c r="P91"/>
      <c r="Q91"/>
      <c r="R91"/>
      <c r="S91"/>
      <c r="T91"/>
      <c r="U91"/>
      <c r="V91"/>
      <c r="W91"/>
      <c r="X91"/>
      <c r="Y91"/>
      <c r="Z91"/>
      <c r="AA91"/>
      <c r="AB91"/>
    </row>
    <row r="92" spans="2:28" x14ac:dyDescent="0.35">
      <c r="B92"/>
      <c r="C92"/>
      <c r="D92"/>
      <c r="E92"/>
      <c r="F92"/>
      <c r="G92"/>
      <c r="H92"/>
      <c r="I92"/>
      <c r="J92"/>
      <c r="K92"/>
      <c r="L92"/>
      <c r="M92"/>
      <c r="N92"/>
      <c r="O92"/>
      <c r="P92"/>
      <c r="Q92"/>
      <c r="R92"/>
      <c r="S92"/>
      <c r="T92"/>
      <c r="U92"/>
      <c r="V92"/>
      <c r="W92"/>
      <c r="X92"/>
      <c r="Y92"/>
      <c r="Z92"/>
      <c r="AA92"/>
      <c r="AB92"/>
    </row>
    <row r="93" spans="2:28" x14ac:dyDescent="0.35">
      <c r="B93"/>
      <c r="C93"/>
      <c r="D93"/>
      <c r="E93"/>
      <c r="F93"/>
      <c r="G93"/>
      <c r="H93"/>
      <c r="I93"/>
      <c r="J93"/>
      <c r="K93"/>
      <c r="L93"/>
      <c r="M93"/>
      <c r="N93"/>
      <c r="O93"/>
      <c r="P93"/>
      <c r="Q93"/>
      <c r="R93"/>
      <c r="S93"/>
      <c r="T93"/>
      <c r="U93"/>
      <c r="V93"/>
      <c r="W93"/>
      <c r="X93"/>
      <c r="Y93"/>
      <c r="Z93"/>
      <c r="AA93"/>
      <c r="AB93"/>
    </row>
    <row r="94" spans="2:28" x14ac:dyDescent="0.35">
      <c r="B94"/>
      <c r="C94"/>
      <c r="D94"/>
      <c r="E94"/>
      <c r="F94"/>
      <c r="G94"/>
      <c r="H94"/>
      <c r="I94"/>
      <c r="J94"/>
      <c r="K94"/>
      <c r="L94"/>
      <c r="M94"/>
      <c r="N94"/>
      <c r="O94"/>
      <c r="P94"/>
      <c r="Q94"/>
      <c r="R94"/>
      <c r="S94"/>
      <c r="T94"/>
      <c r="U94"/>
      <c r="V94"/>
      <c r="W94"/>
      <c r="X94"/>
      <c r="Y94"/>
      <c r="Z94"/>
      <c r="AA94"/>
      <c r="AB94"/>
    </row>
    <row r="95" spans="2:28" x14ac:dyDescent="0.35">
      <c r="B95"/>
      <c r="C95"/>
      <c r="D95"/>
      <c r="E95"/>
      <c r="F95"/>
      <c r="G95"/>
      <c r="H95"/>
      <c r="I95"/>
      <c r="J95"/>
      <c r="K95"/>
      <c r="L95"/>
      <c r="M95"/>
      <c r="N95"/>
      <c r="O95"/>
      <c r="P95"/>
      <c r="Q95"/>
      <c r="R95"/>
      <c r="S95"/>
      <c r="T95"/>
      <c r="U95"/>
      <c r="V95"/>
      <c r="W95"/>
      <c r="X95"/>
      <c r="Y95"/>
      <c r="Z95"/>
      <c r="AA95"/>
      <c r="AB95"/>
    </row>
    <row r="96" spans="2:28" x14ac:dyDescent="0.35">
      <c r="B96"/>
      <c r="C96"/>
      <c r="D96"/>
      <c r="E96"/>
      <c r="F96"/>
      <c r="G96"/>
      <c r="H96"/>
      <c r="I96"/>
      <c r="J96"/>
      <c r="K96"/>
      <c r="L96"/>
      <c r="M96"/>
      <c r="N96"/>
      <c r="O96"/>
      <c r="P96"/>
      <c r="Q96"/>
      <c r="R96"/>
      <c r="S96"/>
      <c r="T96"/>
      <c r="U96"/>
      <c r="V96"/>
      <c r="W96"/>
      <c r="X96"/>
      <c r="Y96"/>
      <c r="Z96"/>
      <c r="AA96"/>
      <c r="AB96"/>
    </row>
    <row r="97" spans="2:28" x14ac:dyDescent="0.35">
      <c r="B97"/>
      <c r="C97"/>
      <c r="D97"/>
      <c r="E97"/>
      <c r="F97"/>
      <c r="G97"/>
      <c r="H97"/>
      <c r="I97"/>
      <c r="J97"/>
      <c r="K97"/>
      <c r="L97"/>
      <c r="M97"/>
      <c r="N97"/>
      <c r="O97"/>
      <c r="P97"/>
      <c r="Q97"/>
      <c r="R97"/>
      <c r="S97"/>
      <c r="T97"/>
      <c r="U97"/>
      <c r="V97"/>
      <c r="W97"/>
      <c r="X97"/>
      <c r="Y97"/>
      <c r="Z97"/>
      <c r="AA97"/>
      <c r="AB97"/>
    </row>
    <row r="98" spans="2:28" x14ac:dyDescent="0.35">
      <c r="B98"/>
      <c r="C98"/>
      <c r="D98"/>
      <c r="E98"/>
      <c r="F98"/>
      <c r="G98"/>
      <c r="H98"/>
      <c r="I98"/>
      <c r="J98"/>
      <c r="K98"/>
      <c r="L98"/>
      <c r="M98"/>
      <c r="N98"/>
      <c r="O98"/>
      <c r="P98"/>
      <c r="Q98"/>
      <c r="R98"/>
      <c r="S98"/>
      <c r="T98"/>
      <c r="U98"/>
      <c r="V98"/>
      <c r="W98"/>
      <c r="X98"/>
      <c r="Y98"/>
      <c r="Z98"/>
      <c r="AA98"/>
      <c r="AB98"/>
    </row>
    <row r="99" spans="2:28" x14ac:dyDescent="0.35">
      <c r="B99"/>
      <c r="C99"/>
      <c r="D99"/>
      <c r="E99"/>
      <c r="F99"/>
      <c r="G99"/>
      <c r="H99"/>
      <c r="I99"/>
      <c r="J99"/>
      <c r="K99"/>
      <c r="L99"/>
      <c r="M99"/>
      <c r="N99"/>
      <c r="O99"/>
      <c r="P99"/>
      <c r="Q99"/>
      <c r="R99"/>
      <c r="S99"/>
      <c r="T99"/>
      <c r="U99"/>
      <c r="V99"/>
      <c r="W99"/>
      <c r="X99"/>
      <c r="Y99"/>
      <c r="Z99"/>
      <c r="AA99"/>
      <c r="AB99"/>
    </row>
    <row r="100" spans="2:28" x14ac:dyDescent="0.35">
      <c r="B100"/>
      <c r="C100"/>
      <c r="D100"/>
      <c r="E100"/>
      <c r="F100"/>
      <c r="G100"/>
      <c r="H100"/>
      <c r="I100"/>
      <c r="J100"/>
      <c r="K100"/>
      <c r="L100"/>
      <c r="M100"/>
      <c r="N100"/>
      <c r="O100"/>
      <c r="P100"/>
      <c r="Q100"/>
      <c r="R100"/>
      <c r="S100"/>
      <c r="T100"/>
      <c r="U100"/>
      <c r="V100"/>
      <c r="W100"/>
      <c r="X100"/>
      <c r="Y100"/>
      <c r="Z100"/>
      <c r="AA100"/>
      <c r="AB100"/>
    </row>
    <row r="101" spans="2:28" x14ac:dyDescent="0.35">
      <c r="B101"/>
      <c r="C101"/>
      <c r="D101"/>
      <c r="E101"/>
      <c r="F101"/>
      <c r="G101"/>
      <c r="H101"/>
      <c r="I101"/>
      <c r="J101"/>
      <c r="K101"/>
      <c r="L101"/>
      <c r="M101"/>
      <c r="N101"/>
      <c r="O101"/>
      <c r="P101"/>
      <c r="Q101"/>
      <c r="R101"/>
      <c r="S101"/>
      <c r="T101"/>
      <c r="U101"/>
      <c r="V101"/>
      <c r="W101"/>
      <c r="X101"/>
      <c r="Y101"/>
      <c r="Z101"/>
      <c r="AA101"/>
      <c r="AB101"/>
    </row>
    <row r="102" spans="2:28" x14ac:dyDescent="0.35">
      <c r="B102"/>
      <c r="C102"/>
      <c r="D102"/>
      <c r="E102"/>
      <c r="F102"/>
      <c r="G102"/>
      <c r="H102"/>
      <c r="I102"/>
      <c r="J102"/>
      <c r="K102"/>
      <c r="L102"/>
      <c r="M102"/>
      <c r="N102"/>
      <c r="O102"/>
      <c r="P102"/>
      <c r="Q102"/>
      <c r="R102"/>
      <c r="S102"/>
      <c r="T102"/>
      <c r="U102"/>
      <c r="V102"/>
      <c r="W102"/>
      <c r="X102"/>
      <c r="Y102"/>
      <c r="Z102"/>
      <c r="AA102"/>
      <c r="AB102"/>
    </row>
    <row r="103" spans="2:28" x14ac:dyDescent="0.35">
      <c r="B103"/>
      <c r="C103"/>
      <c r="D103"/>
      <c r="E103"/>
      <c r="F103"/>
      <c r="G103"/>
      <c r="H103"/>
      <c r="I103"/>
      <c r="J103"/>
      <c r="K103"/>
      <c r="L103"/>
      <c r="M103"/>
      <c r="N103"/>
      <c r="O103"/>
      <c r="P103"/>
      <c r="Q103"/>
      <c r="R103"/>
      <c r="S103"/>
      <c r="T103"/>
      <c r="U103"/>
      <c r="V103"/>
      <c r="W103"/>
      <c r="X103"/>
      <c r="Y103"/>
      <c r="Z103"/>
      <c r="AA103"/>
      <c r="AB103"/>
    </row>
    <row r="104" spans="2:28" x14ac:dyDescent="0.35">
      <c r="B104"/>
      <c r="C104"/>
      <c r="D104"/>
      <c r="E104"/>
      <c r="F104"/>
      <c r="G104"/>
      <c r="H104"/>
      <c r="I104"/>
      <c r="J104"/>
      <c r="K104"/>
      <c r="L104"/>
      <c r="M104"/>
      <c r="N104"/>
      <c r="O104"/>
      <c r="P104"/>
      <c r="Q104"/>
      <c r="R104"/>
      <c r="S104"/>
      <c r="T104"/>
      <c r="U104"/>
      <c r="V104"/>
      <c r="W104"/>
      <c r="X104"/>
      <c r="Y104"/>
      <c r="Z104"/>
      <c r="AA104"/>
      <c r="AB104"/>
    </row>
    <row r="105" spans="2:28" x14ac:dyDescent="0.35">
      <c r="B105"/>
      <c r="C105"/>
      <c r="D105"/>
      <c r="E105"/>
      <c r="F105"/>
      <c r="G105"/>
      <c r="H105"/>
      <c r="I105"/>
      <c r="J105"/>
      <c r="K105"/>
      <c r="L105"/>
      <c r="M105"/>
      <c r="N105"/>
      <c r="O105"/>
      <c r="P105"/>
      <c r="Q105"/>
      <c r="R105"/>
      <c r="S105"/>
      <c r="T105"/>
      <c r="U105"/>
      <c r="V105"/>
      <c r="W105"/>
      <c r="X105"/>
      <c r="Y105"/>
      <c r="Z105"/>
      <c r="AA105"/>
      <c r="AB105"/>
    </row>
    <row r="106" spans="2:28" x14ac:dyDescent="0.35">
      <c r="B106"/>
      <c r="C106"/>
      <c r="D106"/>
      <c r="E106"/>
      <c r="F106"/>
      <c r="G106"/>
      <c r="H106"/>
      <c r="I106"/>
      <c r="J106"/>
      <c r="K106"/>
      <c r="L106"/>
      <c r="M106"/>
      <c r="N106"/>
      <c r="O106"/>
      <c r="P106"/>
      <c r="Q106"/>
      <c r="R106"/>
      <c r="S106"/>
      <c r="T106"/>
      <c r="U106"/>
      <c r="V106"/>
      <c r="W106"/>
      <c r="X106"/>
      <c r="Y106"/>
      <c r="Z106"/>
      <c r="AA106"/>
      <c r="AB106"/>
    </row>
    <row r="107" spans="2:28" x14ac:dyDescent="0.35">
      <c r="B107"/>
      <c r="C107"/>
      <c r="D107"/>
      <c r="E107"/>
      <c r="F107"/>
      <c r="G107"/>
      <c r="H107"/>
      <c r="I107"/>
      <c r="J107"/>
      <c r="K107"/>
      <c r="L107"/>
      <c r="M107"/>
      <c r="N107"/>
      <c r="O107"/>
      <c r="P107"/>
      <c r="Q107"/>
      <c r="R107"/>
      <c r="S107"/>
      <c r="T107"/>
      <c r="U107"/>
      <c r="V107"/>
      <c r="W107"/>
      <c r="X107"/>
      <c r="Y107"/>
      <c r="Z107"/>
      <c r="AA107"/>
      <c r="AB107"/>
    </row>
    <row r="108" spans="2:28" x14ac:dyDescent="0.35">
      <c r="B108"/>
      <c r="C108"/>
      <c r="D108"/>
      <c r="E108"/>
      <c r="F108"/>
      <c r="G108"/>
      <c r="H108"/>
      <c r="I108"/>
      <c r="J108"/>
      <c r="K108"/>
      <c r="L108"/>
      <c r="M108"/>
      <c r="N108"/>
      <c r="O108"/>
      <c r="P108"/>
      <c r="Q108"/>
      <c r="R108"/>
      <c r="S108"/>
      <c r="T108"/>
      <c r="U108"/>
      <c r="V108"/>
      <c r="W108"/>
      <c r="X108"/>
      <c r="Y108"/>
      <c r="Z108"/>
      <c r="AA108"/>
      <c r="AB108"/>
    </row>
    <row r="109" spans="2:28" x14ac:dyDescent="0.35">
      <c r="B109"/>
      <c r="C109"/>
      <c r="D109"/>
      <c r="E109"/>
      <c r="F109"/>
      <c r="G109"/>
      <c r="H109"/>
      <c r="I109"/>
      <c r="J109"/>
      <c r="K109"/>
      <c r="L109"/>
      <c r="M109"/>
      <c r="N109"/>
      <c r="O109"/>
      <c r="P109"/>
      <c r="Q109"/>
      <c r="R109"/>
      <c r="S109"/>
      <c r="T109"/>
      <c r="U109"/>
      <c r="V109"/>
      <c r="W109"/>
      <c r="X109"/>
      <c r="Y109"/>
      <c r="Z109"/>
      <c r="AA109"/>
      <c r="AB109"/>
    </row>
    <row r="110" spans="2:28" x14ac:dyDescent="0.35">
      <c r="B110"/>
      <c r="C110"/>
      <c r="D110"/>
      <c r="E110"/>
      <c r="F110"/>
      <c r="G110"/>
      <c r="H110"/>
      <c r="I110"/>
      <c r="J110"/>
      <c r="K110"/>
      <c r="L110"/>
      <c r="M110"/>
      <c r="N110"/>
      <c r="O110"/>
      <c r="P110"/>
      <c r="Q110"/>
      <c r="R110"/>
      <c r="S110"/>
      <c r="T110"/>
      <c r="U110"/>
      <c r="V110"/>
      <c r="W110"/>
      <c r="X110"/>
      <c r="Y110"/>
      <c r="Z110"/>
      <c r="AA110"/>
      <c r="AB110"/>
    </row>
    <row r="111" spans="2:28" x14ac:dyDescent="0.35">
      <c r="B111"/>
      <c r="C111"/>
      <c r="D111"/>
      <c r="E111"/>
      <c r="F111"/>
      <c r="G111"/>
      <c r="H111"/>
      <c r="I111"/>
      <c r="J111"/>
      <c r="K111"/>
      <c r="L111"/>
      <c r="M111"/>
      <c r="N111"/>
      <c r="O111"/>
      <c r="P111"/>
      <c r="Q111"/>
      <c r="R111"/>
      <c r="S111"/>
      <c r="T111"/>
      <c r="U111"/>
      <c r="V111"/>
      <c r="W111"/>
      <c r="X111"/>
      <c r="Y111"/>
      <c r="Z111"/>
      <c r="AA111"/>
      <c r="AB111"/>
    </row>
    <row r="112" spans="2:28" x14ac:dyDescent="0.35">
      <c r="B112"/>
      <c r="C112"/>
      <c r="D112"/>
      <c r="E112"/>
      <c r="F112"/>
      <c r="G112"/>
      <c r="H112"/>
      <c r="I112"/>
      <c r="J112"/>
      <c r="K112"/>
      <c r="L112"/>
      <c r="M112"/>
      <c r="N112"/>
      <c r="O112"/>
      <c r="P112"/>
      <c r="Q112"/>
      <c r="R112"/>
      <c r="S112"/>
      <c r="T112"/>
      <c r="U112"/>
      <c r="V112"/>
      <c r="W112"/>
      <c r="X112"/>
      <c r="Y112"/>
      <c r="Z112"/>
      <c r="AA112"/>
      <c r="AB112"/>
    </row>
    <row r="113" spans="2:28" x14ac:dyDescent="0.35">
      <c r="B113"/>
      <c r="C113"/>
      <c r="D113"/>
      <c r="E113"/>
      <c r="F113"/>
      <c r="G113"/>
      <c r="H113"/>
      <c r="I113"/>
      <c r="J113"/>
      <c r="K113"/>
      <c r="L113"/>
      <c r="M113"/>
      <c r="N113"/>
      <c r="O113"/>
      <c r="P113"/>
      <c r="Q113"/>
      <c r="R113"/>
      <c r="S113"/>
      <c r="T113"/>
      <c r="U113"/>
      <c r="V113"/>
      <c r="W113"/>
      <c r="X113"/>
      <c r="Y113"/>
      <c r="Z113"/>
      <c r="AA113"/>
      <c r="AB113"/>
    </row>
    <row r="114" spans="2:28" x14ac:dyDescent="0.35">
      <c r="B114"/>
      <c r="C114"/>
      <c r="D114"/>
      <c r="E114"/>
      <c r="F114"/>
      <c r="G114"/>
      <c r="H114"/>
      <c r="I114"/>
      <c r="J114"/>
      <c r="K114"/>
      <c r="L114"/>
      <c r="M114"/>
      <c r="N114"/>
      <c r="O114"/>
      <c r="P114"/>
      <c r="Q114"/>
      <c r="R114"/>
      <c r="S114"/>
      <c r="T114"/>
      <c r="U114"/>
      <c r="V114"/>
      <c r="W114"/>
      <c r="X114"/>
      <c r="Y114"/>
      <c r="Z114"/>
      <c r="AA114"/>
      <c r="AB114"/>
    </row>
    <row r="115" spans="2:28" x14ac:dyDescent="0.35">
      <c r="B115"/>
      <c r="C115"/>
      <c r="D115"/>
      <c r="E115"/>
      <c r="F115"/>
      <c r="G115"/>
      <c r="H115"/>
      <c r="I115"/>
      <c r="J115"/>
      <c r="K115"/>
      <c r="L115"/>
      <c r="M115"/>
      <c r="N115"/>
      <c r="O115"/>
      <c r="P115"/>
      <c r="Q115"/>
      <c r="R115"/>
      <c r="S115"/>
      <c r="T115"/>
      <c r="U115"/>
      <c r="V115"/>
      <c r="W115"/>
      <c r="X115"/>
      <c r="Y115"/>
      <c r="Z115"/>
      <c r="AA115"/>
      <c r="AB115"/>
    </row>
    <row r="116" spans="2:28" x14ac:dyDescent="0.35">
      <c r="B116"/>
      <c r="C116"/>
      <c r="D116"/>
      <c r="E116"/>
      <c r="F116"/>
      <c r="G116"/>
      <c r="H116"/>
      <c r="I116"/>
      <c r="J116"/>
      <c r="K116"/>
      <c r="L116"/>
      <c r="M116"/>
      <c r="N116"/>
      <c r="O116"/>
      <c r="P116"/>
      <c r="Q116"/>
      <c r="R116"/>
      <c r="S116"/>
      <c r="T116"/>
      <c r="U116"/>
      <c r="V116"/>
      <c r="W116"/>
      <c r="X116"/>
      <c r="Y116"/>
      <c r="Z116"/>
      <c r="AA116"/>
      <c r="AB116"/>
    </row>
    <row r="117" spans="2:28" x14ac:dyDescent="0.35">
      <c r="B117"/>
      <c r="C117"/>
      <c r="D117"/>
      <c r="E117"/>
      <c r="F117"/>
      <c r="G117"/>
      <c r="H117"/>
      <c r="I117"/>
      <c r="J117"/>
      <c r="K117"/>
      <c r="L117"/>
      <c r="M117"/>
      <c r="N117"/>
      <c r="O117"/>
      <c r="P117"/>
      <c r="Q117"/>
      <c r="R117"/>
      <c r="S117"/>
      <c r="T117"/>
      <c r="U117"/>
      <c r="V117"/>
      <c r="W117"/>
      <c r="X117"/>
      <c r="Y117"/>
      <c r="Z117"/>
      <c r="AA117"/>
      <c r="AB117"/>
    </row>
    <row r="118" spans="2:28" x14ac:dyDescent="0.35">
      <c r="B118"/>
      <c r="C118"/>
      <c r="D118"/>
      <c r="E118"/>
      <c r="F118"/>
      <c r="G118"/>
      <c r="H118"/>
      <c r="I118"/>
      <c r="J118"/>
      <c r="K118"/>
      <c r="L118"/>
      <c r="M118"/>
      <c r="N118"/>
      <c r="O118"/>
      <c r="P118"/>
      <c r="Q118"/>
      <c r="R118"/>
      <c r="S118"/>
      <c r="T118"/>
      <c r="U118"/>
      <c r="V118"/>
      <c r="W118"/>
      <c r="X118"/>
      <c r="Y118"/>
      <c r="Z118"/>
      <c r="AA118"/>
      <c r="AB118"/>
    </row>
    <row r="119" spans="2:28" x14ac:dyDescent="0.35">
      <c r="B119"/>
      <c r="C119"/>
      <c r="D119"/>
      <c r="E119"/>
      <c r="F119"/>
      <c r="G119"/>
      <c r="H119"/>
      <c r="I119"/>
      <c r="J119"/>
      <c r="K119"/>
      <c r="L119"/>
      <c r="M119"/>
      <c r="N119"/>
      <c r="O119"/>
      <c r="P119"/>
      <c r="Q119"/>
      <c r="R119"/>
      <c r="S119"/>
      <c r="T119"/>
      <c r="U119"/>
      <c r="V119"/>
      <c r="W119"/>
      <c r="X119"/>
      <c r="Y119"/>
      <c r="Z119"/>
      <c r="AA119"/>
      <c r="AB119"/>
    </row>
    <row r="120" spans="2:28" x14ac:dyDescent="0.35">
      <c r="B120"/>
      <c r="C120"/>
      <c r="D120"/>
      <c r="E120"/>
      <c r="F120"/>
      <c r="G120"/>
      <c r="H120"/>
      <c r="I120"/>
      <c r="J120"/>
      <c r="K120"/>
      <c r="L120"/>
      <c r="M120"/>
      <c r="N120"/>
      <c r="O120"/>
      <c r="P120"/>
      <c r="Q120"/>
      <c r="R120"/>
      <c r="S120"/>
      <c r="T120"/>
      <c r="U120"/>
      <c r="V120"/>
      <c r="W120"/>
      <c r="X120"/>
      <c r="Y120"/>
      <c r="Z120"/>
      <c r="AA120"/>
      <c r="AB120"/>
    </row>
    <row r="121" spans="2:28" x14ac:dyDescent="0.35">
      <c r="B121"/>
      <c r="C121"/>
      <c r="D121"/>
      <c r="E121"/>
      <c r="F121"/>
      <c r="G121"/>
      <c r="H121"/>
      <c r="I121"/>
      <c r="J121"/>
      <c r="K121"/>
      <c r="L121"/>
      <c r="M121"/>
      <c r="N121"/>
      <c r="O121"/>
      <c r="P121"/>
      <c r="Q121"/>
      <c r="R121"/>
      <c r="S121"/>
      <c r="T121"/>
      <c r="U121"/>
      <c r="V121"/>
      <c r="W121"/>
      <c r="X121"/>
      <c r="Y121"/>
      <c r="Z121"/>
      <c r="AA121"/>
      <c r="AB121"/>
    </row>
    <row r="122" spans="2:28" x14ac:dyDescent="0.35">
      <c r="B122"/>
      <c r="C122"/>
      <c r="D122"/>
      <c r="E122"/>
      <c r="F122"/>
      <c r="G122"/>
      <c r="H122"/>
      <c r="I122"/>
      <c r="J122"/>
      <c r="K122"/>
      <c r="L122"/>
      <c r="M122"/>
      <c r="N122"/>
      <c r="O122"/>
      <c r="P122"/>
      <c r="Q122"/>
      <c r="R122"/>
      <c r="S122"/>
      <c r="T122"/>
      <c r="U122"/>
      <c r="V122"/>
      <c r="W122"/>
      <c r="X122"/>
      <c r="Y122"/>
      <c r="Z122"/>
      <c r="AA122"/>
      <c r="AB122"/>
    </row>
    <row r="123" spans="2:28" x14ac:dyDescent="0.35">
      <c r="B123"/>
      <c r="C123"/>
      <c r="D123"/>
      <c r="E123"/>
      <c r="F123"/>
      <c r="G123"/>
      <c r="H123"/>
      <c r="I123"/>
      <c r="J123"/>
      <c r="K123"/>
      <c r="L123"/>
      <c r="M123"/>
      <c r="N123"/>
      <c r="O123"/>
      <c r="P123"/>
      <c r="Q123"/>
      <c r="R123"/>
      <c r="S123"/>
      <c r="T123"/>
      <c r="U123"/>
      <c r="V123"/>
      <c r="W123"/>
      <c r="X123"/>
      <c r="Y123"/>
      <c r="Z123"/>
      <c r="AA123"/>
      <c r="AB123"/>
    </row>
    <row r="124" spans="2:28" x14ac:dyDescent="0.35">
      <c r="B124"/>
      <c r="C124"/>
      <c r="D124"/>
      <c r="E124"/>
      <c r="F124"/>
      <c r="G124"/>
      <c r="H124"/>
      <c r="I124"/>
      <c r="J124"/>
      <c r="K124"/>
      <c r="L124"/>
      <c r="M124"/>
      <c r="N124"/>
      <c r="O124"/>
      <c r="P124"/>
      <c r="Q124"/>
      <c r="R124"/>
      <c r="S124"/>
      <c r="T124"/>
      <c r="U124"/>
      <c r="V124"/>
      <c r="W124"/>
      <c r="X124"/>
      <c r="Y124"/>
      <c r="Z124"/>
      <c r="AA124"/>
      <c r="AB124"/>
    </row>
    <row r="125" spans="2:28" x14ac:dyDescent="0.35">
      <c r="B125"/>
      <c r="C125"/>
      <c r="D125"/>
      <c r="E125"/>
      <c r="F125"/>
      <c r="G125"/>
      <c r="H125"/>
      <c r="I125"/>
      <c r="J125"/>
      <c r="K125"/>
      <c r="L125"/>
      <c r="M125"/>
      <c r="N125"/>
      <c r="O125"/>
      <c r="P125"/>
      <c r="Q125"/>
      <c r="R125"/>
      <c r="S125"/>
      <c r="T125"/>
      <c r="U125"/>
      <c r="V125"/>
      <c r="W125"/>
      <c r="X125"/>
      <c r="Y125"/>
      <c r="Z125"/>
      <c r="AA125"/>
      <c r="AB125"/>
    </row>
    <row r="126" spans="2:28" x14ac:dyDescent="0.35">
      <c r="B126"/>
      <c r="C126"/>
      <c r="D126"/>
      <c r="E126"/>
      <c r="F126"/>
      <c r="G126"/>
      <c r="H126"/>
      <c r="I126"/>
      <c r="J126"/>
      <c r="K126"/>
      <c r="L126"/>
      <c r="M126"/>
      <c r="N126"/>
      <c r="O126"/>
      <c r="P126"/>
      <c r="Q126"/>
      <c r="R126"/>
      <c r="S126"/>
      <c r="T126"/>
      <c r="U126"/>
      <c r="V126"/>
      <c r="W126"/>
      <c r="X126"/>
      <c r="Y126"/>
      <c r="Z126"/>
      <c r="AA126"/>
      <c r="AB126"/>
    </row>
    <row r="127" spans="2:28" x14ac:dyDescent="0.35">
      <c r="B127"/>
      <c r="C127"/>
      <c r="D127"/>
      <c r="E127"/>
      <c r="F127"/>
      <c r="G127"/>
      <c r="H127"/>
      <c r="I127"/>
      <c r="J127"/>
      <c r="K127"/>
      <c r="L127"/>
      <c r="M127"/>
      <c r="N127"/>
      <c r="O127"/>
      <c r="P127"/>
      <c r="Q127"/>
      <c r="R127"/>
      <c r="S127"/>
      <c r="T127"/>
      <c r="U127"/>
      <c r="V127"/>
      <c r="W127"/>
      <c r="X127"/>
      <c r="Y127"/>
      <c r="Z127"/>
      <c r="AA127"/>
      <c r="AB127"/>
    </row>
    <row r="128" spans="2:28" x14ac:dyDescent="0.35">
      <c r="B128"/>
      <c r="C128"/>
      <c r="D128"/>
      <c r="E128"/>
      <c r="F128"/>
      <c r="G128"/>
      <c r="H128"/>
      <c r="I128"/>
      <c r="J128"/>
      <c r="K128"/>
      <c r="L128"/>
      <c r="M128"/>
      <c r="N128"/>
      <c r="O128"/>
      <c r="P128"/>
      <c r="Q128"/>
      <c r="R128"/>
      <c r="S128"/>
      <c r="T128"/>
      <c r="U128"/>
      <c r="V128"/>
      <c r="W128"/>
      <c r="X128"/>
      <c r="Y128"/>
      <c r="Z128"/>
      <c r="AA128"/>
      <c r="AB128"/>
    </row>
    <row r="129" spans="2:28" x14ac:dyDescent="0.35">
      <c r="B129"/>
      <c r="C129"/>
      <c r="D129"/>
      <c r="E129"/>
      <c r="F129"/>
      <c r="G129"/>
      <c r="H129"/>
      <c r="I129"/>
      <c r="J129"/>
      <c r="K129"/>
      <c r="L129"/>
      <c r="M129"/>
      <c r="N129"/>
      <c r="O129"/>
      <c r="P129"/>
      <c r="Q129"/>
      <c r="R129"/>
      <c r="S129"/>
      <c r="T129"/>
      <c r="U129"/>
      <c r="V129"/>
      <c r="W129"/>
      <c r="X129"/>
      <c r="Y129"/>
      <c r="Z129"/>
      <c r="AA129"/>
      <c r="AB129"/>
    </row>
    <row r="130" spans="2:28" x14ac:dyDescent="0.35">
      <c r="B130"/>
      <c r="C130"/>
      <c r="D130"/>
      <c r="E130"/>
      <c r="F130"/>
      <c r="G130"/>
      <c r="H130"/>
      <c r="I130"/>
      <c r="J130"/>
      <c r="K130"/>
      <c r="L130"/>
      <c r="M130"/>
      <c r="N130"/>
      <c r="O130"/>
      <c r="P130"/>
      <c r="Q130"/>
      <c r="R130"/>
      <c r="S130"/>
      <c r="T130"/>
      <c r="U130"/>
      <c r="V130"/>
      <c r="W130"/>
      <c r="X130"/>
      <c r="Y130"/>
      <c r="Z130"/>
      <c r="AA130"/>
      <c r="AB130"/>
    </row>
    <row r="131" spans="2:28" x14ac:dyDescent="0.35">
      <c r="B131"/>
      <c r="C131"/>
      <c r="D131"/>
      <c r="E131"/>
      <c r="F131"/>
      <c r="G131"/>
      <c r="H131"/>
      <c r="I131"/>
      <c r="J131"/>
      <c r="K131"/>
      <c r="L131"/>
      <c r="M131"/>
      <c r="N131"/>
      <c r="O131"/>
      <c r="P131"/>
      <c r="Q131"/>
      <c r="R131"/>
      <c r="S131"/>
      <c r="T131"/>
      <c r="U131"/>
      <c r="V131"/>
      <c r="W131"/>
      <c r="X131"/>
      <c r="Y131"/>
      <c r="Z131"/>
      <c r="AA131"/>
      <c r="AB131"/>
    </row>
    <row r="132" spans="2:28" x14ac:dyDescent="0.35">
      <c r="B132"/>
      <c r="C132"/>
      <c r="D132"/>
      <c r="E132"/>
      <c r="F132"/>
      <c r="G132"/>
      <c r="H132"/>
      <c r="I132"/>
      <c r="J132"/>
      <c r="K132"/>
      <c r="L132"/>
      <c r="M132"/>
      <c r="N132"/>
      <c r="O132"/>
      <c r="P132"/>
      <c r="Q132"/>
      <c r="R132"/>
      <c r="S132"/>
      <c r="T132"/>
      <c r="U132"/>
      <c r="V132"/>
      <c r="W132"/>
      <c r="X132"/>
      <c r="Y132"/>
      <c r="Z132"/>
      <c r="AA132"/>
      <c r="AB132"/>
    </row>
    <row r="133" spans="2:28" x14ac:dyDescent="0.35">
      <c r="B133"/>
      <c r="C133"/>
      <c r="D133"/>
      <c r="E133"/>
      <c r="F133"/>
      <c r="G133"/>
      <c r="H133"/>
      <c r="I133"/>
      <c r="J133"/>
      <c r="K133"/>
      <c r="L133"/>
      <c r="M133"/>
      <c r="N133"/>
      <c r="O133"/>
      <c r="P133"/>
      <c r="Q133"/>
      <c r="R133"/>
      <c r="S133"/>
      <c r="T133"/>
      <c r="U133"/>
      <c r="V133"/>
      <c r="W133"/>
      <c r="X133"/>
      <c r="Y133"/>
      <c r="Z133"/>
      <c r="AA133"/>
      <c r="AB133"/>
    </row>
    <row r="134" spans="2:28" x14ac:dyDescent="0.35">
      <c r="B134"/>
      <c r="C134"/>
      <c r="D134"/>
      <c r="E134"/>
      <c r="F134"/>
      <c r="G134"/>
      <c r="H134"/>
      <c r="I134"/>
      <c r="J134"/>
      <c r="K134"/>
      <c r="L134"/>
      <c r="M134"/>
      <c r="N134"/>
      <c r="O134"/>
      <c r="P134"/>
      <c r="Q134"/>
      <c r="R134"/>
      <c r="S134"/>
      <c r="T134"/>
      <c r="U134"/>
      <c r="V134"/>
      <c r="W134"/>
      <c r="X134"/>
      <c r="Y134"/>
      <c r="Z134"/>
      <c r="AA134"/>
      <c r="AB134"/>
    </row>
    <row r="135" spans="2:28" x14ac:dyDescent="0.35">
      <c r="B135"/>
      <c r="C135"/>
      <c r="D135"/>
      <c r="E135"/>
      <c r="F135"/>
      <c r="G135"/>
      <c r="H135"/>
      <c r="I135"/>
      <c r="J135"/>
      <c r="K135"/>
      <c r="L135"/>
      <c r="M135"/>
      <c r="N135"/>
      <c r="O135"/>
      <c r="P135"/>
      <c r="Q135"/>
      <c r="R135"/>
      <c r="S135"/>
      <c r="T135"/>
      <c r="U135"/>
      <c r="V135"/>
      <c r="W135"/>
      <c r="X135"/>
      <c r="Y135"/>
      <c r="Z135"/>
      <c r="AA135"/>
      <c r="AB135"/>
    </row>
    <row r="136" spans="2:28" x14ac:dyDescent="0.35">
      <c r="B136"/>
      <c r="C136"/>
      <c r="D136"/>
      <c r="E136"/>
      <c r="F136"/>
      <c r="G136"/>
      <c r="H136"/>
      <c r="I136"/>
      <c r="J136"/>
      <c r="K136"/>
      <c r="L136"/>
      <c r="M136"/>
      <c r="N136"/>
      <c r="O136"/>
      <c r="P136"/>
      <c r="Q136"/>
      <c r="R136"/>
      <c r="S136"/>
      <c r="T136"/>
      <c r="U136"/>
      <c r="V136"/>
      <c r="W136"/>
      <c r="X136"/>
      <c r="Y136"/>
      <c r="Z136"/>
      <c r="AA136"/>
      <c r="AB136"/>
    </row>
    <row r="137" spans="2:28" x14ac:dyDescent="0.35">
      <c r="B137"/>
      <c r="C137"/>
      <c r="D137"/>
      <c r="E137"/>
      <c r="F137"/>
      <c r="G137"/>
      <c r="H137"/>
      <c r="I137"/>
      <c r="J137"/>
      <c r="K137"/>
      <c r="L137"/>
      <c r="M137"/>
      <c r="N137"/>
      <c r="O137"/>
      <c r="P137"/>
      <c r="Q137"/>
      <c r="R137"/>
      <c r="S137"/>
      <c r="T137"/>
      <c r="U137"/>
      <c r="V137"/>
      <c r="W137"/>
      <c r="X137"/>
      <c r="Y137"/>
      <c r="Z137"/>
      <c r="AA137"/>
      <c r="AB137"/>
    </row>
    <row r="138" spans="2:28" x14ac:dyDescent="0.35">
      <c r="B138"/>
      <c r="C138"/>
      <c r="D138"/>
      <c r="E138"/>
      <c r="F138"/>
      <c r="G138"/>
      <c r="H138"/>
      <c r="I138"/>
      <c r="J138"/>
      <c r="K138"/>
      <c r="L138"/>
      <c r="M138"/>
      <c r="N138"/>
      <c r="O138"/>
      <c r="P138"/>
      <c r="Q138"/>
      <c r="R138"/>
      <c r="S138"/>
      <c r="T138"/>
      <c r="U138"/>
      <c r="V138"/>
      <c r="W138"/>
      <c r="X138"/>
      <c r="Y138"/>
      <c r="Z138"/>
      <c r="AA138"/>
      <c r="AB138"/>
    </row>
    <row r="139" spans="2:28" x14ac:dyDescent="0.35">
      <c r="B139"/>
      <c r="C139"/>
      <c r="D139"/>
      <c r="E139"/>
      <c r="F139"/>
      <c r="G139"/>
      <c r="H139"/>
      <c r="I139"/>
      <c r="J139"/>
      <c r="K139"/>
      <c r="L139"/>
      <c r="M139"/>
      <c r="N139"/>
      <c r="O139"/>
      <c r="P139"/>
      <c r="Q139"/>
      <c r="R139"/>
      <c r="S139"/>
      <c r="T139"/>
      <c r="U139"/>
      <c r="V139"/>
      <c r="W139"/>
      <c r="X139"/>
      <c r="Y139"/>
      <c r="Z139"/>
      <c r="AA139"/>
      <c r="AB139"/>
    </row>
    <row r="140" spans="2:28" x14ac:dyDescent="0.35">
      <c r="B140"/>
      <c r="C140"/>
      <c r="D140"/>
      <c r="E140"/>
      <c r="F140"/>
      <c r="G140"/>
      <c r="H140"/>
      <c r="I140"/>
      <c r="J140"/>
      <c r="K140"/>
      <c r="L140"/>
      <c r="M140"/>
      <c r="N140"/>
      <c r="O140"/>
      <c r="P140"/>
      <c r="Q140"/>
      <c r="R140"/>
      <c r="S140"/>
      <c r="T140"/>
      <c r="U140"/>
      <c r="V140"/>
      <c r="W140"/>
      <c r="X140"/>
      <c r="Y140"/>
      <c r="Z140"/>
      <c r="AA140"/>
      <c r="AB140"/>
    </row>
    <row r="141" spans="2:28" x14ac:dyDescent="0.35">
      <c r="B141"/>
      <c r="C141"/>
      <c r="D141"/>
      <c r="E141"/>
      <c r="F141"/>
      <c r="G141"/>
      <c r="H141"/>
      <c r="I141"/>
      <c r="J141"/>
      <c r="K141"/>
      <c r="L141"/>
      <c r="M141"/>
      <c r="N141"/>
      <c r="O141"/>
      <c r="P141"/>
      <c r="Q141"/>
      <c r="R141"/>
      <c r="S141"/>
      <c r="T141"/>
      <c r="U141"/>
      <c r="V141"/>
      <c r="W141"/>
      <c r="X141"/>
      <c r="Y141"/>
      <c r="Z141"/>
      <c r="AA141"/>
      <c r="AB141"/>
    </row>
    <row r="142" spans="2:28" x14ac:dyDescent="0.35">
      <c r="B142"/>
      <c r="C142"/>
      <c r="D142"/>
      <c r="E142"/>
      <c r="F142"/>
      <c r="G142"/>
      <c r="H142"/>
      <c r="I142"/>
      <c r="J142"/>
      <c r="K142"/>
      <c r="L142"/>
      <c r="M142"/>
      <c r="N142"/>
      <c r="O142"/>
      <c r="P142"/>
      <c r="Q142"/>
      <c r="R142"/>
      <c r="S142"/>
      <c r="T142"/>
      <c r="U142"/>
      <c r="V142"/>
      <c r="W142"/>
      <c r="X142"/>
      <c r="Y142"/>
      <c r="Z142"/>
      <c r="AA142"/>
      <c r="AB142"/>
    </row>
    <row r="143" spans="2:28" x14ac:dyDescent="0.35">
      <c r="B143"/>
      <c r="C143"/>
      <c r="D143"/>
      <c r="E143"/>
      <c r="F143"/>
      <c r="G143"/>
      <c r="H143"/>
      <c r="I143"/>
      <c r="J143"/>
      <c r="K143"/>
      <c r="L143"/>
      <c r="M143"/>
      <c r="N143"/>
      <c r="O143"/>
      <c r="P143"/>
      <c r="Q143"/>
      <c r="R143"/>
      <c r="S143"/>
      <c r="T143"/>
      <c r="U143"/>
      <c r="V143"/>
      <c r="W143"/>
      <c r="X143"/>
      <c r="Y143"/>
      <c r="Z143"/>
      <c r="AA143"/>
      <c r="AB143"/>
    </row>
    <row r="144" spans="2:28" x14ac:dyDescent="0.35">
      <c r="B144"/>
      <c r="C144"/>
      <c r="D144"/>
      <c r="E144"/>
      <c r="F144"/>
      <c r="G144"/>
      <c r="H144"/>
      <c r="I144"/>
      <c r="J144"/>
      <c r="K144"/>
      <c r="L144"/>
      <c r="M144"/>
      <c r="N144"/>
      <c r="O144"/>
      <c r="P144"/>
      <c r="Q144"/>
      <c r="R144"/>
      <c r="S144"/>
      <c r="T144"/>
      <c r="U144"/>
      <c r="V144"/>
      <c r="W144"/>
      <c r="X144"/>
      <c r="Y144"/>
      <c r="Z144"/>
      <c r="AA144"/>
      <c r="AB144"/>
    </row>
    <row r="145" spans="2:28" x14ac:dyDescent="0.35">
      <c r="B145"/>
      <c r="C145"/>
      <c r="D145"/>
      <c r="E145"/>
      <c r="F145"/>
      <c r="G145"/>
      <c r="H145"/>
      <c r="I145"/>
      <c r="J145"/>
      <c r="K145"/>
      <c r="L145"/>
      <c r="M145"/>
      <c r="N145"/>
      <c r="O145"/>
      <c r="P145"/>
      <c r="Q145"/>
      <c r="R145"/>
      <c r="S145"/>
      <c r="T145"/>
      <c r="U145"/>
      <c r="V145"/>
      <c r="W145"/>
      <c r="X145"/>
      <c r="Y145"/>
      <c r="Z145"/>
      <c r="AA145"/>
      <c r="AB145"/>
    </row>
    <row r="146" spans="2:28" x14ac:dyDescent="0.35">
      <c r="B146"/>
      <c r="C146"/>
      <c r="D146"/>
      <c r="E146"/>
      <c r="F146"/>
      <c r="G146"/>
      <c r="H146"/>
      <c r="I146"/>
      <c r="J146"/>
      <c r="K146"/>
      <c r="L146"/>
      <c r="M146"/>
      <c r="N146"/>
      <c r="O146"/>
      <c r="P146"/>
      <c r="Q146"/>
      <c r="R146"/>
      <c r="S146"/>
      <c r="T146"/>
      <c r="U146"/>
      <c r="V146"/>
      <c r="W146"/>
      <c r="X146"/>
      <c r="Y146"/>
      <c r="Z146"/>
      <c r="AA146"/>
      <c r="AB146"/>
    </row>
    <row r="147" spans="2:28" x14ac:dyDescent="0.35">
      <c r="B147"/>
      <c r="C147"/>
      <c r="D147"/>
      <c r="E147"/>
      <c r="F147"/>
      <c r="G147"/>
      <c r="H147"/>
      <c r="I147"/>
      <c r="J147"/>
      <c r="K147"/>
      <c r="L147"/>
      <c r="M147"/>
      <c r="N147"/>
      <c r="O147"/>
      <c r="P147"/>
      <c r="Q147"/>
      <c r="R147"/>
      <c r="S147"/>
      <c r="T147"/>
      <c r="U147"/>
      <c r="V147"/>
      <c r="W147"/>
      <c r="X147"/>
      <c r="Y147"/>
      <c r="Z147"/>
      <c r="AA147"/>
      <c r="AB147"/>
    </row>
    <row r="148" spans="2:28" x14ac:dyDescent="0.35">
      <c r="B148"/>
      <c r="C148"/>
      <c r="D148"/>
      <c r="E148"/>
      <c r="F148"/>
      <c r="G148"/>
      <c r="H148"/>
      <c r="I148"/>
      <c r="J148"/>
      <c r="K148"/>
      <c r="L148"/>
      <c r="M148"/>
      <c r="N148"/>
      <c r="O148"/>
      <c r="P148"/>
      <c r="Q148"/>
      <c r="R148"/>
      <c r="S148"/>
      <c r="T148"/>
      <c r="U148"/>
      <c r="V148"/>
      <c r="W148"/>
      <c r="X148"/>
      <c r="Y148"/>
      <c r="Z148"/>
      <c r="AA148"/>
      <c r="AB148"/>
    </row>
    <row r="149" spans="2:28" x14ac:dyDescent="0.35">
      <c r="B149"/>
      <c r="C149"/>
      <c r="D149"/>
      <c r="E149"/>
      <c r="F149"/>
      <c r="G149"/>
      <c r="H149"/>
      <c r="I149"/>
      <c r="J149"/>
      <c r="K149"/>
      <c r="L149"/>
      <c r="M149"/>
      <c r="N149"/>
      <c r="O149"/>
      <c r="P149"/>
      <c r="Q149"/>
      <c r="R149"/>
      <c r="S149"/>
      <c r="T149"/>
      <c r="U149"/>
      <c r="V149"/>
      <c r="W149"/>
      <c r="X149"/>
      <c r="Y149"/>
      <c r="Z149"/>
      <c r="AA149"/>
      <c r="AB149"/>
    </row>
    <row r="150" spans="2:28" x14ac:dyDescent="0.35">
      <c r="B150"/>
      <c r="C150"/>
      <c r="D150"/>
      <c r="E150"/>
      <c r="F150"/>
      <c r="G150"/>
      <c r="H150"/>
      <c r="I150"/>
      <c r="J150"/>
      <c r="K150"/>
      <c r="L150"/>
      <c r="M150"/>
      <c r="N150"/>
      <c r="O150"/>
      <c r="P150"/>
      <c r="Q150"/>
      <c r="R150"/>
      <c r="S150"/>
      <c r="T150"/>
      <c r="U150"/>
      <c r="V150"/>
      <c r="W150"/>
      <c r="X150"/>
      <c r="Y150"/>
      <c r="Z150"/>
      <c r="AA150"/>
      <c r="AB150"/>
    </row>
    <row r="151" spans="2:28" x14ac:dyDescent="0.35">
      <c r="B151"/>
      <c r="C151"/>
      <c r="D151"/>
      <c r="E151"/>
      <c r="F151"/>
      <c r="G151"/>
      <c r="H151"/>
      <c r="I151"/>
      <c r="J151"/>
      <c r="K151"/>
      <c r="L151"/>
      <c r="M151"/>
      <c r="N151"/>
      <c r="O151"/>
      <c r="P151"/>
      <c r="Q151"/>
      <c r="R151"/>
      <c r="S151"/>
      <c r="T151"/>
      <c r="U151"/>
      <c r="V151"/>
      <c r="W151"/>
      <c r="X151"/>
      <c r="Y151"/>
      <c r="Z151"/>
      <c r="AA151"/>
      <c r="AB151"/>
    </row>
    <row r="152" spans="2:28" x14ac:dyDescent="0.35">
      <c r="B152"/>
      <c r="C152"/>
      <c r="D152"/>
      <c r="E152"/>
      <c r="F152"/>
      <c r="G152"/>
      <c r="H152"/>
      <c r="I152"/>
      <c r="J152"/>
      <c r="K152"/>
      <c r="L152"/>
      <c r="M152"/>
      <c r="N152"/>
      <c r="O152"/>
      <c r="P152"/>
      <c r="Q152"/>
      <c r="R152"/>
      <c r="S152"/>
      <c r="T152"/>
      <c r="U152"/>
      <c r="V152"/>
      <c r="W152"/>
      <c r="X152"/>
      <c r="Y152"/>
      <c r="Z152"/>
      <c r="AA152"/>
      <c r="AB152"/>
    </row>
    <row r="153" spans="2:28" x14ac:dyDescent="0.35">
      <c r="B153"/>
      <c r="C153"/>
      <c r="D153"/>
      <c r="E153"/>
      <c r="F153"/>
      <c r="G153"/>
      <c r="H153"/>
      <c r="I153"/>
      <c r="J153"/>
      <c r="K153"/>
      <c r="L153"/>
      <c r="M153"/>
      <c r="N153"/>
      <c r="O153"/>
      <c r="P153"/>
      <c r="Q153"/>
      <c r="R153"/>
      <c r="S153"/>
      <c r="T153"/>
      <c r="U153"/>
      <c r="V153"/>
      <c r="W153"/>
      <c r="X153"/>
      <c r="Y153"/>
      <c r="Z153"/>
      <c r="AA153"/>
      <c r="AB153"/>
    </row>
    <row r="154" spans="2:28" x14ac:dyDescent="0.35">
      <c r="B154"/>
      <c r="C154"/>
      <c r="D154"/>
      <c r="E154"/>
      <c r="F154"/>
      <c r="G154"/>
      <c r="H154"/>
      <c r="I154"/>
      <c r="J154"/>
      <c r="K154"/>
      <c r="L154"/>
      <c r="M154"/>
      <c r="N154"/>
      <c r="O154"/>
      <c r="P154"/>
      <c r="Q154"/>
      <c r="R154"/>
      <c r="S154"/>
      <c r="T154"/>
      <c r="U154"/>
      <c r="V154"/>
      <c r="W154"/>
      <c r="X154"/>
      <c r="Y154"/>
      <c r="Z154"/>
      <c r="AA154"/>
      <c r="AB154"/>
    </row>
    <row r="155" spans="2:28" x14ac:dyDescent="0.35">
      <c r="B155"/>
      <c r="C155"/>
      <c r="D155"/>
      <c r="E155"/>
      <c r="F155"/>
      <c r="G155"/>
      <c r="H155"/>
      <c r="I155"/>
      <c r="J155"/>
      <c r="K155"/>
      <c r="L155"/>
      <c r="M155"/>
      <c r="N155"/>
      <c r="O155"/>
      <c r="P155"/>
      <c r="Q155"/>
      <c r="R155"/>
      <c r="S155"/>
      <c r="T155"/>
      <c r="U155"/>
      <c r="V155"/>
      <c r="W155"/>
      <c r="X155"/>
      <c r="Y155"/>
      <c r="Z155"/>
      <c r="AA155"/>
      <c r="AB155"/>
    </row>
    <row r="156" spans="2:28" x14ac:dyDescent="0.35">
      <c r="B156"/>
      <c r="C156"/>
      <c r="D156"/>
      <c r="E156"/>
      <c r="F156"/>
      <c r="G156"/>
      <c r="H156"/>
      <c r="I156"/>
      <c r="J156"/>
      <c r="K156"/>
      <c r="L156"/>
      <c r="M156"/>
      <c r="N156"/>
      <c r="O156"/>
      <c r="P156"/>
      <c r="Q156"/>
      <c r="R156"/>
      <c r="S156"/>
      <c r="T156"/>
      <c r="U156"/>
      <c r="V156"/>
      <c r="W156"/>
      <c r="X156"/>
      <c r="Y156"/>
      <c r="Z156"/>
      <c r="AA156"/>
      <c r="AB156"/>
    </row>
    <row r="157" spans="2:28" x14ac:dyDescent="0.35">
      <c r="B157"/>
      <c r="C157"/>
      <c r="D157"/>
      <c r="E157"/>
      <c r="F157"/>
      <c r="G157"/>
      <c r="H157"/>
      <c r="I157"/>
      <c r="J157"/>
      <c r="K157"/>
      <c r="L157"/>
      <c r="M157"/>
      <c r="N157"/>
      <c r="O157"/>
      <c r="P157"/>
      <c r="Q157"/>
      <c r="R157"/>
      <c r="S157"/>
      <c r="T157"/>
      <c r="U157"/>
      <c r="V157"/>
      <c r="W157"/>
      <c r="X157"/>
      <c r="Y157"/>
      <c r="Z157"/>
      <c r="AA157"/>
      <c r="AB157"/>
    </row>
    <row r="158" spans="2:28" x14ac:dyDescent="0.35">
      <c r="B158"/>
      <c r="C158"/>
      <c r="D158"/>
      <c r="E158"/>
      <c r="F158"/>
      <c r="G158"/>
      <c r="H158"/>
      <c r="I158"/>
      <c r="J158"/>
      <c r="K158"/>
      <c r="L158"/>
      <c r="M158"/>
      <c r="N158"/>
      <c r="O158"/>
      <c r="P158"/>
      <c r="Q158"/>
      <c r="R158"/>
      <c r="S158"/>
      <c r="T158"/>
      <c r="U158"/>
      <c r="V158"/>
      <c r="W158"/>
      <c r="X158"/>
      <c r="Y158"/>
      <c r="Z158"/>
      <c r="AA158"/>
      <c r="AB158"/>
    </row>
    <row r="159" spans="2:28" x14ac:dyDescent="0.35">
      <c r="B159"/>
      <c r="C159"/>
      <c r="D159"/>
      <c r="E159"/>
      <c r="F159"/>
      <c r="G159"/>
      <c r="H159"/>
      <c r="I159"/>
      <c r="J159"/>
      <c r="K159"/>
      <c r="L159"/>
      <c r="M159"/>
      <c r="N159"/>
      <c r="O159"/>
      <c r="P159"/>
      <c r="Q159"/>
      <c r="R159"/>
      <c r="S159"/>
      <c r="T159"/>
      <c r="U159"/>
      <c r="V159"/>
      <c r="W159"/>
      <c r="X159"/>
      <c r="Y159"/>
      <c r="Z159"/>
      <c r="AA159"/>
      <c r="AB159"/>
    </row>
    <row r="160" spans="2:28" x14ac:dyDescent="0.35">
      <c r="B160"/>
      <c r="C160"/>
      <c r="D160"/>
      <c r="E160"/>
      <c r="F160"/>
      <c r="G160"/>
      <c r="H160"/>
      <c r="I160"/>
      <c r="J160"/>
      <c r="K160"/>
      <c r="L160"/>
      <c r="M160"/>
      <c r="N160"/>
      <c r="O160"/>
      <c r="P160"/>
      <c r="Q160"/>
      <c r="R160"/>
      <c r="S160"/>
      <c r="T160"/>
      <c r="U160"/>
      <c r="V160"/>
      <c r="W160"/>
      <c r="X160"/>
      <c r="Y160"/>
      <c r="Z160"/>
      <c r="AA160"/>
      <c r="AB160"/>
    </row>
    <row r="161" spans="2:28" x14ac:dyDescent="0.35">
      <c r="B161"/>
      <c r="C161"/>
      <c r="D161"/>
      <c r="E161"/>
      <c r="F161"/>
      <c r="G161"/>
      <c r="H161"/>
      <c r="I161"/>
      <c r="J161"/>
      <c r="K161"/>
      <c r="L161"/>
      <c r="M161"/>
      <c r="N161"/>
      <c r="O161"/>
      <c r="P161"/>
      <c r="Q161"/>
      <c r="R161"/>
      <c r="S161"/>
      <c r="T161"/>
      <c r="U161"/>
      <c r="V161"/>
      <c r="W161"/>
      <c r="X161"/>
      <c r="Y161"/>
      <c r="Z161"/>
      <c r="AA161"/>
      <c r="AB161"/>
    </row>
    <row r="162" spans="2:28" x14ac:dyDescent="0.35">
      <c r="B162"/>
      <c r="C162"/>
      <c r="D162"/>
      <c r="E162"/>
      <c r="F162"/>
      <c r="G162"/>
      <c r="H162"/>
      <c r="I162"/>
      <c r="J162"/>
      <c r="K162"/>
      <c r="L162"/>
      <c r="M162"/>
      <c r="N162"/>
      <c r="O162"/>
      <c r="P162"/>
      <c r="Q162"/>
      <c r="R162"/>
      <c r="S162"/>
      <c r="T162"/>
      <c r="U162"/>
      <c r="V162"/>
      <c r="W162"/>
      <c r="X162"/>
      <c r="Y162"/>
      <c r="Z162"/>
      <c r="AA162"/>
      <c r="AB162"/>
    </row>
    <row r="163" spans="2:28" x14ac:dyDescent="0.35">
      <c r="B163"/>
      <c r="C163"/>
      <c r="D163"/>
      <c r="E163"/>
      <c r="F163"/>
      <c r="G163"/>
      <c r="H163"/>
      <c r="I163"/>
      <c r="J163"/>
      <c r="K163"/>
      <c r="L163"/>
      <c r="M163"/>
      <c r="N163"/>
      <c r="O163"/>
      <c r="P163"/>
      <c r="Q163"/>
      <c r="R163"/>
      <c r="S163"/>
      <c r="T163"/>
      <c r="U163"/>
      <c r="V163"/>
      <c r="W163"/>
      <c r="X163"/>
      <c r="Y163"/>
      <c r="Z163"/>
      <c r="AA163"/>
      <c r="AB163"/>
    </row>
    <row r="164" spans="2:28" x14ac:dyDescent="0.35">
      <c r="B164"/>
      <c r="C164"/>
      <c r="D164"/>
      <c r="E164"/>
      <c r="F164"/>
      <c r="G164"/>
      <c r="H164"/>
      <c r="I164"/>
      <c r="J164"/>
      <c r="K164"/>
      <c r="L164"/>
      <c r="M164"/>
      <c r="N164"/>
      <c r="O164"/>
      <c r="P164"/>
      <c r="Q164"/>
      <c r="R164"/>
      <c r="S164"/>
      <c r="T164"/>
      <c r="U164"/>
      <c r="V164"/>
      <c r="W164"/>
      <c r="X164"/>
      <c r="Y164"/>
      <c r="Z164"/>
      <c r="AA164"/>
      <c r="AB164"/>
    </row>
    <row r="165" spans="2:28" x14ac:dyDescent="0.35">
      <c r="B165"/>
      <c r="C165"/>
      <c r="D165"/>
      <c r="E165"/>
      <c r="F165"/>
      <c r="G165"/>
      <c r="H165"/>
      <c r="I165"/>
      <c r="J165"/>
      <c r="K165"/>
      <c r="L165"/>
      <c r="M165"/>
      <c r="N165"/>
      <c r="O165"/>
      <c r="P165"/>
      <c r="Q165"/>
      <c r="R165"/>
      <c r="S165"/>
      <c r="T165"/>
      <c r="U165"/>
      <c r="V165"/>
      <c r="W165"/>
      <c r="X165"/>
      <c r="Y165"/>
      <c r="Z165"/>
      <c r="AA165"/>
      <c r="AB165"/>
    </row>
    <row r="166" spans="2:28" x14ac:dyDescent="0.35">
      <c r="B166"/>
      <c r="C166"/>
      <c r="D166"/>
      <c r="E166"/>
      <c r="F166"/>
      <c r="G166"/>
      <c r="H166"/>
      <c r="I166"/>
      <c r="J166"/>
      <c r="K166"/>
      <c r="L166"/>
      <c r="M166"/>
      <c r="N166"/>
      <c r="O166"/>
      <c r="P166"/>
      <c r="Q166"/>
      <c r="R166"/>
      <c r="S166"/>
      <c r="T166"/>
      <c r="U166"/>
      <c r="V166"/>
      <c r="W166"/>
      <c r="X166"/>
      <c r="Y166"/>
      <c r="Z166"/>
      <c r="AA166"/>
      <c r="AB166"/>
    </row>
    <row r="167" spans="2:28" x14ac:dyDescent="0.35">
      <c r="B167"/>
      <c r="C167"/>
      <c r="D167"/>
      <c r="E167"/>
      <c r="F167"/>
      <c r="G167"/>
      <c r="H167"/>
      <c r="I167"/>
      <c r="J167"/>
      <c r="K167"/>
      <c r="L167"/>
      <c r="M167"/>
      <c r="N167"/>
      <c r="O167"/>
      <c r="P167"/>
      <c r="Q167"/>
      <c r="R167"/>
      <c r="S167"/>
      <c r="T167"/>
      <c r="U167"/>
      <c r="V167"/>
      <c r="W167"/>
      <c r="X167"/>
      <c r="Y167"/>
      <c r="Z167"/>
      <c r="AA167"/>
      <c r="AB167"/>
    </row>
    <row r="168" spans="2:28" x14ac:dyDescent="0.35">
      <c r="B168"/>
      <c r="C168"/>
      <c r="D168"/>
      <c r="E168"/>
      <c r="F168"/>
      <c r="G168"/>
      <c r="H168"/>
      <c r="I168"/>
      <c r="J168"/>
      <c r="K168"/>
      <c r="L168"/>
      <c r="M168"/>
      <c r="N168"/>
      <c r="O168"/>
      <c r="P168"/>
      <c r="Q168"/>
      <c r="R168"/>
      <c r="S168"/>
      <c r="T168"/>
      <c r="U168"/>
      <c r="V168"/>
      <c r="W168"/>
      <c r="X168"/>
      <c r="Y168"/>
      <c r="Z168"/>
      <c r="AA168"/>
      <c r="AB168"/>
    </row>
    <row r="169" spans="2:28" x14ac:dyDescent="0.35">
      <c r="B169"/>
      <c r="C169"/>
      <c r="D169"/>
      <c r="E169"/>
      <c r="F169"/>
      <c r="G169"/>
      <c r="H169"/>
      <c r="I169"/>
      <c r="J169"/>
      <c r="K169"/>
      <c r="L169"/>
      <c r="M169"/>
      <c r="N169"/>
      <c r="O169"/>
      <c r="P169"/>
      <c r="Q169"/>
      <c r="R169"/>
      <c r="S169"/>
      <c r="T169"/>
      <c r="U169"/>
      <c r="V169"/>
      <c r="W169"/>
      <c r="X169"/>
      <c r="Y169"/>
      <c r="Z169"/>
      <c r="AA169"/>
      <c r="AB169"/>
    </row>
    <row r="170" spans="2:28" x14ac:dyDescent="0.35">
      <c r="B170"/>
      <c r="C170"/>
      <c r="D170"/>
      <c r="E170"/>
      <c r="F170"/>
      <c r="G170"/>
      <c r="H170"/>
      <c r="I170"/>
      <c r="J170"/>
      <c r="K170"/>
      <c r="L170"/>
      <c r="M170"/>
      <c r="N170"/>
      <c r="O170"/>
      <c r="P170"/>
      <c r="Q170"/>
      <c r="R170"/>
      <c r="S170"/>
      <c r="T170"/>
      <c r="U170"/>
      <c r="V170"/>
      <c r="W170"/>
      <c r="X170"/>
      <c r="Y170"/>
      <c r="Z170"/>
      <c r="AA170"/>
      <c r="AB170"/>
    </row>
    <row r="171" spans="2:28" x14ac:dyDescent="0.35">
      <c r="B171"/>
      <c r="C171"/>
      <c r="D171"/>
      <c r="E171"/>
      <c r="F171"/>
      <c r="G171"/>
      <c r="H171"/>
      <c r="I171"/>
      <c r="J171"/>
      <c r="K171"/>
      <c r="L171"/>
      <c r="M171"/>
      <c r="N171"/>
      <c r="O171"/>
      <c r="P171"/>
      <c r="Q171"/>
      <c r="R171"/>
      <c r="S171"/>
      <c r="T171"/>
      <c r="U171"/>
      <c r="V171"/>
      <c r="W171"/>
      <c r="X171"/>
      <c r="Y171"/>
      <c r="Z171"/>
      <c r="AA171"/>
      <c r="AB171"/>
    </row>
    <row r="172" spans="2:28" x14ac:dyDescent="0.35">
      <c r="B172"/>
      <c r="C172"/>
      <c r="D172"/>
      <c r="E172"/>
      <c r="F172"/>
      <c r="G172"/>
      <c r="H172"/>
      <c r="I172"/>
      <c r="J172"/>
      <c r="K172"/>
      <c r="L172"/>
      <c r="M172"/>
      <c r="N172"/>
      <c r="O172"/>
      <c r="P172"/>
      <c r="Q172"/>
      <c r="R172"/>
      <c r="S172"/>
      <c r="T172"/>
      <c r="U172"/>
      <c r="V172"/>
      <c r="W172"/>
      <c r="X172"/>
      <c r="Y172"/>
      <c r="Z172"/>
      <c r="AA172"/>
      <c r="AB172"/>
    </row>
    <row r="173" spans="2:28" x14ac:dyDescent="0.35">
      <c r="B173"/>
      <c r="C173"/>
      <c r="D173"/>
      <c r="E173"/>
      <c r="F173"/>
      <c r="G173"/>
      <c r="H173"/>
      <c r="I173"/>
      <c r="J173"/>
      <c r="K173"/>
      <c r="L173"/>
      <c r="M173"/>
      <c r="N173"/>
      <c r="O173"/>
      <c r="P173"/>
      <c r="Q173"/>
      <c r="R173"/>
      <c r="S173"/>
      <c r="T173"/>
      <c r="U173"/>
      <c r="V173"/>
      <c r="W173"/>
      <c r="X173"/>
      <c r="Y173"/>
      <c r="Z173"/>
      <c r="AA173"/>
      <c r="AB173"/>
    </row>
    <row r="174" spans="2:28" x14ac:dyDescent="0.35">
      <c r="B174"/>
      <c r="C174"/>
      <c r="D174"/>
      <c r="E174"/>
      <c r="F174"/>
      <c r="G174"/>
      <c r="H174"/>
      <c r="I174"/>
      <c r="J174"/>
      <c r="K174"/>
      <c r="L174"/>
      <c r="M174"/>
      <c r="N174"/>
      <c r="O174"/>
      <c r="P174"/>
      <c r="Q174"/>
      <c r="R174"/>
      <c r="S174"/>
      <c r="T174"/>
      <c r="U174"/>
      <c r="V174"/>
      <c r="W174"/>
      <c r="X174"/>
      <c r="Y174"/>
      <c r="Z174"/>
      <c r="AA174"/>
      <c r="AB174"/>
    </row>
    <row r="175" spans="2:28" x14ac:dyDescent="0.35">
      <c r="B175"/>
      <c r="C175"/>
      <c r="D175"/>
      <c r="E175"/>
      <c r="F175"/>
      <c r="G175"/>
      <c r="H175"/>
      <c r="I175"/>
      <c r="J175"/>
      <c r="K175"/>
      <c r="L175"/>
      <c r="M175"/>
      <c r="N175"/>
      <c r="O175"/>
      <c r="P175"/>
      <c r="Q175"/>
      <c r="R175"/>
      <c r="S175"/>
      <c r="T175"/>
      <c r="U175"/>
      <c r="V175"/>
      <c r="W175"/>
      <c r="X175"/>
      <c r="Y175"/>
      <c r="Z175"/>
      <c r="AA175"/>
      <c r="AB175"/>
    </row>
    <row r="176" spans="2:28" x14ac:dyDescent="0.35">
      <c r="B176"/>
      <c r="C176"/>
      <c r="D176"/>
      <c r="E176"/>
      <c r="F176"/>
      <c r="G176"/>
      <c r="H176"/>
      <c r="I176"/>
      <c r="J176"/>
      <c r="K176"/>
      <c r="L176"/>
      <c r="M176"/>
      <c r="N176"/>
      <c r="O176"/>
      <c r="P176"/>
      <c r="Q176"/>
      <c r="R176"/>
      <c r="S176"/>
      <c r="T176"/>
      <c r="U176"/>
      <c r="V176"/>
      <c r="W176"/>
      <c r="X176"/>
      <c r="Y176"/>
      <c r="Z176"/>
      <c r="AA176"/>
      <c r="AB176"/>
    </row>
    <row r="177" spans="2:28" x14ac:dyDescent="0.35">
      <c r="B177"/>
      <c r="C177"/>
      <c r="D177"/>
      <c r="E177"/>
      <c r="F177"/>
      <c r="G177"/>
      <c r="H177"/>
      <c r="I177"/>
      <c r="J177"/>
      <c r="K177"/>
      <c r="L177"/>
      <c r="M177"/>
      <c r="N177"/>
      <c r="O177"/>
      <c r="P177"/>
      <c r="Q177"/>
      <c r="R177"/>
      <c r="S177"/>
      <c r="T177"/>
      <c r="U177"/>
      <c r="V177"/>
      <c r="W177"/>
      <c r="X177"/>
      <c r="Y177"/>
      <c r="Z177"/>
      <c r="AA177"/>
      <c r="AB177"/>
    </row>
    <row r="178" spans="2:28" x14ac:dyDescent="0.35">
      <c r="B178"/>
      <c r="C178"/>
      <c r="D178"/>
      <c r="E178"/>
      <c r="F178"/>
      <c r="G178"/>
      <c r="H178"/>
      <c r="I178"/>
      <c r="J178"/>
      <c r="K178"/>
      <c r="L178"/>
      <c r="M178"/>
      <c r="N178"/>
      <c r="O178"/>
      <c r="P178"/>
      <c r="Q178"/>
      <c r="R178"/>
      <c r="S178"/>
      <c r="T178"/>
      <c r="U178"/>
      <c r="V178"/>
      <c r="W178"/>
      <c r="X178"/>
      <c r="Y178"/>
      <c r="Z178"/>
      <c r="AA178"/>
      <c r="AB178"/>
    </row>
    <row r="179" spans="2:28" x14ac:dyDescent="0.35">
      <c r="B179"/>
      <c r="C179"/>
      <c r="D179"/>
      <c r="E179"/>
      <c r="F179"/>
      <c r="G179"/>
      <c r="H179"/>
      <c r="I179"/>
      <c r="J179"/>
      <c r="K179"/>
      <c r="L179"/>
      <c r="M179"/>
      <c r="N179"/>
      <c r="O179"/>
      <c r="P179"/>
      <c r="Q179"/>
      <c r="R179"/>
      <c r="S179"/>
      <c r="T179"/>
      <c r="U179"/>
      <c r="V179"/>
      <c r="W179"/>
      <c r="X179"/>
      <c r="Y179"/>
      <c r="Z179"/>
      <c r="AA179"/>
      <c r="AB179"/>
    </row>
    <row r="180" spans="2:28" x14ac:dyDescent="0.35">
      <c r="B180"/>
      <c r="C180"/>
      <c r="D180"/>
      <c r="E180"/>
      <c r="F180"/>
      <c r="G180"/>
      <c r="H180"/>
      <c r="I180"/>
      <c r="J180"/>
      <c r="K180"/>
      <c r="L180"/>
      <c r="M180"/>
      <c r="N180"/>
      <c r="O180"/>
      <c r="P180"/>
      <c r="Q180"/>
      <c r="R180"/>
      <c r="S180"/>
      <c r="T180"/>
      <c r="U180"/>
      <c r="V180"/>
      <c r="W180"/>
      <c r="X180"/>
      <c r="Y180"/>
      <c r="Z180"/>
      <c r="AA180"/>
      <c r="AB180"/>
    </row>
    <row r="181" spans="2:28" x14ac:dyDescent="0.35">
      <c r="B181"/>
      <c r="C181"/>
      <c r="D181"/>
      <c r="E181"/>
      <c r="F181"/>
      <c r="G181"/>
      <c r="H181"/>
      <c r="I181"/>
      <c r="J181"/>
      <c r="K181"/>
      <c r="L181"/>
      <c r="M181"/>
      <c r="N181"/>
      <c r="O181"/>
      <c r="P181"/>
      <c r="Q181"/>
      <c r="R181"/>
      <c r="S181"/>
      <c r="T181"/>
      <c r="U181"/>
      <c r="V181"/>
      <c r="W181"/>
      <c r="X181"/>
      <c r="Y181"/>
      <c r="Z181"/>
      <c r="AA181"/>
      <c r="AB181"/>
    </row>
    <row r="182" spans="2:28" x14ac:dyDescent="0.35">
      <c r="B182"/>
      <c r="C182"/>
      <c r="D182"/>
      <c r="E182"/>
      <c r="F182"/>
      <c r="G182"/>
      <c r="H182"/>
      <c r="I182"/>
      <c r="J182"/>
      <c r="K182"/>
      <c r="L182"/>
      <c r="M182"/>
      <c r="N182"/>
      <c r="O182"/>
      <c r="P182"/>
      <c r="Q182"/>
      <c r="R182"/>
      <c r="S182"/>
      <c r="T182"/>
      <c r="U182"/>
      <c r="V182"/>
      <c r="W182"/>
      <c r="X182"/>
      <c r="Y182"/>
      <c r="Z182"/>
      <c r="AA182"/>
      <c r="AB182"/>
    </row>
    <row r="183" spans="2:28" x14ac:dyDescent="0.35">
      <c r="B183"/>
      <c r="C183"/>
      <c r="D183"/>
      <c r="E183"/>
      <c r="F183"/>
      <c r="G183"/>
      <c r="H183"/>
      <c r="I183"/>
      <c r="J183"/>
      <c r="K183"/>
      <c r="L183"/>
      <c r="M183"/>
      <c r="N183"/>
      <c r="O183"/>
      <c r="P183"/>
      <c r="Q183"/>
      <c r="R183"/>
      <c r="S183"/>
      <c r="T183"/>
      <c r="U183"/>
      <c r="V183"/>
      <c r="W183"/>
      <c r="X183"/>
      <c r="Y183"/>
      <c r="Z183"/>
      <c r="AA183"/>
      <c r="AB183"/>
    </row>
    <row r="184" spans="2:28" x14ac:dyDescent="0.35">
      <c r="B184"/>
      <c r="C184"/>
      <c r="D184"/>
      <c r="E184"/>
      <c r="F184"/>
      <c r="G184"/>
      <c r="H184"/>
      <c r="I184"/>
      <c r="J184"/>
      <c r="K184"/>
      <c r="L184"/>
      <c r="M184"/>
      <c r="N184"/>
      <c r="O184"/>
      <c r="P184"/>
      <c r="Q184"/>
      <c r="R184"/>
      <c r="S184"/>
      <c r="T184"/>
      <c r="U184"/>
      <c r="V184"/>
      <c r="W184"/>
      <c r="X184"/>
      <c r="Y184"/>
      <c r="Z184"/>
      <c r="AA184"/>
      <c r="AB184"/>
    </row>
    <row r="185" spans="2:28" x14ac:dyDescent="0.35">
      <c r="B185"/>
      <c r="C185"/>
      <c r="D185"/>
      <c r="E185"/>
      <c r="F185"/>
      <c r="G185"/>
      <c r="H185"/>
      <c r="I185"/>
      <c r="J185"/>
      <c r="K185"/>
      <c r="L185"/>
      <c r="M185"/>
      <c r="N185"/>
      <c r="O185"/>
      <c r="P185"/>
      <c r="Q185"/>
      <c r="R185"/>
      <c r="S185"/>
      <c r="T185"/>
      <c r="U185"/>
      <c r="V185"/>
      <c r="W185"/>
      <c r="X185"/>
      <c r="Y185"/>
      <c r="Z185"/>
      <c r="AA185"/>
      <c r="AB185"/>
    </row>
    <row r="186" spans="2:28" x14ac:dyDescent="0.35">
      <c r="B186"/>
      <c r="C186"/>
      <c r="D186"/>
      <c r="E186"/>
      <c r="F186"/>
      <c r="G186"/>
      <c r="H186"/>
      <c r="I186"/>
      <c r="J186"/>
      <c r="K186"/>
      <c r="L186"/>
      <c r="M186"/>
      <c r="N186"/>
      <c r="O186"/>
      <c r="P186"/>
      <c r="Q186"/>
      <c r="R186"/>
      <c r="S186"/>
      <c r="T186"/>
      <c r="U186"/>
      <c r="V186"/>
      <c r="W186"/>
      <c r="X186"/>
      <c r="Y186"/>
      <c r="Z186"/>
      <c r="AA186"/>
      <c r="AB186"/>
    </row>
    <row r="187" spans="2:28" x14ac:dyDescent="0.35">
      <c r="B187"/>
      <c r="C187"/>
      <c r="D187"/>
      <c r="E187"/>
      <c r="F187"/>
      <c r="G187"/>
      <c r="H187"/>
      <c r="I187"/>
      <c r="J187"/>
      <c r="K187"/>
      <c r="L187"/>
      <c r="M187"/>
      <c r="N187"/>
      <c r="O187"/>
      <c r="P187"/>
      <c r="Q187"/>
      <c r="R187"/>
      <c r="S187"/>
      <c r="T187"/>
      <c r="U187"/>
      <c r="V187"/>
      <c r="W187"/>
      <c r="X187"/>
      <c r="Y187"/>
      <c r="Z187"/>
      <c r="AA187"/>
      <c r="AB187"/>
    </row>
    <row r="188" spans="2:28" x14ac:dyDescent="0.35">
      <c r="B188"/>
      <c r="C188"/>
      <c r="D188"/>
      <c r="E188"/>
    </row>
    <row r="189" spans="2:28" x14ac:dyDescent="0.35">
      <c r="B189"/>
      <c r="C189"/>
      <c r="D189"/>
      <c r="E189"/>
    </row>
    <row r="190" spans="2:28" x14ac:dyDescent="0.35">
      <c r="B190"/>
      <c r="C190"/>
      <c r="D190"/>
      <c r="E190"/>
    </row>
    <row r="191" spans="2:28" x14ac:dyDescent="0.35">
      <c r="B191"/>
      <c r="C191"/>
      <c r="D191"/>
      <c r="E191"/>
    </row>
    <row r="192" spans="2:28" x14ac:dyDescent="0.35">
      <c r="B192"/>
      <c r="C192"/>
      <c r="D192"/>
      <c r="E192"/>
    </row>
    <row r="193" spans="2:5" x14ac:dyDescent="0.35">
      <c r="B193"/>
      <c r="C193"/>
      <c r="D193"/>
      <c r="E193"/>
    </row>
    <row r="194" spans="2:5" x14ac:dyDescent="0.35">
      <c r="B194"/>
      <c r="C194"/>
      <c r="D194"/>
      <c r="E194"/>
    </row>
    <row r="195" spans="2:5" x14ac:dyDescent="0.35">
      <c r="B195"/>
      <c r="C195"/>
      <c r="D195"/>
      <c r="E195"/>
    </row>
    <row r="196" spans="2:5" x14ac:dyDescent="0.35">
      <c r="B196"/>
      <c r="C196"/>
      <c r="D196"/>
      <c r="E196"/>
    </row>
    <row r="197" spans="2:5" x14ac:dyDescent="0.35">
      <c r="B197"/>
      <c r="C197"/>
      <c r="D197"/>
      <c r="E197"/>
    </row>
    <row r="198" spans="2:5" x14ac:dyDescent="0.35">
      <c r="B198"/>
      <c r="C198"/>
      <c r="D198"/>
      <c r="E198"/>
    </row>
    <row r="199" spans="2:5" x14ac:dyDescent="0.35">
      <c r="B199"/>
      <c r="C199"/>
      <c r="D199"/>
      <c r="E199"/>
    </row>
    <row r="200" spans="2:5" x14ac:dyDescent="0.35">
      <c r="B200"/>
      <c r="C200"/>
      <c r="D200"/>
      <c r="E200"/>
    </row>
    <row r="201" spans="2:5" x14ac:dyDescent="0.35">
      <c r="B201"/>
      <c r="C201"/>
      <c r="D201"/>
      <c r="E201"/>
    </row>
    <row r="202" spans="2:5" x14ac:dyDescent="0.35">
      <c r="B202"/>
      <c r="C202"/>
      <c r="D202"/>
      <c r="E202"/>
    </row>
    <row r="203" spans="2:5" x14ac:dyDescent="0.35">
      <c r="B203"/>
      <c r="C203"/>
      <c r="D203"/>
      <c r="E203"/>
    </row>
    <row r="204" spans="2:5" x14ac:dyDescent="0.35">
      <c r="B204"/>
      <c r="C204"/>
      <c r="D204"/>
      <c r="E204"/>
    </row>
    <row r="205" spans="2:5" x14ac:dyDescent="0.35">
      <c r="B205"/>
      <c r="C205"/>
      <c r="D205"/>
      <c r="E205"/>
    </row>
    <row r="206" spans="2:5" x14ac:dyDescent="0.35">
      <c r="B206"/>
      <c r="C206"/>
      <c r="D206"/>
      <c r="E206"/>
    </row>
    <row r="207" spans="2:5" x14ac:dyDescent="0.35">
      <c r="B207"/>
      <c r="C207"/>
      <c r="D207"/>
      <c r="E207"/>
    </row>
    <row r="208" spans="2:5" x14ac:dyDescent="0.35">
      <c r="B208"/>
      <c r="C208"/>
      <c r="D208"/>
      <c r="E208"/>
    </row>
    <row r="209" spans="2:5" x14ac:dyDescent="0.35">
      <c r="B209"/>
      <c r="C209"/>
      <c r="D209"/>
      <c r="E209"/>
    </row>
    <row r="210" spans="2:5" x14ac:dyDescent="0.35">
      <c r="B210"/>
      <c r="C210"/>
      <c r="D210"/>
      <c r="E210"/>
    </row>
    <row r="211" spans="2:5" x14ac:dyDescent="0.35">
      <c r="B211"/>
      <c r="C211"/>
      <c r="D211"/>
      <c r="E211"/>
    </row>
    <row r="212" spans="2:5" x14ac:dyDescent="0.35">
      <c r="B212"/>
      <c r="C212"/>
      <c r="D212"/>
      <c r="E212"/>
    </row>
    <row r="213" spans="2:5" x14ac:dyDescent="0.35">
      <c r="B213"/>
      <c r="C213"/>
      <c r="D213"/>
      <c r="E213"/>
    </row>
    <row r="214" spans="2:5" x14ac:dyDescent="0.35">
      <c r="B214"/>
      <c r="C214"/>
      <c r="D214"/>
      <c r="E214"/>
    </row>
    <row r="215" spans="2:5" x14ac:dyDescent="0.35">
      <c r="B215"/>
      <c r="C215"/>
      <c r="D215"/>
      <c r="E215"/>
    </row>
    <row r="216" spans="2:5" x14ac:dyDescent="0.35">
      <c r="B216"/>
      <c r="C216"/>
      <c r="D216"/>
      <c r="E216"/>
    </row>
    <row r="217" spans="2:5" x14ac:dyDescent="0.35">
      <c r="B217"/>
      <c r="C217"/>
      <c r="D217"/>
      <c r="E217"/>
    </row>
    <row r="218" spans="2:5" x14ac:dyDescent="0.35">
      <c r="B218"/>
      <c r="C218"/>
      <c r="D218"/>
      <c r="E218"/>
    </row>
    <row r="219" spans="2:5" x14ac:dyDescent="0.35">
      <c r="B219"/>
      <c r="C219"/>
      <c r="D219"/>
      <c r="E219"/>
    </row>
    <row r="220" spans="2:5" x14ac:dyDescent="0.35">
      <c r="B220"/>
      <c r="C220"/>
      <c r="D220"/>
      <c r="E220"/>
    </row>
    <row r="221" spans="2:5" x14ac:dyDescent="0.35">
      <c r="B221"/>
      <c r="C221"/>
      <c r="D221"/>
      <c r="E221"/>
    </row>
    <row r="222" spans="2:5" x14ac:dyDescent="0.35">
      <c r="B222"/>
      <c r="C222"/>
      <c r="D222"/>
      <c r="E222"/>
    </row>
    <row r="223" spans="2:5" x14ac:dyDescent="0.35">
      <c r="B223"/>
      <c r="C223"/>
      <c r="D223"/>
      <c r="E223"/>
    </row>
    <row r="224" spans="2:5" x14ac:dyDescent="0.35">
      <c r="B224"/>
      <c r="C224"/>
      <c r="D224"/>
      <c r="E224"/>
    </row>
    <row r="225" spans="2:5" x14ac:dyDescent="0.35">
      <c r="B225"/>
      <c r="C225"/>
      <c r="D225"/>
      <c r="E225"/>
    </row>
    <row r="226" spans="2:5" x14ac:dyDescent="0.35">
      <c r="B226"/>
      <c r="C226"/>
      <c r="D226"/>
      <c r="E226"/>
    </row>
    <row r="227" spans="2:5" x14ac:dyDescent="0.35">
      <c r="B227"/>
      <c r="C227"/>
      <c r="D227"/>
      <c r="E227"/>
    </row>
    <row r="228" spans="2:5" x14ac:dyDescent="0.35">
      <c r="B228"/>
      <c r="C228"/>
      <c r="D228"/>
      <c r="E228"/>
    </row>
    <row r="229" spans="2:5" x14ac:dyDescent="0.35">
      <c r="B229"/>
      <c r="C229"/>
      <c r="D229"/>
      <c r="E229"/>
    </row>
    <row r="230" spans="2:5" x14ac:dyDescent="0.35">
      <c r="B230"/>
      <c r="C230"/>
      <c r="D230"/>
      <c r="E230"/>
    </row>
    <row r="231" spans="2:5" x14ac:dyDescent="0.35">
      <c r="B231"/>
      <c r="C231"/>
      <c r="D231"/>
      <c r="E231"/>
    </row>
    <row r="232" spans="2:5" x14ac:dyDescent="0.35">
      <c r="B232"/>
      <c r="C232"/>
      <c r="D232"/>
      <c r="E232"/>
    </row>
    <row r="233" spans="2:5" x14ac:dyDescent="0.35">
      <c r="B233"/>
      <c r="C233"/>
      <c r="D233"/>
      <c r="E233"/>
    </row>
    <row r="234" spans="2:5" x14ac:dyDescent="0.35">
      <c r="B234"/>
      <c r="C234"/>
      <c r="D234"/>
      <c r="E234"/>
    </row>
    <row r="235" spans="2:5" x14ac:dyDescent="0.35">
      <c r="B235"/>
      <c r="C235"/>
      <c r="D235"/>
      <c r="E235"/>
    </row>
    <row r="236" spans="2:5" x14ac:dyDescent="0.35">
      <c r="B236"/>
      <c r="C236"/>
      <c r="D236"/>
      <c r="E236"/>
    </row>
    <row r="237" spans="2:5" x14ac:dyDescent="0.35">
      <c r="B237"/>
      <c r="C237"/>
      <c r="D237"/>
      <c r="E237"/>
    </row>
    <row r="238" spans="2:5" x14ac:dyDescent="0.35">
      <c r="B238"/>
      <c r="C238"/>
      <c r="D238"/>
      <c r="E238"/>
    </row>
    <row r="239" spans="2:5" x14ac:dyDescent="0.35">
      <c r="B239"/>
      <c r="C239"/>
      <c r="D239"/>
      <c r="E239"/>
    </row>
    <row r="240" spans="2:5" x14ac:dyDescent="0.35">
      <c r="B240"/>
      <c r="C240"/>
      <c r="D240"/>
      <c r="E240"/>
    </row>
    <row r="241" spans="2:5" x14ac:dyDescent="0.35">
      <c r="B241"/>
      <c r="C241"/>
      <c r="D241"/>
      <c r="E241"/>
    </row>
    <row r="242" spans="2:5" x14ac:dyDescent="0.35">
      <c r="B242"/>
      <c r="C242"/>
      <c r="D242"/>
      <c r="E242"/>
    </row>
    <row r="243" spans="2:5" x14ac:dyDescent="0.35">
      <c r="B243"/>
      <c r="C243"/>
      <c r="D243"/>
      <c r="E243"/>
    </row>
    <row r="244" spans="2:5" x14ac:dyDescent="0.35">
      <c r="B244"/>
      <c r="C244"/>
      <c r="D244"/>
      <c r="E244"/>
    </row>
    <row r="245" spans="2:5" x14ac:dyDescent="0.35">
      <c r="B245"/>
      <c r="C245"/>
      <c r="D245"/>
      <c r="E245"/>
    </row>
    <row r="246" spans="2:5" x14ac:dyDescent="0.35">
      <c r="B246"/>
      <c r="C246"/>
      <c r="D246"/>
      <c r="E246"/>
    </row>
    <row r="247" spans="2:5" x14ac:dyDescent="0.35">
      <c r="B247"/>
      <c r="C247"/>
      <c r="D247"/>
      <c r="E247"/>
    </row>
    <row r="248" spans="2:5" x14ac:dyDescent="0.35">
      <c r="B248"/>
      <c r="C248"/>
      <c r="D248"/>
      <c r="E248"/>
    </row>
    <row r="249" spans="2:5" x14ac:dyDescent="0.35">
      <c r="B249"/>
      <c r="C249"/>
      <c r="D249"/>
      <c r="E249"/>
    </row>
    <row r="250" spans="2:5" x14ac:dyDescent="0.35">
      <c r="B250"/>
      <c r="C250"/>
      <c r="D250"/>
      <c r="E250"/>
    </row>
    <row r="251" spans="2:5" x14ac:dyDescent="0.35">
      <c r="B251"/>
      <c r="C251"/>
      <c r="D251"/>
      <c r="E251"/>
    </row>
    <row r="252" spans="2:5" x14ac:dyDescent="0.35">
      <c r="B252"/>
      <c r="C252"/>
      <c r="D252"/>
      <c r="E252"/>
    </row>
    <row r="253" spans="2:5" x14ac:dyDescent="0.35">
      <c r="B253"/>
      <c r="C253"/>
      <c r="D253"/>
      <c r="E253"/>
    </row>
    <row r="254" spans="2:5" x14ac:dyDescent="0.35">
      <c r="B254"/>
      <c r="C254"/>
      <c r="D254"/>
      <c r="E254"/>
    </row>
    <row r="255" spans="2:5" x14ac:dyDescent="0.35">
      <c r="B255"/>
      <c r="C255"/>
      <c r="D255"/>
      <c r="E255"/>
    </row>
    <row r="256" spans="2:5" x14ac:dyDescent="0.35">
      <c r="B256"/>
      <c r="C256"/>
      <c r="D256"/>
      <c r="E256"/>
    </row>
    <row r="257" spans="2:5" x14ac:dyDescent="0.35">
      <c r="B257"/>
      <c r="C257"/>
      <c r="D257"/>
      <c r="E257"/>
    </row>
    <row r="258" spans="2:5" x14ac:dyDescent="0.35">
      <c r="B258"/>
      <c r="C258"/>
      <c r="D258"/>
      <c r="E258"/>
    </row>
    <row r="259" spans="2:5" x14ac:dyDescent="0.35">
      <c r="B259"/>
      <c r="C259"/>
      <c r="D259"/>
      <c r="E259"/>
    </row>
    <row r="260" spans="2:5" x14ac:dyDescent="0.35">
      <c r="B260"/>
      <c r="C260"/>
      <c r="D260"/>
      <c r="E260"/>
    </row>
    <row r="261" spans="2:5" x14ac:dyDescent="0.35">
      <c r="B261"/>
      <c r="C261"/>
      <c r="D261"/>
      <c r="E261"/>
    </row>
    <row r="262" spans="2:5" x14ac:dyDescent="0.35">
      <c r="B262"/>
      <c r="C262"/>
      <c r="D262"/>
      <c r="E262"/>
    </row>
    <row r="263" spans="2:5" x14ac:dyDescent="0.35">
      <c r="B263"/>
      <c r="C263"/>
      <c r="D263"/>
      <c r="E263"/>
    </row>
    <row r="264" spans="2:5" x14ac:dyDescent="0.35">
      <c r="B264"/>
      <c r="C264"/>
      <c r="D264"/>
      <c r="E264"/>
    </row>
    <row r="265" spans="2:5" x14ac:dyDescent="0.35">
      <c r="B265"/>
      <c r="C265"/>
      <c r="D265"/>
      <c r="E265"/>
    </row>
    <row r="266" spans="2:5" x14ac:dyDescent="0.35">
      <c r="B266"/>
      <c r="C266"/>
      <c r="D266"/>
      <c r="E266"/>
    </row>
    <row r="267" spans="2:5" x14ac:dyDescent="0.35">
      <c r="B267"/>
      <c r="C267"/>
      <c r="D267"/>
      <c r="E267"/>
    </row>
    <row r="268" spans="2:5" x14ac:dyDescent="0.35">
      <c r="B268"/>
      <c r="C268"/>
      <c r="D268"/>
      <c r="E268"/>
    </row>
    <row r="269" spans="2:5" x14ac:dyDescent="0.35">
      <c r="B269"/>
      <c r="C269"/>
      <c r="D269"/>
      <c r="E269"/>
    </row>
    <row r="270" spans="2:5" x14ac:dyDescent="0.35">
      <c r="B270"/>
      <c r="C270"/>
      <c r="D270"/>
      <c r="E270"/>
    </row>
    <row r="271" spans="2:5" x14ac:dyDescent="0.35">
      <c r="B271"/>
      <c r="C271"/>
      <c r="D271"/>
      <c r="E271"/>
    </row>
    <row r="272" spans="2:5" x14ac:dyDescent="0.35">
      <c r="B272"/>
      <c r="C272"/>
      <c r="D272"/>
      <c r="E272"/>
    </row>
    <row r="273" spans="2:5" x14ac:dyDescent="0.35">
      <c r="B273"/>
      <c r="C273"/>
      <c r="D273"/>
      <c r="E273"/>
    </row>
    <row r="274" spans="2:5" x14ac:dyDescent="0.35">
      <c r="B274"/>
      <c r="C274"/>
      <c r="D274"/>
      <c r="E274"/>
    </row>
    <row r="275" spans="2:5" x14ac:dyDescent="0.35">
      <c r="B275"/>
      <c r="C275"/>
      <c r="D275"/>
      <c r="E275"/>
    </row>
    <row r="276" spans="2:5" x14ac:dyDescent="0.35">
      <c r="B276"/>
      <c r="C276"/>
      <c r="D276"/>
      <c r="E276"/>
    </row>
    <row r="277" spans="2:5" x14ac:dyDescent="0.35">
      <c r="B277"/>
      <c r="C277"/>
      <c r="D277"/>
      <c r="E277"/>
    </row>
    <row r="278" spans="2:5" x14ac:dyDescent="0.35">
      <c r="B278"/>
      <c r="C278"/>
      <c r="D278"/>
      <c r="E278"/>
    </row>
    <row r="279" spans="2:5" x14ac:dyDescent="0.35">
      <c r="B279"/>
      <c r="C279"/>
      <c r="D279"/>
      <c r="E279"/>
    </row>
    <row r="280" spans="2:5" x14ac:dyDescent="0.35">
      <c r="B280"/>
      <c r="C280"/>
      <c r="D280"/>
      <c r="E280"/>
    </row>
    <row r="281" spans="2:5" x14ac:dyDescent="0.35">
      <c r="B281"/>
      <c r="C281"/>
      <c r="D281"/>
      <c r="E281"/>
    </row>
    <row r="282" spans="2:5" x14ac:dyDescent="0.35">
      <c r="B282"/>
      <c r="C282"/>
      <c r="D282"/>
      <c r="E282"/>
    </row>
    <row r="283" spans="2:5" x14ac:dyDescent="0.35">
      <c r="B283"/>
      <c r="C283"/>
      <c r="D283"/>
      <c r="E283"/>
    </row>
    <row r="284" spans="2:5" x14ac:dyDescent="0.35">
      <c r="B284"/>
      <c r="C284"/>
      <c r="D284"/>
      <c r="E284"/>
    </row>
    <row r="285" spans="2:5" x14ac:dyDescent="0.35">
      <c r="B285"/>
      <c r="C285"/>
      <c r="D285"/>
      <c r="E285"/>
    </row>
    <row r="286" spans="2:5" x14ac:dyDescent="0.35">
      <c r="B286"/>
      <c r="C286"/>
      <c r="D286"/>
      <c r="E286"/>
    </row>
    <row r="287" spans="2:5" x14ac:dyDescent="0.35">
      <c r="B287"/>
      <c r="C287"/>
      <c r="D287"/>
      <c r="E287"/>
    </row>
    <row r="288" spans="2:5" x14ac:dyDescent="0.35">
      <c r="B288"/>
      <c r="C288"/>
      <c r="D288"/>
      <c r="E288"/>
    </row>
    <row r="289" spans="2:5" x14ac:dyDescent="0.35">
      <c r="B289"/>
      <c r="C289"/>
      <c r="D289"/>
      <c r="E289"/>
    </row>
    <row r="290" spans="2:5" x14ac:dyDescent="0.35">
      <c r="B290"/>
      <c r="C290"/>
      <c r="D290"/>
      <c r="E290"/>
    </row>
    <row r="291" spans="2:5" x14ac:dyDescent="0.35">
      <c r="B291"/>
      <c r="C291"/>
      <c r="D291"/>
      <c r="E291"/>
    </row>
    <row r="292" spans="2:5" x14ac:dyDescent="0.35">
      <c r="B292"/>
      <c r="C292"/>
      <c r="D292"/>
      <c r="E292"/>
    </row>
    <row r="293" spans="2:5" x14ac:dyDescent="0.35">
      <c r="B293"/>
      <c r="C293"/>
      <c r="D293"/>
      <c r="E293"/>
    </row>
    <row r="294" spans="2:5" x14ac:dyDescent="0.35">
      <c r="B294"/>
      <c r="C294"/>
      <c r="D294"/>
      <c r="E294"/>
    </row>
    <row r="295" spans="2:5" x14ac:dyDescent="0.35">
      <c r="B295"/>
      <c r="C295"/>
      <c r="D295"/>
      <c r="E295"/>
    </row>
    <row r="296" spans="2:5" x14ac:dyDescent="0.35">
      <c r="B296"/>
      <c r="C296"/>
      <c r="D296"/>
      <c r="E296"/>
    </row>
    <row r="297" spans="2:5" x14ac:dyDescent="0.35">
      <c r="B297"/>
      <c r="C297"/>
      <c r="D297"/>
      <c r="E297"/>
    </row>
    <row r="298" spans="2:5" x14ac:dyDescent="0.35">
      <c r="B298"/>
      <c r="C298"/>
      <c r="D298"/>
      <c r="E298"/>
    </row>
    <row r="299" spans="2:5" x14ac:dyDescent="0.35">
      <c r="B299"/>
      <c r="C299"/>
      <c r="D299"/>
      <c r="E299"/>
    </row>
    <row r="300" spans="2:5" x14ac:dyDescent="0.35">
      <c r="B300"/>
      <c r="C300"/>
      <c r="D300"/>
      <c r="E300"/>
    </row>
    <row r="301" spans="2:5" x14ac:dyDescent="0.35">
      <c r="B301"/>
      <c r="C301"/>
      <c r="D301"/>
      <c r="E301"/>
    </row>
    <row r="302" spans="2:5" x14ac:dyDescent="0.35">
      <c r="B302"/>
      <c r="C302"/>
      <c r="D302"/>
      <c r="E302"/>
    </row>
    <row r="303" spans="2:5" x14ac:dyDescent="0.35">
      <c r="B303"/>
      <c r="C303"/>
      <c r="D303"/>
      <c r="E303"/>
    </row>
    <row r="304" spans="2:5" x14ac:dyDescent="0.35">
      <c r="B304"/>
      <c r="C304"/>
      <c r="D304"/>
      <c r="E304"/>
    </row>
    <row r="305" spans="2:5" x14ac:dyDescent="0.35">
      <c r="B305"/>
      <c r="C305"/>
      <c r="D305"/>
      <c r="E305"/>
    </row>
    <row r="306" spans="2:5" x14ac:dyDescent="0.35">
      <c r="B306"/>
      <c r="C306"/>
      <c r="D306"/>
      <c r="E306"/>
    </row>
    <row r="307" spans="2:5" x14ac:dyDescent="0.35">
      <c r="B307"/>
      <c r="C307"/>
      <c r="D307"/>
      <c r="E307"/>
    </row>
    <row r="308" spans="2:5" x14ac:dyDescent="0.35">
      <c r="B308"/>
      <c r="C308"/>
      <c r="D308"/>
      <c r="E308"/>
    </row>
    <row r="309" spans="2:5" x14ac:dyDescent="0.35">
      <c r="B309"/>
      <c r="C309"/>
      <c r="D309"/>
      <c r="E309"/>
    </row>
    <row r="310" spans="2:5" x14ac:dyDescent="0.35">
      <c r="B310"/>
      <c r="C310"/>
      <c r="D310"/>
      <c r="E310"/>
    </row>
    <row r="311" spans="2:5" x14ac:dyDescent="0.35">
      <c r="B311"/>
      <c r="C311"/>
      <c r="D311"/>
      <c r="E311"/>
    </row>
    <row r="312" spans="2:5" x14ac:dyDescent="0.35">
      <c r="B312"/>
      <c r="C312"/>
      <c r="D312"/>
      <c r="E312"/>
    </row>
    <row r="313" spans="2:5" x14ac:dyDescent="0.35">
      <c r="B313"/>
      <c r="C313"/>
      <c r="D313"/>
      <c r="E313"/>
    </row>
    <row r="314" spans="2:5" x14ac:dyDescent="0.35">
      <c r="B314"/>
      <c r="C314"/>
      <c r="D314"/>
      <c r="E314"/>
    </row>
    <row r="315" spans="2:5" x14ac:dyDescent="0.35">
      <c r="B315"/>
      <c r="C315"/>
      <c r="D315"/>
      <c r="E315"/>
    </row>
    <row r="316" spans="2:5" x14ac:dyDescent="0.35">
      <c r="B316"/>
      <c r="C316"/>
      <c r="D316"/>
      <c r="E316"/>
    </row>
    <row r="317" spans="2:5" x14ac:dyDescent="0.35">
      <c r="B317"/>
      <c r="C317"/>
      <c r="D317"/>
      <c r="E317"/>
    </row>
    <row r="318" spans="2:5" x14ac:dyDescent="0.35">
      <c r="B318"/>
      <c r="C318"/>
      <c r="D318"/>
      <c r="E318"/>
    </row>
    <row r="319" spans="2:5" x14ac:dyDescent="0.35">
      <c r="B319"/>
      <c r="C319"/>
      <c r="D319"/>
      <c r="E319"/>
    </row>
    <row r="320" spans="2:5" x14ac:dyDescent="0.35">
      <c r="B320"/>
      <c r="C320"/>
      <c r="D320"/>
      <c r="E320"/>
    </row>
    <row r="321" spans="2:5" x14ac:dyDescent="0.35">
      <c r="B321"/>
      <c r="C321"/>
      <c r="D321"/>
      <c r="E321"/>
    </row>
  </sheetData>
  <sheetProtection algorithmName="SHA-512" hashValue="BOqkVX8BPAk97Yr5nuGke0Zv9zIa6TQaPky407qP7o/AjGVWRiCe40enaGB2SmIU7iTdzPwz9Yo35V4qRDV7OA==" saltValue="G4AngEsCTPcrK5Nr4tleng=="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49" priority="3">
      <formula>LEN(TRIM(B11))&gt;0</formula>
    </cfRule>
  </conditionalFormatting>
  <conditionalFormatting sqref="B32:B49">
    <cfRule type="notContainsBlanks" dxfId="148" priority="31">
      <formula>LEN(TRIM(B32))&gt;0</formula>
    </cfRule>
  </conditionalFormatting>
  <conditionalFormatting sqref="B54:B68">
    <cfRule type="notContainsBlanks" dxfId="147" priority="35">
      <formula>LEN(TRIM(B54))&gt;0</formula>
    </cfRule>
  </conditionalFormatting>
  <conditionalFormatting sqref="C4:C5">
    <cfRule type="cellIs" dxfId="146" priority="10" operator="equal">
      <formula>0</formula>
    </cfRule>
  </conditionalFormatting>
  <conditionalFormatting sqref="C11:C12">
    <cfRule type="expression" dxfId="145" priority="8">
      <formula>NOT($B11="")</formula>
    </cfRule>
  </conditionalFormatting>
  <conditionalFormatting sqref="C14:D15">
    <cfRule type="expression" dxfId="144" priority="4">
      <formula>NOT($B14="")</formula>
    </cfRule>
  </conditionalFormatting>
  <conditionalFormatting sqref="C54:E68">
    <cfRule type="expression" dxfId="143" priority="36">
      <formula>NOT($B54="")</formula>
    </cfRule>
  </conditionalFormatting>
  <conditionalFormatting sqref="C32:I49">
    <cfRule type="expression" dxfId="142" priority="32">
      <formula>NOT($B32="")</formula>
    </cfRule>
  </conditionalFormatting>
  <conditionalFormatting sqref="E11:E27">
    <cfRule type="expression" dxfId="141" priority="12">
      <formula>NOT($D11="Other (specify)")</formula>
    </cfRule>
  </conditionalFormatting>
  <conditionalFormatting sqref="F11:G27">
    <cfRule type="expression" dxfId="140" priority="13">
      <formula>$D11="Vapor recovery unit"</formula>
    </cfRule>
  </conditionalFormatting>
  <conditionalFormatting sqref="I11:I12">
    <cfRule type="expression" dxfId="139" priority="2">
      <formula>NOT($B11="")</formula>
    </cfRule>
  </conditionalFormatting>
  <conditionalFormatting sqref="I14:I15">
    <cfRule type="expression" dxfId="138" priority="1">
      <formula>NOT($B14="")</formula>
    </cfRule>
  </conditionalFormatting>
  <conditionalFormatting sqref="J11:AB12 C13:AB13 J14:AB15 C16:AB27 AA11:AA13 D11:H12 E14:H15">
    <cfRule type="expression" dxfId="137" priority="30">
      <formula>NOT($B11="")</formula>
    </cfRule>
  </conditionalFormatting>
  <conditionalFormatting sqref="R11:S27">
    <cfRule type="expression" dxfId="136" priority="16">
      <formula>NOT($D11="Vapor recovery device")</formula>
    </cfRule>
  </conditionalFormatting>
  <conditionalFormatting sqref="T11:W27 Y11:Y27 AA11:AA27">
    <cfRule type="expression" dxfId="135" priority="14">
      <formula>OR($D11="Other (specify)",$D11="vapor recovery unit")</formula>
    </cfRule>
  </conditionalFormatting>
  <conditionalFormatting sqref="T11:W27">
    <cfRule type="expression" dxfId="134" priority="9">
      <formula>NOT($D11="Thermal oxidizer/incinerator")</formula>
    </cfRule>
  </conditionalFormatting>
  <conditionalFormatting sqref="X11:X27">
    <cfRule type="expression" dxfId="133" priority="15">
      <formula>NOT($D11="Air-assisted candlestick flare")</formula>
    </cfRule>
  </conditionalFormatting>
  <conditionalFormatting sqref="Z11:Z27">
    <cfRule type="expression" dxfId="132" priority="18">
      <formula>$Y11&lt;&gt;"Yes"</formula>
    </cfRule>
  </conditionalFormatting>
  <conditionalFormatting sqref="AB11:AB27">
    <cfRule type="expression" dxfId="131" priority="11">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F35:F36 F32:F33"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4 F37: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U11:W27 Y11:Y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M11:N27 K11: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G11" sqref="G11"/>
    </sheetView>
  </sheetViews>
  <sheetFormatPr defaultColWidth="8.90625" defaultRowHeight="14.5" x14ac:dyDescent="0.35"/>
  <cols>
    <col min="1" max="1" width="3" customWidth="1"/>
    <col min="2" max="2" width="30.54296875" customWidth="1"/>
    <col min="3" max="13" width="20.54296875" customWidth="1"/>
  </cols>
  <sheetData>
    <row r="1" spans="2:14" ht="18" customHeight="1" x14ac:dyDescent="0.35">
      <c r="B1" s="284" t="s">
        <v>457</v>
      </c>
      <c r="C1" s="284"/>
      <c r="E1" s="30"/>
    </row>
    <row r="2" spans="2:14" ht="18" customHeight="1" x14ac:dyDescent="0.35">
      <c r="B2" s="284"/>
      <c r="C2" s="284"/>
      <c r="E2" s="30"/>
    </row>
    <row r="4" spans="2:14" ht="15.5" x14ac:dyDescent="0.35">
      <c r="B4" s="32" t="s">
        <v>368</v>
      </c>
    </row>
    <row r="5" spans="2:14" x14ac:dyDescent="0.35">
      <c r="B5" s="96" t="s">
        <v>369</v>
      </c>
      <c r="C5" s="97" t="str">
        <f>Facility!C4</f>
        <v>XTO Energy Inc.</v>
      </c>
    </row>
    <row r="6" spans="2:14" x14ac:dyDescent="0.35">
      <c r="B6" s="96" t="s">
        <v>14</v>
      </c>
      <c r="C6" s="97" t="str">
        <f>Facility!C21</f>
        <v>Wolverine Compressor Station</v>
      </c>
    </row>
    <row r="7" spans="2:14" x14ac:dyDescent="0.35">
      <c r="B7" s="135"/>
      <c r="C7" s="135"/>
      <c r="D7" s="135"/>
      <c r="E7" s="135"/>
      <c r="F7" s="136"/>
      <c r="G7" s="135"/>
      <c r="H7" s="135"/>
      <c r="I7" s="135"/>
      <c r="J7" s="135"/>
      <c r="K7" s="135"/>
      <c r="L7" s="135"/>
      <c r="M7" s="135"/>
    </row>
    <row r="8" spans="2:14" ht="15.5" x14ac:dyDescent="0.35">
      <c r="B8" s="32" t="s">
        <v>458</v>
      </c>
      <c r="C8" s="137"/>
      <c r="D8" s="137"/>
      <c r="E8" s="138"/>
      <c r="F8" s="138"/>
      <c r="G8" s="139"/>
    </row>
    <row r="9" spans="2:14" ht="46.4" customHeight="1" x14ac:dyDescent="0.35">
      <c r="B9" s="280" t="s">
        <v>459</v>
      </c>
      <c r="C9" s="280"/>
      <c r="D9" s="280"/>
      <c r="E9" s="280"/>
      <c r="F9" s="280"/>
      <c r="G9" s="280"/>
      <c r="H9" s="280"/>
      <c r="I9" s="280"/>
      <c r="J9" s="280"/>
      <c r="K9" s="280"/>
      <c r="L9" s="280"/>
      <c r="M9" s="280"/>
    </row>
    <row r="10" spans="2:14" x14ac:dyDescent="0.35">
      <c r="B10" s="281" t="s">
        <v>35</v>
      </c>
      <c r="C10" s="282" t="s">
        <v>460</v>
      </c>
      <c r="D10" s="282"/>
      <c r="E10" s="282"/>
      <c r="F10" s="282"/>
      <c r="G10" s="282"/>
      <c r="H10" s="282"/>
      <c r="I10" s="282"/>
      <c r="J10" s="282"/>
      <c r="K10" s="282"/>
      <c r="L10" s="282"/>
      <c r="M10" s="283" t="s">
        <v>461</v>
      </c>
    </row>
    <row r="11" spans="2:14" ht="66" customHeight="1" x14ac:dyDescent="0.35">
      <c r="B11" s="281"/>
      <c r="C11" s="141" t="s">
        <v>38</v>
      </c>
      <c r="D11" s="141" t="s">
        <v>42</v>
      </c>
      <c r="E11" s="117" t="s">
        <v>462</v>
      </c>
      <c r="F11" s="117" t="s">
        <v>50</v>
      </c>
      <c r="G11" s="141" t="s">
        <v>463</v>
      </c>
      <c r="H11" s="141" t="s">
        <v>337</v>
      </c>
      <c r="I11" s="141" t="s">
        <v>464</v>
      </c>
      <c r="J11" s="141" t="s">
        <v>465</v>
      </c>
      <c r="K11" s="141" t="s">
        <v>70</v>
      </c>
      <c r="L11" s="141" t="s">
        <v>343</v>
      </c>
      <c r="M11" s="283"/>
      <c r="N11" s="142"/>
    </row>
    <row r="12" spans="2:14" s="8" customFormat="1" ht="29" x14ac:dyDescent="0.35">
      <c r="B12" s="143" t="s">
        <v>389</v>
      </c>
      <c r="C12" s="144" t="s">
        <v>871</v>
      </c>
      <c r="D12" s="144" t="s">
        <v>871</v>
      </c>
      <c r="E12" s="144"/>
      <c r="F12" s="144" t="s">
        <v>871</v>
      </c>
      <c r="G12" s="144"/>
      <c r="H12" s="144"/>
      <c r="I12" s="144"/>
      <c r="J12" s="145"/>
      <c r="K12" s="144" t="s">
        <v>871</v>
      </c>
      <c r="L12" s="146"/>
      <c r="M12" s="147"/>
      <c r="N12" s="148"/>
    </row>
    <row r="13" spans="2:14" s="8" customFormat="1" x14ac:dyDescent="0.35">
      <c r="B13" s="143" t="s">
        <v>390</v>
      </c>
      <c r="C13" s="144" t="s">
        <v>868</v>
      </c>
      <c r="D13" s="144" t="s">
        <v>868</v>
      </c>
      <c r="E13" s="144"/>
      <c r="F13" s="144" t="s">
        <v>868</v>
      </c>
      <c r="G13" s="144"/>
      <c r="H13" s="144"/>
      <c r="I13" s="144"/>
      <c r="J13" s="145"/>
      <c r="K13" s="144" t="s">
        <v>868</v>
      </c>
      <c r="L13" s="146"/>
      <c r="M13" s="147"/>
    </row>
    <row r="14" spans="2:14" s="8" customFormat="1" ht="29" x14ac:dyDescent="0.35">
      <c r="B14" s="143" t="s">
        <v>391</v>
      </c>
      <c r="C14" s="144" t="s">
        <v>871</v>
      </c>
      <c r="D14" s="144" t="s">
        <v>871</v>
      </c>
      <c r="E14" s="144"/>
      <c r="F14" s="144" t="s">
        <v>871</v>
      </c>
      <c r="G14" s="144"/>
      <c r="H14" s="144"/>
      <c r="I14" s="144"/>
      <c r="J14" s="145"/>
      <c r="K14" s="144" t="s">
        <v>871</v>
      </c>
      <c r="L14" s="146"/>
      <c r="M14" s="147"/>
    </row>
    <row r="15" spans="2:14" s="8" customFormat="1" ht="29" x14ac:dyDescent="0.35">
      <c r="B15" s="143" t="s">
        <v>392</v>
      </c>
      <c r="C15" s="144" t="s">
        <v>871</v>
      </c>
      <c r="D15" s="144" t="s">
        <v>871</v>
      </c>
      <c r="E15" s="144"/>
      <c r="F15" s="144" t="s">
        <v>871</v>
      </c>
      <c r="G15" s="144"/>
      <c r="H15" s="144"/>
      <c r="I15" s="144"/>
      <c r="J15" s="145"/>
      <c r="K15" s="144" t="s">
        <v>871</v>
      </c>
      <c r="L15" s="146"/>
      <c r="M15" s="147"/>
    </row>
    <row r="16" spans="2:14" s="8" customFormat="1" x14ac:dyDescent="0.35">
      <c r="B16" s="143" t="s">
        <v>393</v>
      </c>
      <c r="C16" s="144" t="s">
        <v>868</v>
      </c>
      <c r="D16" s="144" t="s">
        <v>868</v>
      </c>
      <c r="E16" s="144"/>
      <c r="F16" s="144" t="s">
        <v>868</v>
      </c>
      <c r="G16" s="144"/>
      <c r="H16" s="144"/>
      <c r="I16" s="144"/>
      <c r="J16" s="145"/>
      <c r="K16" s="144" t="s">
        <v>868</v>
      </c>
      <c r="L16" s="146"/>
      <c r="M16" s="147"/>
    </row>
    <row r="17" spans="2:13" s="8" customFormat="1" ht="29" x14ac:dyDescent="0.35">
      <c r="B17" s="143" t="s">
        <v>394</v>
      </c>
      <c r="C17" s="144" t="s">
        <v>871</v>
      </c>
      <c r="D17" s="144" t="s">
        <v>871</v>
      </c>
      <c r="E17" s="144"/>
      <c r="F17" s="144" t="s">
        <v>871</v>
      </c>
      <c r="G17" s="144"/>
      <c r="H17" s="144"/>
      <c r="I17" s="144"/>
      <c r="J17" s="145"/>
      <c r="K17" s="144" t="s">
        <v>871</v>
      </c>
      <c r="L17" s="146"/>
      <c r="M17" s="147"/>
    </row>
    <row r="18" spans="2:13" s="8" customFormat="1" ht="29" x14ac:dyDescent="0.35">
      <c r="B18" s="143" t="s">
        <v>395</v>
      </c>
      <c r="C18" s="144" t="s">
        <v>871</v>
      </c>
      <c r="D18" s="144" t="s">
        <v>871</v>
      </c>
      <c r="E18" s="144"/>
      <c r="F18" s="144" t="s">
        <v>871</v>
      </c>
      <c r="G18" s="144"/>
      <c r="H18" s="144"/>
      <c r="I18" s="144"/>
      <c r="J18" s="145"/>
      <c r="K18" s="144" t="s">
        <v>871</v>
      </c>
      <c r="L18" s="146"/>
      <c r="M18" s="147"/>
    </row>
    <row r="19" spans="2:13" s="8" customFormat="1" x14ac:dyDescent="0.35">
      <c r="B19" s="143" t="s">
        <v>396</v>
      </c>
      <c r="C19" s="144" t="s">
        <v>868</v>
      </c>
      <c r="D19" s="144" t="s">
        <v>868</v>
      </c>
      <c r="E19" s="144"/>
      <c r="F19" s="144" t="s">
        <v>868</v>
      </c>
      <c r="G19" s="144"/>
      <c r="H19" s="144"/>
      <c r="I19" s="144"/>
      <c r="J19" s="145"/>
      <c r="K19" s="144" t="s">
        <v>868</v>
      </c>
      <c r="L19" s="146"/>
      <c r="M19" s="147"/>
    </row>
    <row r="20" spans="2:13" s="8" customFormat="1" ht="29" x14ac:dyDescent="0.35">
      <c r="B20" s="143" t="s">
        <v>397</v>
      </c>
      <c r="C20" s="144" t="s">
        <v>871</v>
      </c>
      <c r="D20" s="144" t="s">
        <v>871</v>
      </c>
      <c r="E20" s="144"/>
      <c r="F20" s="144" t="s">
        <v>871</v>
      </c>
      <c r="G20" s="144"/>
      <c r="H20" s="144"/>
      <c r="I20" s="144"/>
      <c r="J20" s="145"/>
      <c r="K20" s="144" t="s">
        <v>871</v>
      </c>
      <c r="L20" s="146"/>
      <c r="M20" s="147"/>
    </row>
    <row r="21" spans="2:13" s="8" customFormat="1" ht="58" x14ac:dyDescent="0.35">
      <c r="B21" s="143" t="s">
        <v>398</v>
      </c>
      <c r="C21" s="144" t="s">
        <v>870</v>
      </c>
      <c r="D21" s="144" t="s">
        <v>870</v>
      </c>
      <c r="E21" s="144"/>
      <c r="F21" s="144" t="s">
        <v>870</v>
      </c>
      <c r="G21" s="144"/>
      <c r="H21" s="144"/>
      <c r="I21" s="144"/>
      <c r="J21" s="145"/>
      <c r="K21" s="144" t="s">
        <v>870</v>
      </c>
      <c r="L21" s="146"/>
      <c r="M21" s="147"/>
    </row>
    <row r="22" spans="2:13" s="8" customFormat="1" ht="58" x14ac:dyDescent="0.35">
      <c r="B22" s="143" t="s">
        <v>399</v>
      </c>
      <c r="C22" s="144" t="s">
        <v>870</v>
      </c>
      <c r="D22" s="144" t="s">
        <v>870</v>
      </c>
      <c r="E22" s="144"/>
      <c r="F22" s="144" t="s">
        <v>870</v>
      </c>
      <c r="G22" s="144"/>
      <c r="H22" s="144"/>
      <c r="I22" s="144"/>
      <c r="J22" s="145"/>
      <c r="K22" s="144" t="s">
        <v>870</v>
      </c>
      <c r="L22" s="146"/>
      <c r="M22" s="147"/>
    </row>
    <row r="23" spans="2:13" s="8" customFormat="1" ht="29" x14ac:dyDescent="0.35">
      <c r="B23" s="143" t="s">
        <v>400</v>
      </c>
      <c r="C23" s="144" t="s">
        <v>871</v>
      </c>
      <c r="D23" s="144" t="s">
        <v>871</v>
      </c>
      <c r="E23" s="144"/>
      <c r="F23" s="144" t="s">
        <v>871</v>
      </c>
      <c r="G23" s="144"/>
      <c r="H23" s="144"/>
      <c r="I23" s="144"/>
      <c r="J23" s="145"/>
      <c r="K23" s="144" t="s">
        <v>871</v>
      </c>
      <c r="L23" s="146"/>
      <c r="M23" s="147"/>
    </row>
    <row r="24" spans="2:13" s="8" customFormat="1" ht="58" x14ac:dyDescent="0.35">
      <c r="B24" s="143" t="s">
        <v>401</v>
      </c>
      <c r="C24" s="144" t="s">
        <v>870</v>
      </c>
      <c r="D24" s="144" t="s">
        <v>870</v>
      </c>
      <c r="E24" s="144"/>
      <c r="F24" s="144" t="s">
        <v>870</v>
      </c>
      <c r="G24" s="144"/>
      <c r="H24" s="144"/>
      <c r="I24" s="144"/>
      <c r="J24" s="145"/>
      <c r="K24" s="144" t="s">
        <v>870</v>
      </c>
      <c r="L24" s="146"/>
      <c r="M24" s="147"/>
    </row>
    <row r="25" spans="2:13" s="8" customFormat="1" ht="58" x14ac:dyDescent="0.35">
      <c r="B25" s="143" t="s">
        <v>402</v>
      </c>
      <c r="C25" s="144" t="s">
        <v>870</v>
      </c>
      <c r="D25" s="144" t="s">
        <v>870</v>
      </c>
      <c r="E25" s="144"/>
      <c r="F25" s="144" t="s">
        <v>870</v>
      </c>
      <c r="G25" s="144"/>
      <c r="H25" s="144"/>
      <c r="I25" s="144"/>
      <c r="J25" s="145"/>
      <c r="K25" s="144" t="s">
        <v>870</v>
      </c>
      <c r="L25" s="146"/>
      <c r="M25" s="147"/>
    </row>
    <row r="26" spans="2:13" s="8" customFormat="1" ht="58" x14ac:dyDescent="0.35">
      <c r="B26" s="143" t="s">
        <v>403</v>
      </c>
      <c r="C26" s="144" t="s">
        <v>870</v>
      </c>
      <c r="D26" s="144" t="s">
        <v>870</v>
      </c>
      <c r="E26" s="144"/>
      <c r="F26" s="144" t="s">
        <v>870</v>
      </c>
      <c r="G26" s="144"/>
      <c r="H26" s="144"/>
      <c r="I26" s="144"/>
      <c r="J26" s="145"/>
      <c r="K26" s="144" t="s">
        <v>870</v>
      </c>
      <c r="L26" s="146"/>
      <c r="M26" s="147"/>
    </row>
    <row r="27" spans="2:13" s="8" customFormat="1" ht="29" x14ac:dyDescent="0.35">
      <c r="B27" s="143" t="s">
        <v>404</v>
      </c>
      <c r="C27" s="144" t="s">
        <v>871</v>
      </c>
      <c r="D27" s="144" t="s">
        <v>871</v>
      </c>
      <c r="E27" s="144"/>
      <c r="F27" s="144" t="s">
        <v>871</v>
      </c>
      <c r="G27" s="144"/>
      <c r="H27" s="144"/>
      <c r="I27" s="144"/>
      <c r="J27" s="145"/>
      <c r="K27" s="144" t="s">
        <v>871</v>
      </c>
      <c r="L27" s="146"/>
      <c r="M27" s="147"/>
    </row>
    <row r="28" spans="2:13" s="8" customFormat="1" ht="29" x14ac:dyDescent="0.35">
      <c r="B28" s="143" t="s">
        <v>405</v>
      </c>
      <c r="C28" s="144" t="s">
        <v>871</v>
      </c>
      <c r="D28" s="144" t="s">
        <v>871</v>
      </c>
      <c r="E28" s="144"/>
      <c r="F28" s="144" t="s">
        <v>871</v>
      </c>
      <c r="G28" s="144"/>
      <c r="H28" s="144"/>
      <c r="I28" s="144"/>
      <c r="J28" s="145"/>
      <c r="K28" s="144" t="s">
        <v>871</v>
      </c>
      <c r="L28" s="146"/>
      <c r="M28" s="147"/>
    </row>
    <row r="29" spans="2:13" s="8" customFormat="1" ht="29" x14ac:dyDescent="0.35">
      <c r="B29" s="143" t="s">
        <v>406</v>
      </c>
      <c r="C29" s="144" t="s">
        <v>871</v>
      </c>
      <c r="D29" s="144" t="s">
        <v>871</v>
      </c>
      <c r="E29" s="144"/>
      <c r="F29" s="144" t="s">
        <v>871</v>
      </c>
      <c r="G29" s="144"/>
      <c r="H29" s="144"/>
      <c r="I29" s="144"/>
      <c r="J29" s="145"/>
      <c r="K29" s="144" t="s">
        <v>871</v>
      </c>
      <c r="L29" s="146"/>
      <c r="M29" s="147"/>
    </row>
    <row r="30" spans="2:13" s="8" customFormat="1" ht="29" x14ac:dyDescent="0.35">
      <c r="B30" s="143" t="s">
        <v>407</v>
      </c>
      <c r="C30" s="144" t="s">
        <v>871</v>
      </c>
      <c r="D30" s="144" t="s">
        <v>871</v>
      </c>
      <c r="E30" s="144"/>
      <c r="F30" s="144" t="s">
        <v>871</v>
      </c>
      <c r="G30" s="144"/>
      <c r="H30" s="144"/>
      <c r="I30" s="144"/>
      <c r="J30" s="145"/>
      <c r="K30" s="144" t="s">
        <v>871</v>
      </c>
      <c r="L30" s="146"/>
      <c r="M30" s="147"/>
    </row>
    <row r="31" spans="2:13" s="8" customFormat="1" ht="29" x14ac:dyDescent="0.35">
      <c r="B31" s="143" t="s">
        <v>408</v>
      </c>
      <c r="C31" s="144" t="s">
        <v>871</v>
      </c>
      <c r="D31" s="144" t="s">
        <v>871</v>
      </c>
      <c r="E31" s="144"/>
      <c r="F31" s="144" t="s">
        <v>871</v>
      </c>
      <c r="G31" s="144"/>
      <c r="H31" s="144"/>
      <c r="I31" s="144"/>
      <c r="J31" s="145"/>
      <c r="K31" s="144" t="s">
        <v>871</v>
      </c>
      <c r="L31" s="146"/>
      <c r="M31" s="147"/>
    </row>
    <row r="32" spans="2:13" s="8" customFormat="1" ht="29" x14ac:dyDescent="0.35">
      <c r="B32" s="143" t="s">
        <v>409</v>
      </c>
      <c r="C32" s="144" t="s">
        <v>871</v>
      </c>
      <c r="D32" s="144" t="s">
        <v>871</v>
      </c>
      <c r="E32" s="144"/>
      <c r="F32" s="144" t="s">
        <v>871</v>
      </c>
      <c r="G32" s="144"/>
      <c r="H32" s="144"/>
      <c r="I32" s="144"/>
      <c r="J32" s="145"/>
      <c r="K32" s="144" t="s">
        <v>871</v>
      </c>
      <c r="L32" s="146"/>
      <c r="M32" s="147"/>
    </row>
    <row r="33" spans="2:13" s="8" customFormat="1" ht="29" x14ac:dyDescent="0.35">
      <c r="B33" s="143" t="s">
        <v>410</v>
      </c>
      <c r="C33" s="144" t="s">
        <v>871</v>
      </c>
      <c r="D33" s="144" t="s">
        <v>871</v>
      </c>
      <c r="E33" s="144"/>
      <c r="F33" s="144" t="s">
        <v>871</v>
      </c>
      <c r="G33" s="144"/>
      <c r="H33" s="144"/>
      <c r="I33" s="144"/>
      <c r="J33" s="145"/>
      <c r="K33" s="144" t="s">
        <v>871</v>
      </c>
      <c r="L33" s="146"/>
      <c r="M33" s="147"/>
    </row>
    <row r="34" spans="2:13" s="8" customFormat="1" ht="29" x14ac:dyDescent="0.35">
      <c r="B34" s="143" t="s">
        <v>411</v>
      </c>
      <c r="C34" s="144" t="s">
        <v>871</v>
      </c>
      <c r="D34" s="144" t="s">
        <v>871</v>
      </c>
      <c r="E34" s="144"/>
      <c r="F34" s="144" t="s">
        <v>871</v>
      </c>
      <c r="G34" s="144"/>
      <c r="H34" s="144"/>
      <c r="I34" s="144"/>
      <c r="J34" s="145"/>
      <c r="K34" s="144" t="s">
        <v>871</v>
      </c>
      <c r="L34" s="146"/>
      <c r="M34" s="147"/>
    </row>
    <row r="35" spans="2:13" s="8" customFormat="1" ht="29" x14ac:dyDescent="0.35">
      <c r="B35" s="149" t="s">
        <v>412</v>
      </c>
      <c r="C35" s="144" t="s">
        <v>871</v>
      </c>
      <c r="D35" s="144" t="s">
        <v>871</v>
      </c>
      <c r="E35" s="144"/>
      <c r="F35" s="144" t="s">
        <v>871</v>
      </c>
      <c r="G35" s="144"/>
      <c r="H35" s="144"/>
      <c r="I35" s="144"/>
      <c r="J35" s="145"/>
      <c r="K35" s="144" t="s">
        <v>871</v>
      </c>
      <c r="L35" s="146"/>
      <c r="M35" s="147"/>
    </row>
    <row r="36" spans="2:13" s="8" customFormat="1" x14ac:dyDescent="0.35">
      <c r="B36" s="150" t="s">
        <v>80</v>
      </c>
      <c r="C36" s="144"/>
      <c r="D36" s="144"/>
      <c r="E36" s="144"/>
      <c r="F36" s="144"/>
      <c r="G36" s="144"/>
      <c r="H36" s="144"/>
      <c r="I36" s="144"/>
      <c r="J36" s="145"/>
      <c r="K36" s="145"/>
      <c r="L36" s="146"/>
      <c r="M36" s="145"/>
    </row>
    <row r="37" spans="2:13" s="8" customFormat="1" x14ac:dyDescent="0.35">
      <c r="B37" s="150" t="s">
        <v>80</v>
      </c>
      <c r="C37" s="144"/>
      <c r="D37" s="144"/>
      <c r="E37" s="144"/>
      <c r="F37" s="144"/>
      <c r="G37" s="144"/>
      <c r="H37" s="144"/>
      <c r="I37" s="144"/>
      <c r="J37" s="145"/>
      <c r="K37" s="145"/>
      <c r="L37" s="146"/>
      <c r="M37" s="145"/>
    </row>
    <row r="38" spans="2:13" s="8" customFormat="1" x14ac:dyDescent="0.35">
      <c r="B38" s="150" t="s">
        <v>80</v>
      </c>
      <c r="C38" s="144"/>
      <c r="D38" s="144"/>
      <c r="E38" s="144"/>
      <c r="F38" s="144"/>
      <c r="G38" s="144"/>
      <c r="H38" s="144"/>
      <c r="I38" s="144"/>
      <c r="J38" s="145"/>
      <c r="K38" s="145"/>
      <c r="L38" s="146"/>
      <c r="M38" s="145"/>
    </row>
    <row r="39" spans="2:13" s="8" customFormat="1" x14ac:dyDescent="0.35">
      <c r="B39" s="150" t="s">
        <v>80</v>
      </c>
      <c r="C39" s="144"/>
      <c r="D39" s="144"/>
      <c r="E39" s="144"/>
      <c r="F39" s="144"/>
      <c r="G39" s="144"/>
      <c r="H39" s="144"/>
      <c r="I39" s="144"/>
      <c r="J39" s="145"/>
      <c r="K39" s="145"/>
      <c r="L39" s="146"/>
      <c r="M39" s="145"/>
    </row>
    <row r="40" spans="2:13" s="8" customFormat="1" x14ac:dyDescent="0.35">
      <c r="B40" s="150" t="s">
        <v>80</v>
      </c>
      <c r="C40" s="144"/>
      <c r="D40" s="144"/>
      <c r="E40" s="144"/>
      <c r="F40" s="144"/>
      <c r="G40" s="144"/>
      <c r="H40" s="144"/>
      <c r="I40" s="144"/>
      <c r="J40" s="145"/>
      <c r="K40" s="145"/>
      <c r="L40" s="146"/>
      <c r="M40" s="145"/>
    </row>
    <row r="41" spans="2:13" ht="87" x14ac:dyDescent="0.35">
      <c r="G41" s="21" t="s">
        <v>466</v>
      </c>
    </row>
  </sheetData>
  <sheetProtection algorithmName="SHA-512" hashValue="dPz+eH6yO+tZMTGF+o9yQ10FdT23tAkBTTsH1VrupeEc+mMqy3fvVN9QDrCZWxio8MrFwKMX5CRRodfaLb9wQA==" saltValue="r4Q9PKFh6JJMwN4e/9lmX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P1" zoomScale="70" zoomScaleNormal="70" workbookViewId="0">
      <selection activeCell="BY14" sqref="BY14:BY19"/>
    </sheetView>
  </sheetViews>
  <sheetFormatPr defaultColWidth="8.90625" defaultRowHeight="14.5" x14ac:dyDescent="0.35"/>
  <cols>
    <col min="1" max="1" width="3" customWidth="1"/>
    <col min="2" max="2" width="34.453125" customWidth="1"/>
    <col min="3" max="4" width="16.453125" customWidth="1"/>
    <col min="5" max="5" width="17.54296875" customWidth="1"/>
    <col min="6" max="6" width="21.453125" customWidth="1"/>
    <col min="7" max="7" width="27.453125" customWidth="1"/>
    <col min="8" max="8" width="19.54296875" customWidth="1"/>
    <col min="9" max="9" width="32.54296875" customWidth="1"/>
    <col min="10" max="21" width="18.453125" customWidth="1"/>
    <col min="22" max="22" width="18.54296875" customWidth="1"/>
    <col min="23" max="40" width="18.453125" customWidth="1"/>
    <col min="41" max="41" width="20.54296875" customWidth="1"/>
    <col min="42" max="68" width="18.453125" customWidth="1"/>
    <col min="69" max="69" width="18.54296875" customWidth="1"/>
    <col min="70" max="70" width="23.453125" customWidth="1"/>
    <col min="71" max="71" width="18.453125" customWidth="1"/>
    <col min="72" max="73" width="18.54296875" customWidth="1"/>
    <col min="74" max="75" width="20.453125" customWidth="1"/>
    <col min="76" max="76" width="23.453125" customWidth="1"/>
    <col min="77" max="77" width="27.453125" customWidth="1"/>
    <col min="78" max="78" width="26.54296875" customWidth="1"/>
    <col min="79" max="84" width="18.453125" customWidth="1"/>
    <col min="85" max="85" width="18.54296875" customWidth="1"/>
    <col min="86" max="86" width="18.453125" customWidth="1"/>
  </cols>
  <sheetData>
    <row r="1" spans="2:86" ht="18" customHeight="1" x14ac:dyDescent="0.35">
      <c r="B1" s="284" t="s">
        <v>467</v>
      </c>
      <c r="C1" s="284"/>
      <c r="D1" s="30"/>
    </row>
    <row r="2" spans="2:86" ht="18" customHeight="1" x14ac:dyDescent="0.35">
      <c r="B2" s="284"/>
      <c r="C2" s="284"/>
      <c r="D2" s="30"/>
    </row>
    <row r="4" spans="2:86" ht="15.5" x14ac:dyDescent="0.35">
      <c r="B4" s="32" t="s">
        <v>368</v>
      </c>
    </row>
    <row r="5" spans="2:86" x14ac:dyDescent="0.35">
      <c r="B5" s="96" t="s">
        <v>369</v>
      </c>
      <c r="C5" s="97" t="str">
        <f>Facility!C4</f>
        <v>XTO Energy Inc.</v>
      </c>
      <c r="D5" s="98"/>
    </row>
    <row r="6" spans="2:86" x14ac:dyDescent="0.35">
      <c r="B6" s="96" t="s">
        <v>14</v>
      </c>
      <c r="C6" s="97" t="str">
        <f>Facility!C21</f>
        <v>Wolverine Compressor Station</v>
      </c>
      <c r="D6" s="98"/>
    </row>
    <row r="7" spans="2:86" x14ac:dyDescent="0.35">
      <c r="B7" s="151"/>
      <c r="C7" s="152" t="s">
        <v>80</v>
      </c>
      <c r="D7" s="135"/>
      <c r="G7" s="87"/>
    </row>
    <row r="8" spans="2:86" ht="15.5" x14ac:dyDescent="0.35">
      <c r="B8" s="32" t="s">
        <v>468</v>
      </c>
      <c r="C8" s="152"/>
      <c r="D8" s="135"/>
    </row>
    <row r="9" spans="2:86" ht="19.5" customHeight="1" x14ac:dyDescent="0.35">
      <c r="B9" s="153" t="s">
        <v>469</v>
      </c>
      <c r="C9" s="154">
        <v>1</v>
      </c>
      <c r="D9" s="155"/>
      <c r="I9" s="156"/>
      <c r="CC9" s="139"/>
      <c r="CF9" s="139"/>
    </row>
    <row r="10" spans="2:86" ht="30" customHeight="1" x14ac:dyDescent="0.35">
      <c r="B10" s="157" t="s">
        <v>470</v>
      </c>
      <c r="C10" s="158">
        <v>8</v>
      </c>
      <c r="D10" s="155"/>
      <c r="I10" s="156"/>
      <c r="CC10" s="138"/>
      <c r="CD10" s="138"/>
      <c r="CE10" s="138"/>
      <c r="CF10" s="159"/>
      <c r="CG10" s="138"/>
      <c r="CH10" s="138"/>
    </row>
    <row r="11" spans="2:86" s="161" customFormat="1" x14ac:dyDescent="0.35">
      <c r="B11" s="160"/>
      <c r="C11" s="160"/>
      <c r="D11" s="160"/>
      <c r="E11" s="160"/>
      <c r="F11" s="160"/>
      <c r="G11" s="137"/>
      <c r="I11" s="156"/>
      <c r="J11" s="162"/>
      <c r="CC11" s="285"/>
      <c r="CD11" s="285"/>
      <c r="CE11" s="285"/>
      <c r="CF11" s="285"/>
      <c r="CG11" s="285"/>
      <c r="CH11" s="285"/>
    </row>
    <row r="12" spans="2:86" ht="15" customHeight="1" x14ac:dyDescent="0.35">
      <c r="B12" s="32" t="s">
        <v>471</v>
      </c>
      <c r="D12" s="87" t="s">
        <v>472</v>
      </c>
      <c r="E12" s="163"/>
      <c r="F12" s="163"/>
      <c r="G12" s="142"/>
      <c r="I12" s="164"/>
      <c r="J12" s="289" t="s">
        <v>473</v>
      </c>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t="s">
        <v>474</v>
      </c>
      <c r="AL12" s="290"/>
      <c r="AM12" s="291"/>
      <c r="AN12" s="292" t="s">
        <v>475</v>
      </c>
      <c r="AO12" s="293"/>
      <c r="AP12" s="294" t="s">
        <v>476</v>
      </c>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166" t="s">
        <v>477</v>
      </c>
      <c r="BR12" s="166"/>
      <c r="BS12" s="166"/>
      <c r="BT12" s="166"/>
      <c r="BU12" s="166"/>
      <c r="BV12" s="166"/>
      <c r="BW12" s="166"/>
      <c r="BX12" s="166"/>
      <c r="BY12" s="166"/>
      <c r="BZ12" s="286" t="s">
        <v>478</v>
      </c>
      <c r="CA12" s="286"/>
      <c r="CB12" s="286"/>
      <c r="CC12" s="287"/>
      <c r="CD12" s="287"/>
      <c r="CE12" s="287"/>
      <c r="CF12" s="287"/>
      <c r="CG12" s="287"/>
      <c r="CH12" s="288"/>
    </row>
    <row r="13" spans="2:86" s="171" customFormat="1" ht="87" x14ac:dyDescent="0.35">
      <c r="B13" s="140" t="s">
        <v>479</v>
      </c>
      <c r="C13" s="140" t="s">
        <v>480</v>
      </c>
      <c r="D13" s="140" t="s">
        <v>481</v>
      </c>
      <c r="E13" s="140" t="s">
        <v>482</v>
      </c>
      <c r="F13" s="167" t="s">
        <v>483</v>
      </c>
      <c r="G13" s="167" t="s">
        <v>484</v>
      </c>
      <c r="H13" s="167" t="s">
        <v>485</v>
      </c>
      <c r="I13" s="167" t="s">
        <v>486</v>
      </c>
      <c r="J13" s="168" t="s">
        <v>487</v>
      </c>
      <c r="K13" s="168" t="s">
        <v>488</v>
      </c>
      <c r="L13" s="168" t="s">
        <v>489</v>
      </c>
      <c r="M13" s="168" t="s">
        <v>490</v>
      </c>
      <c r="N13" s="168" t="s">
        <v>491</v>
      </c>
      <c r="O13" s="168" t="s">
        <v>492</v>
      </c>
      <c r="P13" s="168" t="s">
        <v>493</v>
      </c>
      <c r="Q13" s="168" t="s">
        <v>494</v>
      </c>
      <c r="R13" s="168" t="s">
        <v>495</v>
      </c>
      <c r="S13" s="168" t="s">
        <v>496</v>
      </c>
      <c r="T13" s="168" t="s">
        <v>497</v>
      </c>
      <c r="U13" s="168" t="s">
        <v>498</v>
      </c>
      <c r="V13" s="168" t="s">
        <v>499</v>
      </c>
      <c r="W13" s="168" t="s">
        <v>500</v>
      </c>
      <c r="X13" s="168" t="s">
        <v>501</v>
      </c>
      <c r="Y13" s="168" t="s">
        <v>502</v>
      </c>
      <c r="Z13" s="168" t="s">
        <v>503</v>
      </c>
      <c r="AA13" s="168" t="s">
        <v>504</v>
      </c>
      <c r="AB13" s="168" t="s">
        <v>505</v>
      </c>
      <c r="AC13" s="168" t="s">
        <v>506</v>
      </c>
      <c r="AD13" s="168" t="s">
        <v>507</v>
      </c>
      <c r="AE13" s="168" t="s">
        <v>508</v>
      </c>
      <c r="AF13" s="168" t="s">
        <v>509</v>
      </c>
      <c r="AG13" s="168" t="s">
        <v>510</v>
      </c>
      <c r="AH13" s="168" t="s">
        <v>511</v>
      </c>
      <c r="AI13" s="169" t="s">
        <v>512</v>
      </c>
      <c r="AJ13" s="169" t="s">
        <v>513</v>
      </c>
      <c r="AK13" s="170" t="s">
        <v>514</v>
      </c>
      <c r="AL13" s="170" t="s">
        <v>515</v>
      </c>
      <c r="AM13" s="170" t="s">
        <v>516</v>
      </c>
      <c r="AN13" s="169" t="s">
        <v>517</v>
      </c>
      <c r="AO13" s="169" t="s">
        <v>518</v>
      </c>
      <c r="AP13" s="168" t="s">
        <v>487</v>
      </c>
      <c r="AQ13" s="168" t="s">
        <v>488</v>
      </c>
      <c r="AR13" s="168" t="s">
        <v>489</v>
      </c>
      <c r="AS13" s="168" t="s">
        <v>490</v>
      </c>
      <c r="AT13" s="168" t="s">
        <v>491</v>
      </c>
      <c r="AU13" s="168" t="s">
        <v>492</v>
      </c>
      <c r="AV13" s="168" t="s">
        <v>493</v>
      </c>
      <c r="AW13" s="168" t="s">
        <v>494</v>
      </c>
      <c r="AX13" s="168" t="s">
        <v>495</v>
      </c>
      <c r="AY13" s="168" t="s">
        <v>496</v>
      </c>
      <c r="AZ13" s="168" t="s">
        <v>497</v>
      </c>
      <c r="BA13" s="168" t="s">
        <v>498</v>
      </c>
      <c r="BB13" s="168" t="s">
        <v>519</v>
      </c>
      <c r="BC13" s="168" t="s">
        <v>500</v>
      </c>
      <c r="BD13" s="168" t="s">
        <v>501</v>
      </c>
      <c r="BE13" s="168" t="s">
        <v>502</v>
      </c>
      <c r="BF13" s="168" t="s">
        <v>503</v>
      </c>
      <c r="BG13" s="168" t="s">
        <v>504</v>
      </c>
      <c r="BH13" s="168" t="s">
        <v>520</v>
      </c>
      <c r="BI13" s="168" t="s">
        <v>506</v>
      </c>
      <c r="BJ13" s="168" t="s">
        <v>507</v>
      </c>
      <c r="BK13" s="168" t="s">
        <v>508</v>
      </c>
      <c r="BL13" s="168" t="s">
        <v>509</v>
      </c>
      <c r="BM13" s="168" t="s">
        <v>521</v>
      </c>
      <c r="BN13" s="168" t="s">
        <v>511</v>
      </c>
      <c r="BO13" s="169" t="s">
        <v>512</v>
      </c>
      <c r="BP13" s="169" t="s">
        <v>513</v>
      </c>
      <c r="BQ13" s="169" t="s">
        <v>522</v>
      </c>
      <c r="BR13" s="169" t="s">
        <v>523</v>
      </c>
      <c r="BS13" s="169" t="s">
        <v>524</v>
      </c>
      <c r="BT13" s="169" t="s">
        <v>525</v>
      </c>
      <c r="BU13" s="169" t="s">
        <v>524</v>
      </c>
      <c r="BV13" s="169" t="s">
        <v>526</v>
      </c>
      <c r="BW13" s="169" t="s">
        <v>524</v>
      </c>
      <c r="BX13" s="169" t="s">
        <v>527</v>
      </c>
      <c r="BY13" s="169" t="s">
        <v>528</v>
      </c>
      <c r="BZ13" s="170" t="s">
        <v>529</v>
      </c>
      <c r="CA13" s="167" t="s">
        <v>530</v>
      </c>
      <c r="CB13" s="167" t="s">
        <v>531</v>
      </c>
      <c r="CC13" s="167" t="s">
        <v>532</v>
      </c>
      <c r="CD13" s="167" t="s">
        <v>533</v>
      </c>
      <c r="CE13" s="167" t="s">
        <v>534</v>
      </c>
      <c r="CF13" s="167" t="s">
        <v>535</v>
      </c>
      <c r="CG13" s="167" t="s">
        <v>536</v>
      </c>
      <c r="CH13" s="167" t="s">
        <v>537</v>
      </c>
    </row>
    <row r="14" spans="2:86" s="8" customFormat="1" ht="43.5" x14ac:dyDescent="0.35">
      <c r="B14" s="172" t="s">
        <v>954</v>
      </c>
      <c r="C14" s="172" t="s">
        <v>113</v>
      </c>
      <c r="D14" s="172"/>
      <c r="E14" s="172" t="s">
        <v>796</v>
      </c>
      <c r="F14" s="172" t="s">
        <v>967</v>
      </c>
      <c r="G14" s="172" t="s">
        <v>958</v>
      </c>
      <c r="H14" s="172" t="s">
        <v>897</v>
      </c>
      <c r="I14" s="172" t="s">
        <v>954</v>
      </c>
      <c r="J14" s="172">
        <v>178</v>
      </c>
      <c r="K14" s="172">
        <v>2.4700000000000002</v>
      </c>
      <c r="L14" s="173"/>
      <c r="M14" s="173">
        <v>0.56000000000000005</v>
      </c>
      <c r="N14" s="173"/>
      <c r="O14" s="173"/>
      <c r="P14" s="173">
        <v>8.0000000000000002E-3</v>
      </c>
      <c r="Q14" s="173"/>
      <c r="R14" s="173"/>
      <c r="S14" s="173">
        <v>7.31</v>
      </c>
      <c r="T14" s="173"/>
      <c r="U14" s="173">
        <v>0.49</v>
      </c>
      <c r="V14" s="173">
        <v>0.47</v>
      </c>
      <c r="W14" s="173"/>
      <c r="X14" s="173">
        <v>1.35E-2</v>
      </c>
      <c r="Y14" s="173">
        <v>0</v>
      </c>
      <c r="Z14" s="173">
        <v>7.6999999999999999E-2</v>
      </c>
      <c r="AA14" s="173"/>
      <c r="AB14" s="173"/>
      <c r="AC14" s="173"/>
      <c r="AD14" s="173"/>
      <c r="AE14" s="173"/>
      <c r="AF14" s="173"/>
      <c r="AG14" s="173"/>
      <c r="AH14" s="173"/>
      <c r="AI14" s="173"/>
      <c r="AJ14" s="173">
        <v>8.9285000000000014</v>
      </c>
      <c r="AK14" s="173" t="s">
        <v>961</v>
      </c>
      <c r="AL14" s="173" t="s">
        <v>962</v>
      </c>
      <c r="AM14" s="173"/>
      <c r="AN14" s="173" t="s">
        <v>897</v>
      </c>
      <c r="AO14" s="173" t="s">
        <v>950</v>
      </c>
      <c r="AP14" s="173">
        <v>3.56</v>
      </c>
      <c r="AQ14" s="173">
        <v>4.9400000000000006E-2</v>
      </c>
      <c r="AR14" s="173"/>
      <c r="AS14" s="173">
        <v>1.1200000000000002E-2</v>
      </c>
      <c r="AT14" s="173"/>
      <c r="AU14" s="173"/>
      <c r="AV14" s="173">
        <v>1.6000000000000001E-4</v>
      </c>
      <c r="AW14" s="173"/>
      <c r="AX14" s="173"/>
      <c r="AY14" s="173">
        <v>0.1462</v>
      </c>
      <c r="AZ14" s="173"/>
      <c r="BA14" s="173">
        <v>9.7999999999999997E-3</v>
      </c>
      <c r="BB14" s="173">
        <v>9.4000000000000004E-3</v>
      </c>
      <c r="BC14" s="173"/>
      <c r="BD14" s="173">
        <v>2.7E-4</v>
      </c>
      <c r="BE14" s="173">
        <v>0</v>
      </c>
      <c r="BF14" s="173">
        <v>1.5399999999999999E-3</v>
      </c>
      <c r="BG14" s="173"/>
      <c r="BH14" s="173"/>
      <c r="BI14" s="173"/>
      <c r="BJ14" s="173"/>
      <c r="BK14" s="173"/>
      <c r="BL14" s="173"/>
      <c r="BM14" s="173"/>
      <c r="BN14" s="173"/>
      <c r="BO14" s="173"/>
      <c r="BP14" s="173">
        <v>0.17857000000000003</v>
      </c>
      <c r="BQ14" s="172" t="s">
        <v>940</v>
      </c>
      <c r="BR14" s="174"/>
      <c r="BS14" s="175" t="s">
        <v>975</v>
      </c>
      <c r="BT14" s="174" t="s">
        <v>940</v>
      </c>
      <c r="BU14" s="175" t="s">
        <v>976</v>
      </c>
      <c r="BV14" s="174" t="s">
        <v>940</v>
      </c>
      <c r="BW14" s="175" t="s">
        <v>982</v>
      </c>
      <c r="BX14" s="144" t="s">
        <v>897</v>
      </c>
      <c r="BY14" s="175" t="s">
        <v>983</v>
      </c>
      <c r="BZ14" s="174">
        <v>21000</v>
      </c>
      <c r="CA14" s="173">
        <v>114</v>
      </c>
      <c r="CB14" s="173"/>
      <c r="CC14" s="173"/>
      <c r="CD14" s="173">
        <v>120</v>
      </c>
      <c r="CE14" s="173">
        <v>0.25</v>
      </c>
      <c r="CF14" s="173">
        <v>2.5</v>
      </c>
      <c r="CG14" s="173"/>
      <c r="CH14" s="172">
        <v>5.4</v>
      </c>
    </row>
    <row r="15" spans="2:86" s="8" customFormat="1" ht="43.5" x14ac:dyDescent="0.35">
      <c r="B15" s="172" t="s">
        <v>954</v>
      </c>
      <c r="C15" s="172" t="s">
        <v>113</v>
      </c>
      <c r="D15" s="172"/>
      <c r="E15" s="172" t="s">
        <v>796</v>
      </c>
      <c r="F15" s="172" t="s">
        <v>967</v>
      </c>
      <c r="G15" s="172" t="s">
        <v>959</v>
      </c>
      <c r="H15" s="172" t="s">
        <v>897</v>
      </c>
      <c r="I15" s="172" t="s">
        <v>954</v>
      </c>
      <c r="J15" s="172">
        <v>24.25</v>
      </c>
      <c r="K15" s="172">
        <v>0.05</v>
      </c>
      <c r="L15" s="173"/>
      <c r="M15" s="173">
        <v>5.2999999999999999E-2</v>
      </c>
      <c r="N15" s="173"/>
      <c r="O15" s="173"/>
      <c r="P15" s="173">
        <v>8.0000000000000004E-4</v>
      </c>
      <c r="Q15" s="173"/>
      <c r="R15" s="173"/>
      <c r="S15" s="173">
        <v>1.175</v>
      </c>
      <c r="T15" s="173"/>
      <c r="U15" s="173">
        <v>4.7E-2</v>
      </c>
      <c r="V15" s="173">
        <v>7.0000000000000007E-2</v>
      </c>
      <c r="W15" s="173"/>
      <c r="X15" s="173">
        <v>1E-3</v>
      </c>
      <c r="Y15" s="173">
        <v>0</v>
      </c>
      <c r="Z15" s="173">
        <v>7.7000000000000002E-3</v>
      </c>
      <c r="AA15" s="173"/>
      <c r="AB15" s="173"/>
      <c r="AC15" s="173"/>
      <c r="AD15" s="173"/>
      <c r="AE15" s="173"/>
      <c r="AF15" s="173"/>
      <c r="AG15" s="173"/>
      <c r="AH15" s="173"/>
      <c r="AI15" s="173"/>
      <c r="AJ15" s="173">
        <v>1.3545</v>
      </c>
      <c r="AK15" s="173" t="s">
        <v>961</v>
      </c>
      <c r="AL15" s="173" t="s">
        <v>962</v>
      </c>
      <c r="AM15" s="173"/>
      <c r="AN15" s="173" t="s">
        <v>897</v>
      </c>
      <c r="AO15" s="173" t="s">
        <v>950</v>
      </c>
      <c r="AP15" s="173">
        <v>0.48499999999999999</v>
      </c>
      <c r="AQ15" s="173">
        <v>1E-3</v>
      </c>
      <c r="AR15" s="173"/>
      <c r="AS15" s="173">
        <v>1.06E-3</v>
      </c>
      <c r="AT15" s="173"/>
      <c r="AU15" s="173"/>
      <c r="AV15" s="173">
        <v>1.6000000000000003E-5</v>
      </c>
      <c r="AW15" s="173"/>
      <c r="AX15" s="173"/>
      <c r="AY15" s="173">
        <v>2.35E-2</v>
      </c>
      <c r="AZ15" s="173"/>
      <c r="BA15" s="173">
        <v>9.3999999999999997E-4</v>
      </c>
      <c r="BB15" s="173">
        <v>1.4000000000000002E-3</v>
      </c>
      <c r="BC15" s="173"/>
      <c r="BD15" s="173">
        <v>2.0000000000000002E-5</v>
      </c>
      <c r="BE15" s="173">
        <v>0</v>
      </c>
      <c r="BF15" s="173">
        <v>1.54E-4</v>
      </c>
      <c r="BG15" s="173"/>
      <c r="BH15" s="173"/>
      <c r="BI15" s="173"/>
      <c r="BJ15" s="173"/>
      <c r="BK15" s="173"/>
      <c r="BL15" s="173"/>
      <c r="BM15" s="173"/>
      <c r="BN15" s="173"/>
      <c r="BO15" s="173"/>
      <c r="BP15" s="173">
        <v>2.7090000000000003E-2</v>
      </c>
      <c r="BQ15" s="172" t="s">
        <v>940</v>
      </c>
      <c r="BR15" s="174"/>
      <c r="BS15" s="175" t="s">
        <v>975</v>
      </c>
      <c r="BT15" s="174" t="s">
        <v>940</v>
      </c>
      <c r="BU15" s="175" t="s">
        <v>976</v>
      </c>
      <c r="BV15" s="174" t="s">
        <v>940</v>
      </c>
      <c r="BW15" s="175" t="s">
        <v>982</v>
      </c>
      <c r="BX15" s="144" t="s">
        <v>897</v>
      </c>
      <c r="BY15" s="175" t="s">
        <v>983</v>
      </c>
      <c r="BZ15" s="174">
        <v>21000</v>
      </c>
      <c r="CA15" s="173"/>
      <c r="CB15" s="173"/>
      <c r="CC15" s="173"/>
      <c r="CD15" s="173"/>
      <c r="CE15" s="173">
        <v>0.25</v>
      </c>
      <c r="CF15" s="173">
        <v>2.5</v>
      </c>
      <c r="CG15" s="173"/>
      <c r="CH15" s="172">
        <v>0.68</v>
      </c>
    </row>
    <row r="16" spans="2:86" s="8" customFormat="1" ht="43.5" x14ac:dyDescent="0.35">
      <c r="B16" s="172" t="s">
        <v>955</v>
      </c>
      <c r="C16" s="172" t="s">
        <v>957</v>
      </c>
      <c r="D16" s="172"/>
      <c r="E16" s="172" t="s">
        <v>960</v>
      </c>
      <c r="F16" s="172"/>
      <c r="G16" s="172" t="s">
        <v>958</v>
      </c>
      <c r="H16" s="172" t="s">
        <v>897</v>
      </c>
      <c r="I16" s="172" t="s">
        <v>955</v>
      </c>
      <c r="J16" s="172">
        <v>0</v>
      </c>
      <c r="K16" s="172">
        <v>0</v>
      </c>
      <c r="L16" s="173"/>
      <c r="M16" s="173">
        <v>0</v>
      </c>
      <c r="N16" s="173"/>
      <c r="O16" s="173"/>
      <c r="P16" s="173">
        <v>0</v>
      </c>
      <c r="Q16" s="173"/>
      <c r="R16" s="173"/>
      <c r="S16" s="173">
        <v>0</v>
      </c>
      <c r="T16" s="173"/>
      <c r="U16" s="173">
        <v>0</v>
      </c>
      <c r="V16" s="173">
        <v>0</v>
      </c>
      <c r="W16" s="173"/>
      <c r="X16" s="173">
        <v>0</v>
      </c>
      <c r="Y16" s="173">
        <v>0</v>
      </c>
      <c r="Z16" s="173">
        <v>0</v>
      </c>
      <c r="AA16" s="173"/>
      <c r="AB16" s="173"/>
      <c r="AC16" s="173"/>
      <c r="AD16" s="173"/>
      <c r="AE16" s="173"/>
      <c r="AF16" s="173"/>
      <c r="AG16" s="173"/>
      <c r="AH16" s="173"/>
      <c r="AI16" s="173"/>
      <c r="AJ16" s="173">
        <v>0</v>
      </c>
      <c r="AK16" s="173" t="s">
        <v>961</v>
      </c>
      <c r="AL16" s="173" t="s">
        <v>962</v>
      </c>
      <c r="AM16" s="173"/>
      <c r="AN16" s="173" t="s">
        <v>897</v>
      </c>
      <c r="AO16" s="173" t="s">
        <v>950</v>
      </c>
      <c r="AP16" s="173">
        <v>0</v>
      </c>
      <c r="AQ16" s="173">
        <v>0</v>
      </c>
      <c r="AR16" s="173"/>
      <c r="AS16" s="173">
        <v>0</v>
      </c>
      <c r="AT16" s="173"/>
      <c r="AU16" s="173"/>
      <c r="AV16" s="173">
        <v>0</v>
      </c>
      <c r="AW16" s="173"/>
      <c r="AX16" s="173"/>
      <c r="AY16" s="173">
        <v>0</v>
      </c>
      <c r="AZ16" s="173"/>
      <c r="BA16" s="173">
        <v>0</v>
      </c>
      <c r="BB16" s="173">
        <v>0</v>
      </c>
      <c r="BC16" s="173"/>
      <c r="BD16" s="173">
        <v>0</v>
      </c>
      <c r="BE16" s="173">
        <v>0</v>
      </c>
      <c r="BF16" s="173">
        <v>0</v>
      </c>
      <c r="BG16" s="173"/>
      <c r="BH16" s="173"/>
      <c r="BI16" s="173"/>
      <c r="BJ16" s="173"/>
      <c r="BK16" s="173"/>
      <c r="BL16" s="173"/>
      <c r="BM16" s="173"/>
      <c r="BN16" s="173"/>
      <c r="BO16" s="173"/>
      <c r="BP16" s="173">
        <v>0</v>
      </c>
      <c r="BQ16" s="172" t="s">
        <v>940</v>
      </c>
      <c r="BR16" s="174"/>
      <c r="BS16" s="175" t="s">
        <v>975</v>
      </c>
      <c r="BT16" s="174" t="s">
        <v>940</v>
      </c>
      <c r="BU16" s="175" t="s">
        <v>976</v>
      </c>
      <c r="BV16" s="174" t="s">
        <v>940</v>
      </c>
      <c r="BW16" s="175" t="s">
        <v>982</v>
      </c>
      <c r="BX16" s="144" t="s">
        <v>897</v>
      </c>
      <c r="BY16" s="175" t="s">
        <v>983</v>
      </c>
      <c r="BZ16" s="174">
        <v>21000</v>
      </c>
      <c r="CA16" s="173"/>
      <c r="CB16" s="173">
        <v>140</v>
      </c>
      <c r="CC16" s="173"/>
      <c r="CD16" s="173">
        <v>140</v>
      </c>
      <c r="CE16" s="173">
        <v>0.25</v>
      </c>
      <c r="CF16" s="173">
        <v>2.5</v>
      </c>
      <c r="CG16" s="173">
        <v>140</v>
      </c>
      <c r="CH16" s="172">
        <v>0</v>
      </c>
    </row>
    <row r="17" spans="2:86" s="8" customFormat="1" ht="43.5" x14ac:dyDescent="0.35">
      <c r="B17" s="172" t="s">
        <v>955</v>
      </c>
      <c r="C17" s="172" t="s">
        <v>957</v>
      </c>
      <c r="D17" s="172"/>
      <c r="E17" s="172" t="s">
        <v>960</v>
      </c>
      <c r="F17" s="172"/>
      <c r="G17" s="172" t="s">
        <v>959</v>
      </c>
      <c r="H17" s="172" t="s">
        <v>897</v>
      </c>
      <c r="I17" s="172" t="s">
        <v>955</v>
      </c>
      <c r="J17" s="172">
        <v>0.40200000000000002</v>
      </c>
      <c r="K17" s="172">
        <v>1.0999999999999999E-2</v>
      </c>
      <c r="L17" s="173"/>
      <c r="M17" s="173">
        <v>7.3999999999999996E-2</v>
      </c>
      <c r="N17" s="173"/>
      <c r="O17" s="173"/>
      <c r="P17" s="173">
        <v>1E-3</v>
      </c>
      <c r="Q17" s="173"/>
      <c r="R17" s="173"/>
      <c r="S17" s="173">
        <v>2.8E-3</v>
      </c>
      <c r="T17" s="173"/>
      <c r="U17" s="173">
        <v>6.7000000000000004E-2</v>
      </c>
      <c r="V17" s="173">
        <v>2.0000000000000001E-4</v>
      </c>
      <c r="W17" s="173"/>
      <c r="X17" s="173">
        <v>2E-3</v>
      </c>
      <c r="Y17" s="173">
        <v>0</v>
      </c>
      <c r="Z17" s="173">
        <v>0.01</v>
      </c>
      <c r="AA17" s="173"/>
      <c r="AB17" s="173"/>
      <c r="AC17" s="173"/>
      <c r="AD17" s="173"/>
      <c r="AE17" s="173"/>
      <c r="AF17" s="173"/>
      <c r="AG17" s="173"/>
      <c r="AH17" s="173"/>
      <c r="AI17" s="173"/>
      <c r="AJ17" s="173">
        <v>0.157</v>
      </c>
      <c r="AK17" s="173" t="s">
        <v>961</v>
      </c>
      <c r="AL17" s="173" t="s">
        <v>962</v>
      </c>
      <c r="AM17" s="173"/>
      <c r="AN17" s="173" t="s">
        <v>897</v>
      </c>
      <c r="AO17" s="173" t="s">
        <v>950</v>
      </c>
      <c r="AP17" s="173">
        <v>8.0400000000000003E-3</v>
      </c>
      <c r="AQ17" s="173">
        <v>2.1999999999999998E-4</v>
      </c>
      <c r="AR17" s="173"/>
      <c r="AS17" s="173">
        <v>1.48E-3</v>
      </c>
      <c r="AT17" s="173"/>
      <c r="AU17" s="173"/>
      <c r="AV17" s="173">
        <v>2.0000000000000002E-5</v>
      </c>
      <c r="AW17" s="173"/>
      <c r="AX17" s="173"/>
      <c r="AY17" s="173">
        <v>5.5999999999999999E-5</v>
      </c>
      <c r="AZ17" s="173"/>
      <c r="BA17" s="173">
        <v>1.34E-3</v>
      </c>
      <c r="BB17" s="173">
        <v>4.0000000000000007E-6</v>
      </c>
      <c r="BC17" s="173"/>
      <c r="BD17" s="173">
        <v>4.0000000000000003E-5</v>
      </c>
      <c r="BE17" s="173">
        <v>0</v>
      </c>
      <c r="BF17" s="173">
        <v>2.0000000000000001E-4</v>
      </c>
      <c r="BG17" s="173"/>
      <c r="BH17" s="173"/>
      <c r="BI17" s="173"/>
      <c r="BJ17" s="173"/>
      <c r="BK17" s="173"/>
      <c r="BL17" s="173"/>
      <c r="BM17" s="173"/>
      <c r="BN17" s="173"/>
      <c r="BO17" s="173"/>
      <c r="BP17" s="173">
        <v>3.14E-3</v>
      </c>
      <c r="BQ17" s="172" t="s">
        <v>940</v>
      </c>
      <c r="BR17" s="174"/>
      <c r="BS17" s="175" t="s">
        <v>975</v>
      </c>
      <c r="BT17" s="174" t="s">
        <v>940</v>
      </c>
      <c r="BU17" s="175" t="s">
        <v>976</v>
      </c>
      <c r="BV17" s="174" t="s">
        <v>940</v>
      </c>
      <c r="BW17" s="175" t="s">
        <v>982</v>
      </c>
      <c r="BX17" s="144" t="s">
        <v>897</v>
      </c>
      <c r="BY17" s="175" t="s">
        <v>983</v>
      </c>
      <c r="BZ17" s="174">
        <v>21000</v>
      </c>
      <c r="CA17" s="173"/>
      <c r="CB17" s="173"/>
      <c r="CC17" s="173"/>
      <c r="CD17" s="173"/>
      <c r="CE17" s="173">
        <v>0.25</v>
      </c>
      <c r="CF17" s="173">
        <v>2.5</v>
      </c>
      <c r="CG17" s="173"/>
      <c r="CH17" s="172">
        <v>0.04</v>
      </c>
    </row>
    <row r="18" spans="2:86" s="8" customFormat="1" ht="43.5" x14ac:dyDescent="0.35">
      <c r="B18" s="172" t="s">
        <v>956</v>
      </c>
      <c r="C18" s="172" t="s">
        <v>957</v>
      </c>
      <c r="D18" s="172"/>
      <c r="E18" s="172" t="s">
        <v>819</v>
      </c>
      <c r="F18" s="172"/>
      <c r="G18" s="172" t="s">
        <v>958</v>
      </c>
      <c r="H18" s="172" t="s">
        <v>897</v>
      </c>
      <c r="I18" s="172" t="s">
        <v>956</v>
      </c>
      <c r="J18" s="172">
        <v>3.5070000000000001</v>
      </c>
      <c r="K18" s="172">
        <v>0.12</v>
      </c>
      <c r="L18" s="173"/>
      <c r="M18" s="173">
        <v>1.2E-2</v>
      </c>
      <c r="N18" s="173"/>
      <c r="O18" s="173"/>
      <c r="P18" s="173">
        <v>2.0000000000000001E-4</v>
      </c>
      <c r="Q18" s="173"/>
      <c r="R18" s="173"/>
      <c r="S18" s="173">
        <v>0.156</v>
      </c>
      <c r="T18" s="173"/>
      <c r="U18" s="173">
        <v>1.0500000000000001E-2</v>
      </c>
      <c r="V18" s="173">
        <v>1.0200000000000001E-2</v>
      </c>
      <c r="W18" s="173"/>
      <c r="X18" s="173">
        <v>2.9999999999999997E-4</v>
      </c>
      <c r="Y18" s="173">
        <v>0</v>
      </c>
      <c r="Z18" s="173">
        <v>2E-3</v>
      </c>
      <c r="AA18" s="173"/>
      <c r="AB18" s="173"/>
      <c r="AC18" s="173"/>
      <c r="AD18" s="173"/>
      <c r="AE18" s="173"/>
      <c r="AF18" s="173"/>
      <c r="AG18" s="173"/>
      <c r="AH18" s="173"/>
      <c r="AI18" s="173"/>
      <c r="AJ18" s="173">
        <v>0.19120000000000001</v>
      </c>
      <c r="AK18" s="173" t="s">
        <v>961</v>
      </c>
      <c r="AL18" s="173" t="s">
        <v>962</v>
      </c>
      <c r="AM18" s="173"/>
      <c r="AN18" s="173" t="s">
        <v>897</v>
      </c>
      <c r="AO18" s="173" t="s">
        <v>950</v>
      </c>
      <c r="AP18" s="173">
        <v>7.0140000000000008E-2</v>
      </c>
      <c r="AQ18" s="173">
        <v>2.3999999999999998E-3</v>
      </c>
      <c r="AR18" s="173"/>
      <c r="AS18" s="173">
        <v>2.4000000000000001E-4</v>
      </c>
      <c r="AT18" s="173"/>
      <c r="AU18" s="173"/>
      <c r="AV18" s="173">
        <v>4.0000000000000007E-6</v>
      </c>
      <c r="AW18" s="173"/>
      <c r="AX18" s="173"/>
      <c r="AY18" s="173">
        <v>3.1199999999999999E-3</v>
      </c>
      <c r="AZ18" s="173"/>
      <c r="BA18" s="173">
        <v>2.1000000000000001E-4</v>
      </c>
      <c r="BB18" s="173">
        <v>2.0400000000000003E-4</v>
      </c>
      <c r="BC18" s="173"/>
      <c r="BD18" s="173">
        <v>5.9999999999999993E-6</v>
      </c>
      <c r="BE18" s="173">
        <v>0</v>
      </c>
      <c r="BF18" s="173">
        <v>4.0000000000000003E-5</v>
      </c>
      <c r="BG18" s="173"/>
      <c r="BH18" s="173"/>
      <c r="BI18" s="173"/>
      <c r="BJ18" s="173"/>
      <c r="BK18" s="173"/>
      <c r="BL18" s="173"/>
      <c r="BM18" s="173"/>
      <c r="BN18" s="173"/>
      <c r="BO18" s="173"/>
      <c r="BP18" s="173">
        <v>3.8240000000000001E-3</v>
      </c>
      <c r="BQ18" s="172" t="s">
        <v>940</v>
      </c>
      <c r="BR18" s="174"/>
      <c r="BS18" s="175" t="s">
        <v>975</v>
      </c>
      <c r="BT18" s="174" t="s">
        <v>940</v>
      </c>
      <c r="BU18" s="175" t="s">
        <v>976</v>
      </c>
      <c r="BV18" s="174" t="s">
        <v>940</v>
      </c>
      <c r="BW18" s="175" t="s">
        <v>982</v>
      </c>
      <c r="BX18" s="144" t="s">
        <v>897</v>
      </c>
      <c r="BY18" s="175" t="s">
        <v>983</v>
      </c>
      <c r="BZ18" s="174">
        <v>42000</v>
      </c>
      <c r="CA18" s="173"/>
      <c r="CB18" s="173">
        <v>140</v>
      </c>
      <c r="CC18" s="173"/>
      <c r="CD18" s="173">
        <v>142</v>
      </c>
      <c r="CE18" s="173">
        <v>0.25</v>
      </c>
      <c r="CF18" s="173">
        <v>6</v>
      </c>
      <c r="CG18" s="173">
        <v>140</v>
      </c>
      <c r="CH18" s="172">
        <v>0.12</v>
      </c>
    </row>
    <row r="19" spans="2:86" s="8" customFormat="1" ht="43.5" x14ac:dyDescent="0.35">
      <c r="B19" s="172" t="s">
        <v>956</v>
      </c>
      <c r="C19" s="172" t="s">
        <v>957</v>
      </c>
      <c r="D19" s="172"/>
      <c r="E19" s="172" t="s">
        <v>819</v>
      </c>
      <c r="F19" s="172"/>
      <c r="G19" s="172" t="s">
        <v>959</v>
      </c>
      <c r="H19" s="172" t="s">
        <v>897</v>
      </c>
      <c r="I19" s="172" t="s">
        <v>956</v>
      </c>
      <c r="J19" s="172">
        <v>13.384</v>
      </c>
      <c r="K19" s="172">
        <v>1.5599999999999999E-2</v>
      </c>
      <c r="L19" s="173"/>
      <c r="M19" s="173">
        <v>7.5999999999999998E-2</v>
      </c>
      <c r="N19" s="173"/>
      <c r="O19" s="173"/>
      <c r="P19" s="173">
        <v>1E-3</v>
      </c>
      <c r="Q19" s="173"/>
      <c r="R19" s="173"/>
      <c r="S19" s="173">
        <v>1.0165</v>
      </c>
      <c r="T19" s="173"/>
      <c r="U19" s="173">
        <v>6.8000000000000005E-2</v>
      </c>
      <c r="V19" s="173">
        <v>6.6000000000000003E-2</v>
      </c>
      <c r="W19" s="173"/>
      <c r="X19" s="173">
        <v>2E-3</v>
      </c>
      <c r="Y19" s="173">
        <v>0</v>
      </c>
      <c r="Z19" s="173">
        <v>1.0999999999999999E-2</v>
      </c>
      <c r="AA19" s="173"/>
      <c r="AB19" s="173"/>
      <c r="AC19" s="173"/>
      <c r="AD19" s="173"/>
      <c r="AE19" s="173"/>
      <c r="AF19" s="173"/>
      <c r="AG19" s="173"/>
      <c r="AH19" s="173"/>
      <c r="AI19" s="173"/>
      <c r="AJ19" s="173">
        <v>1.2404999999999999</v>
      </c>
      <c r="AK19" s="173" t="s">
        <v>961</v>
      </c>
      <c r="AL19" s="173" t="s">
        <v>962</v>
      </c>
      <c r="AM19" s="173"/>
      <c r="AN19" s="173" t="s">
        <v>897</v>
      </c>
      <c r="AO19" s="173" t="s">
        <v>950</v>
      </c>
      <c r="AP19" s="173">
        <v>0.26768000000000003</v>
      </c>
      <c r="AQ19" s="173">
        <v>3.1199999999999999E-4</v>
      </c>
      <c r="AR19" s="173"/>
      <c r="AS19" s="173">
        <v>1.5200000000000001E-3</v>
      </c>
      <c r="AT19" s="173"/>
      <c r="AU19" s="173"/>
      <c r="AV19" s="173">
        <v>2.0000000000000002E-5</v>
      </c>
      <c r="AW19" s="173"/>
      <c r="AX19" s="173"/>
      <c r="AY19" s="173">
        <v>2.0330000000000001E-2</v>
      </c>
      <c r="AZ19" s="173"/>
      <c r="BA19" s="173">
        <v>1.3600000000000001E-3</v>
      </c>
      <c r="BB19" s="173">
        <v>1.32E-3</v>
      </c>
      <c r="BC19" s="173"/>
      <c r="BD19" s="173">
        <v>4.0000000000000003E-5</v>
      </c>
      <c r="BE19" s="173">
        <v>0</v>
      </c>
      <c r="BF19" s="173">
        <v>2.1999999999999998E-4</v>
      </c>
      <c r="BG19" s="173"/>
      <c r="BH19" s="173"/>
      <c r="BI19" s="173"/>
      <c r="BJ19" s="173"/>
      <c r="BK19" s="173"/>
      <c r="BL19" s="173"/>
      <c r="BM19" s="173"/>
      <c r="BN19" s="173"/>
      <c r="BO19" s="173"/>
      <c r="BP19" s="173">
        <v>2.4809999999999999E-2</v>
      </c>
      <c r="BQ19" s="172" t="s">
        <v>940</v>
      </c>
      <c r="BR19" s="174"/>
      <c r="BS19" s="175" t="s">
        <v>975</v>
      </c>
      <c r="BT19" s="174" t="s">
        <v>940</v>
      </c>
      <c r="BU19" s="175" t="s">
        <v>976</v>
      </c>
      <c r="BV19" s="174" t="s">
        <v>940</v>
      </c>
      <c r="BW19" s="175" t="s">
        <v>982</v>
      </c>
      <c r="BX19" s="144" t="s">
        <v>897</v>
      </c>
      <c r="BY19" s="175" t="s">
        <v>983</v>
      </c>
      <c r="BZ19" s="174">
        <v>42000</v>
      </c>
      <c r="CA19" s="173"/>
      <c r="CB19" s="173"/>
      <c r="CC19" s="173"/>
      <c r="CD19" s="173"/>
      <c r="CE19" s="173">
        <v>0.25</v>
      </c>
      <c r="CF19" s="173">
        <v>6</v>
      </c>
      <c r="CG19" s="173"/>
      <c r="CH19" s="172">
        <v>0.3</v>
      </c>
    </row>
    <row r="20" spans="2:86" s="8" customFormat="1" x14ac:dyDescent="0.35">
      <c r="B20" s="172"/>
      <c r="C20" s="172"/>
      <c r="D20" s="172"/>
      <c r="E20" s="172"/>
      <c r="F20" s="172"/>
      <c r="G20" s="172"/>
      <c r="H20" s="172"/>
      <c r="I20" s="172"/>
      <c r="J20" s="172"/>
      <c r="K20" s="172"/>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2"/>
      <c r="BR20" s="174"/>
      <c r="BS20" s="174"/>
      <c r="BT20" s="174"/>
      <c r="BU20" s="174"/>
      <c r="BV20" s="174"/>
      <c r="BW20" s="174"/>
      <c r="BX20" s="144"/>
      <c r="BY20" s="174"/>
      <c r="BZ20" s="174"/>
      <c r="CA20" s="173"/>
      <c r="CB20" s="173"/>
      <c r="CC20" s="173"/>
      <c r="CD20" s="173"/>
      <c r="CE20" s="173"/>
      <c r="CF20" s="173"/>
      <c r="CG20" s="173"/>
      <c r="CH20" s="172"/>
    </row>
    <row r="21" spans="2:86" s="8" customFormat="1" x14ac:dyDescent="0.35">
      <c r="B21" s="172"/>
      <c r="C21" s="172"/>
      <c r="D21" s="172"/>
      <c r="E21" s="172"/>
      <c r="F21" s="172"/>
      <c r="G21" s="172"/>
      <c r="H21" s="172"/>
      <c r="I21" s="172"/>
      <c r="J21" s="172"/>
      <c r="K21" s="172"/>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2"/>
      <c r="BR21" s="174"/>
      <c r="BS21" s="174"/>
      <c r="BT21" s="174"/>
      <c r="BU21" s="174"/>
      <c r="BV21" s="174"/>
      <c r="BW21" s="174"/>
      <c r="BX21" s="144"/>
      <c r="BY21" s="174"/>
      <c r="BZ21" s="174"/>
      <c r="CA21" s="173"/>
      <c r="CB21" s="173"/>
      <c r="CC21" s="173"/>
      <c r="CD21" s="173"/>
      <c r="CE21" s="173"/>
      <c r="CF21" s="173"/>
      <c r="CG21" s="173"/>
      <c r="CH21" s="172"/>
    </row>
    <row r="22" spans="2:86" s="8" customFormat="1" x14ac:dyDescent="0.35">
      <c r="B22" s="172"/>
      <c r="C22" s="172"/>
      <c r="D22" s="172"/>
      <c r="E22" s="172"/>
      <c r="F22" s="172"/>
      <c r="G22" s="172"/>
      <c r="H22" s="172"/>
      <c r="I22" s="172"/>
      <c r="J22" s="172"/>
      <c r="K22" s="172"/>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2"/>
      <c r="BR22" s="174"/>
      <c r="BS22" s="174"/>
      <c r="BT22" s="174"/>
      <c r="BU22" s="174"/>
      <c r="BV22" s="174"/>
      <c r="BW22" s="174"/>
      <c r="BX22" s="144"/>
      <c r="BY22" s="174"/>
      <c r="BZ22" s="174"/>
      <c r="CA22" s="173"/>
      <c r="CB22" s="173"/>
      <c r="CC22" s="173"/>
      <c r="CD22" s="173"/>
      <c r="CE22" s="173"/>
      <c r="CF22" s="173"/>
      <c r="CG22" s="173"/>
      <c r="CH22" s="172"/>
    </row>
    <row r="23" spans="2:86" s="8" customFormat="1" x14ac:dyDescent="0.35">
      <c r="B23" s="172"/>
      <c r="C23" s="172"/>
      <c r="D23" s="172"/>
      <c r="E23" s="172"/>
      <c r="F23" s="172"/>
      <c r="G23" s="172"/>
      <c r="H23" s="172"/>
      <c r="I23" s="172"/>
      <c r="J23" s="172"/>
      <c r="K23" s="172"/>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2"/>
      <c r="BR23" s="174"/>
      <c r="BS23" s="174"/>
      <c r="BT23" s="174"/>
      <c r="BU23" s="174"/>
      <c r="BV23" s="174"/>
      <c r="BW23" s="174"/>
      <c r="BX23" s="144"/>
      <c r="BY23" s="174"/>
      <c r="BZ23" s="174"/>
      <c r="CA23" s="173"/>
      <c r="CB23" s="173"/>
      <c r="CC23" s="173"/>
      <c r="CD23" s="173"/>
      <c r="CE23" s="173"/>
      <c r="CF23" s="173"/>
      <c r="CG23" s="173"/>
      <c r="CH23" s="172"/>
    </row>
    <row r="24" spans="2:86" s="8" customFormat="1" x14ac:dyDescent="0.35">
      <c r="B24" s="172"/>
      <c r="C24" s="172"/>
      <c r="D24" s="172"/>
      <c r="E24" s="172"/>
      <c r="F24" s="172"/>
      <c r="G24" s="172"/>
      <c r="H24" s="172"/>
      <c r="I24" s="172"/>
      <c r="J24" s="172"/>
      <c r="K24" s="172"/>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2"/>
      <c r="BR24" s="174"/>
      <c r="BS24" s="174"/>
      <c r="BT24" s="174"/>
      <c r="BU24" s="174"/>
      <c r="BV24" s="174"/>
      <c r="BW24" s="174"/>
      <c r="BX24" s="144"/>
      <c r="BY24" s="174"/>
      <c r="BZ24" s="174"/>
      <c r="CA24" s="173"/>
      <c r="CB24" s="173"/>
      <c r="CC24" s="173"/>
      <c r="CD24" s="173"/>
      <c r="CE24" s="173"/>
      <c r="CF24" s="173"/>
      <c r="CG24" s="173"/>
      <c r="CH24" s="172"/>
    </row>
    <row r="25" spans="2:86" s="8" customFormat="1" x14ac:dyDescent="0.35">
      <c r="B25" s="172"/>
      <c r="C25" s="172"/>
      <c r="D25" s="172"/>
      <c r="E25" s="172"/>
      <c r="F25" s="172"/>
      <c r="G25" s="172"/>
      <c r="H25" s="172"/>
      <c r="I25" s="172"/>
      <c r="J25" s="172"/>
      <c r="K25" s="172"/>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3"/>
      <c r="BP25" s="173"/>
      <c r="BQ25" s="172"/>
      <c r="BR25" s="174"/>
      <c r="BS25" s="174"/>
      <c r="BT25" s="174"/>
      <c r="BU25" s="174"/>
      <c r="BV25" s="174"/>
      <c r="BW25" s="174"/>
      <c r="BX25" s="144"/>
      <c r="BY25" s="174"/>
      <c r="BZ25" s="174"/>
      <c r="CA25" s="173"/>
      <c r="CB25" s="173"/>
      <c r="CC25" s="173"/>
      <c r="CD25" s="173"/>
      <c r="CE25" s="173"/>
      <c r="CF25" s="173"/>
      <c r="CG25" s="173"/>
      <c r="CH25" s="172"/>
    </row>
    <row r="26" spans="2:86" s="8" customFormat="1" x14ac:dyDescent="0.35">
      <c r="B26" s="172"/>
      <c r="C26" s="172"/>
      <c r="D26" s="172"/>
      <c r="E26" s="172"/>
      <c r="F26" s="172"/>
      <c r="G26" s="172"/>
      <c r="H26" s="172"/>
      <c r="I26" s="172"/>
      <c r="J26" s="172"/>
      <c r="K26" s="172"/>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72"/>
      <c r="BR26" s="174"/>
      <c r="BS26" s="174"/>
      <c r="BT26" s="174"/>
      <c r="BU26" s="174"/>
      <c r="BV26" s="174"/>
      <c r="BW26" s="174"/>
      <c r="BX26" s="144"/>
      <c r="BY26" s="174"/>
      <c r="BZ26" s="174"/>
      <c r="CA26" s="173"/>
      <c r="CB26" s="173"/>
      <c r="CC26" s="173"/>
      <c r="CD26" s="173"/>
      <c r="CE26" s="173"/>
      <c r="CF26" s="173"/>
      <c r="CG26" s="173"/>
      <c r="CH26" s="172"/>
    </row>
    <row r="27" spans="2:86" s="8" customFormat="1" x14ac:dyDescent="0.35">
      <c r="B27" s="172"/>
      <c r="C27" s="172"/>
      <c r="D27" s="172"/>
      <c r="E27" s="172"/>
      <c r="F27" s="172"/>
      <c r="G27" s="172"/>
      <c r="H27" s="172"/>
      <c r="I27" s="172"/>
      <c r="J27" s="172"/>
      <c r="K27" s="172"/>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72"/>
      <c r="BR27" s="174"/>
      <c r="BS27" s="174"/>
      <c r="BT27" s="174"/>
      <c r="BU27" s="174"/>
      <c r="BV27" s="174"/>
      <c r="BW27" s="174"/>
      <c r="BX27" s="144"/>
      <c r="BY27" s="174"/>
      <c r="BZ27" s="174"/>
      <c r="CA27" s="173"/>
      <c r="CB27" s="173"/>
      <c r="CC27" s="173"/>
      <c r="CD27" s="173"/>
      <c r="CE27" s="173"/>
      <c r="CF27" s="173"/>
      <c r="CG27" s="173"/>
      <c r="CH27" s="172"/>
    </row>
    <row r="28" spans="2:86" s="8" customFormat="1" x14ac:dyDescent="0.35">
      <c r="B28" s="172"/>
      <c r="C28" s="172"/>
      <c r="D28" s="172"/>
      <c r="E28" s="172"/>
      <c r="F28" s="172"/>
      <c r="G28" s="172"/>
      <c r="H28" s="172"/>
      <c r="I28" s="172"/>
      <c r="J28" s="172"/>
      <c r="K28" s="172"/>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173"/>
      <c r="BL28" s="173"/>
      <c r="BM28" s="173"/>
      <c r="BN28" s="173"/>
      <c r="BO28" s="173"/>
      <c r="BP28" s="173"/>
      <c r="BQ28" s="172"/>
      <c r="BR28" s="174"/>
      <c r="BS28" s="174"/>
      <c r="BT28" s="174"/>
      <c r="BU28" s="174"/>
      <c r="BV28" s="174"/>
      <c r="BW28" s="174"/>
      <c r="BX28" s="144"/>
      <c r="BY28" s="174"/>
      <c r="BZ28" s="174"/>
      <c r="CA28" s="173"/>
      <c r="CB28" s="173"/>
      <c r="CC28" s="173"/>
      <c r="CD28" s="173"/>
      <c r="CE28" s="173"/>
      <c r="CF28" s="173"/>
      <c r="CG28" s="173"/>
      <c r="CH28" s="172"/>
    </row>
    <row r="29" spans="2:86" s="8" customFormat="1" x14ac:dyDescent="0.35">
      <c r="B29" s="172"/>
      <c r="C29" s="172"/>
      <c r="D29" s="172"/>
      <c r="E29" s="172"/>
      <c r="F29" s="172"/>
      <c r="G29" s="172"/>
      <c r="H29" s="172"/>
      <c r="I29" s="172"/>
      <c r="J29" s="172"/>
      <c r="K29" s="172"/>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2"/>
      <c r="BR29" s="174"/>
      <c r="BS29" s="174"/>
      <c r="BT29" s="174"/>
      <c r="BU29" s="174"/>
      <c r="BV29" s="174"/>
      <c r="BW29" s="174"/>
      <c r="BX29" s="144"/>
      <c r="BY29" s="174"/>
      <c r="BZ29" s="174"/>
      <c r="CA29" s="173"/>
      <c r="CB29" s="173"/>
      <c r="CC29" s="173"/>
      <c r="CD29" s="173"/>
      <c r="CE29" s="173"/>
      <c r="CF29" s="173"/>
      <c r="CG29" s="173"/>
      <c r="CH29" s="172"/>
    </row>
    <row r="30" spans="2:86" s="8" customFormat="1" x14ac:dyDescent="0.35">
      <c r="B30" s="172"/>
      <c r="C30" s="172"/>
      <c r="D30" s="172"/>
      <c r="E30" s="172"/>
      <c r="F30" s="172"/>
      <c r="G30" s="172"/>
      <c r="H30" s="172"/>
      <c r="I30" s="172"/>
      <c r="J30" s="172"/>
      <c r="K30" s="172"/>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3"/>
      <c r="BI30" s="173"/>
      <c r="BJ30" s="173"/>
      <c r="BK30" s="173"/>
      <c r="BL30" s="173"/>
      <c r="BM30" s="173"/>
      <c r="BN30" s="173"/>
      <c r="BO30" s="173"/>
      <c r="BP30" s="173"/>
      <c r="BQ30" s="172"/>
      <c r="BR30" s="174"/>
      <c r="BS30" s="174"/>
      <c r="BT30" s="174"/>
      <c r="BU30" s="174"/>
      <c r="BV30" s="174"/>
      <c r="BW30" s="174"/>
      <c r="BX30" s="144"/>
      <c r="BY30" s="174"/>
      <c r="BZ30" s="174"/>
      <c r="CA30" s="173"/>
      <c r="CB30" s="173"/>
      <c r="CC30" s="173"/>
      <c r="CD30" s="173"/>
      <c r="CE30" s="173"/>
      <c r="CF30" s="173"/>
      <c r="CG30" s="173"/>
      <c r="CH30" s="172"/>
    </row>
    <row r="31" spans="2:86" s="8" customFormat="1" x14ac:dyDescent="0.35">
      <c r="B31" s="172"/>
      <c r="C31" s="172"/>
      <c r="D31" s="172"/>
      <c r="E31" s="172"/>
      <c r="F31" s="172"/>
      <c r="G31" s="172"/>
      <c r="H31" s="172"/>
      <c r="I31" s="172"/>
      <c r="J31" s="172"/>
      <c r="K31" s="172"/>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3"/>
      <c r="BP31" s="173"/>
      <c r="BQ31" s="172"/>
      <c r="BR31" s="174"/>
      <c r="BS31" s="174"/>
      <c r="BT31" s="174"/>
      <c r="BU31" s="174"/>
      <c r="BV31" s="174"/>
      <c r="BW31" s="174"/>
      <c r="BX31" s="144"/>
      <c r="BY31" s="174"/>
      <c r="BZ31" s="174"/>
      <c r="CA31" s="173"/>
      <c r="CB31" s="173"/>
      <c r="CC31" s="173"/>
      <c r="CD31" s="173"/>
      <c r="CE31" s="173"/>
      <c r="CF31" s="173"/>
      <c r="CG31" s="173"/>
      <c r="CH31" s="172"/>
    </row>
    <row r="32" spans="2:86" s="8" customFormat="1" x14ac:dyDescent="0.35">
      <c r="B32" s="172"/>
      <c r="C32" s="172"/>
      <c r="D32" s="172"/>
      <c r="E32" s="172"/>
      <c r="F32" s="172"/>
      <c r="G32" s="172"/>
      <c r="H32" s="172"/>
      <c r="I32" s="172"/>
      <c r="J32" s="172"/>
      <c r="K32" s="172"/>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72"/>
      <c r="BR32" s="174"/>
      <c r="BS32" s="174"/>
      <c r="BT32" s="174"/>
      <c r="BU32" s="174"/>
      <c r="BV32" s="174"/>
      <c r="BW32" s="174"/>
      <c r="BX32" s="144"/>
      <c r="BY32" s="174"/>
      <c r="BZ32" s="174"/>
      <c r="CA32" s="173"/>
      <c r="CB32" s="173"/>
      <c r="CC32" s="173"/>
      <c r="CD32" s="173"/>
      <c r="CE32" s="173"/>
      <c r="CF32" s="173"/>
      <c r="CG32" s="173"/>
      <c r="CH32" s="172"/>
    </row>
    <row r="33" spans="2:86" s="8" customFormat="1" x14ac:dyDescent="0.35">
      <c r="B33" s="172"/>
      <c r="C33" s="172"/>
      <c r="D33" s="172"/>
      <c r="E33" s="172"/>
      <c r="F33" s="172"/>
      <c r="G33" s="172"/>
      <c r="H33" s="172"/>
      <c r="I33" s="172"/>
      <c r="J33" s="172"/>
      <c r="K33" s="172"/>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72"/>
      <c r="BR33" s="174"/>
      <c r="BS33" s="174"/>
      <c r="BT33" s="174"/>
      <c r="BU33" s="174"/>
      <c r="BV33" s="174"/>
      <c r="BW33" s="174"/>
      <c r="BX33" s="144"/>
      <c r="BY33" s="174"/>
      <c r="BZ33" s="174"/>
      <c r="CA33" s="173"/>
      <c r="CB33" s="173"/>
      <c r="CC33" s="173"/>
      <c r="CD33" s="173"/>
      <c r="CE33" s="173"/>
      <c r="CF33" s="173"/>
      <c r="CG33" s="173"/>
      <c r="CH33" s="172"/>
    </row>
    <row r="34" spans="2:86" s="8" customFormat="1" x14ac:dyDescent="0.35">
      <c r="B34" s="172"/>
      <c r="C34" s="172"/>
      <c r="D34" s="172"/>
      <c r="E34" s="172"/>
      <c r="F34" s="172"/>
      <c r="G34" s="172"/>
      <c r="H34" s="172"/>
      <c r="I34" s="172"/>
      <c r="J34" s="172"/>
      <c r="K34" s="172"/>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2"/>
      <c r="BR34" s="174"/>
      <c r="BS34" s="174"/>
      <c r="BT34" s="174"/>
      <c r="BU34" s="174"/>
      <c r="BV34" s="174"/>
      <c r="BW34" s="174"/>
      <c r="BX34" s="144"/>
      <c r="BY34" s="174"/>
      <c r="BZ34" s="174"/>
      <c r="CA34" s="173"/>
      <c r="CB34" s="173"/>
      <c r="CC34" s="173"/>
      <c r="CD34" s="173"/>
      <c r="CE34" s="173"/>
      <c r="CF34" s="173"/>
      <c r="CG34" s="173"/>
      <c r="CH34" s="172"/>
    </row>
    <row r="35" spans="2:86" s="8" customFormat="1" x14ac:dyDescent="0.35">
      <c r="B35" s="172"/>
      <c r="C35" s="172"/>
      <c r="D35" s="172"/>
      <c r="E35" s="172"/>
      <c r="F35" s="172"/>
      <c r="G35" s="172"/>
      <c r="H35" s="172"/>
      <c r="I35" s="172"/>
      <c r="J35" s="172"/>
      <c r="K35" s="172"/>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2"/>
      <c r="BR35" s="174"/>
      <c r="BS35" s="174"/>
      <c r="BT35" s="174"/>
      <c r="BU35" s="174"/>
      <c r="BV35" s="174"/>
      <c r="BW35" s="174"/>
      <c r="BX35" s="144"/>
      <c r="BY35" s="174"/>
      <c r="BZ35" s="174"/>
      <c r="CA35" s="173"/>
      <c r="CB35" s="173"/>
      <c r="CC35" s="173"/>
      <c r="CD35" s="173"/>
      <c r="CE35" s="173"/>
      <c r="CF35" s="173"/>
      <c r="CG35" s="173"/>
      <c r="CH35" s="172"/>
    </row>
    <row r="36" spans="2:86" s="8" customFormat="1" x14ac:dyDescent="0.35">
      <c r="B36" s="172"/>
      <c r="C36" s="172"/>
      <c r="D36" s="172"/>
      <c r="E36" s="172"/>
      <c r="F36" s="172"/>
      <c r="G36" s="172"/>
      <c r="H36" s="172"/>
      <c r="I36" s="172"/>
      <c r="J36" s="172"/>
      <c r="K36" s="172"/>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2"/>
      <c r="BR36" s="174"/>
      <c r="BS36" s="174"/>
      <c r="BT36" s="174"/>
      <c r="BU36" s="174"/>
      <c r="BV36" s="174"/>
      <c r="BW36" s="174"/>
      <c r="BX36" s="144"/>
      <c r="BY36" s="174"/>
      <c r="BZ36" s="174"/>
      <c r="CA36" s="173"/>
      <c r="CB36" s="173"/>
      <c r="CC36" s="173"/>
      <c r="CD36" s="173"/>
      <c r="CE36" s="173"/>
      <c r="CF36" s="173"/>
      <c r="CG36" s="173"/>
      <c r="CH36" s="172"/>
    </row>
    <row r="37" spans="2:86" s="8" customFormat="1" x14ac:dyDescent="0.35">
      <c r="B37" s="172"/>
      <c r="C37" s="172"/>
      <c r="D37" s="172"/>
      <c r="E37" s="172"/>
      <c r="F37" s="172"/>
      <c r="G37" s="172"/>
      <c r="H37" s="172"/>
      <c r="I37" s="172"/>
      <c r="J37" s="172"/>
      <c r="K37" s="172"/>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2"/>
      <c r="BR37" s="174"/>
      <c r="BS37" s="174"/>
      <c r="BT37" s="174"/>
      <c r="BU37" s="174"/>
      <c r="BV37" s="174"/>
      <c r="BW37" s="174"/>
      <c r="BX37" s="144"/>
      <c r="BY37" s="174"/>
      <c r="BZ37" s="174"/>
      <c r="CA37" s="173"/>
      <c r="CB37" s="173"/>
      <c r="CC37" s="173"/>
      <c r="CD37" s="173"/>
      <c r="CE37" s="173"/>
      <c r="CF37" s="173"/>
      <c r="CG37" s="173"/>
      <c r="CH37" s="172"/>
    </row>
    <row r="38" spans="2:86" s="8" customFormat="1" x14ac:dyDescent="0.35">
      <c r="B38" s="172"/>
      <c r="C38" s="172"/>
      <c r="D38" s="172"/>
      <c r="E38" s="172"/>
      <c r="F38" s="172"/>
      <c r="G38" s="172"/>
      <c r="H38" s="172"/>
      <c r="I38" s="172"/>
      <c r="J38" s="172"/>
      <c r="K38" s="172"/>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2"/>
      <c r="BR38" s="174"/>
      <c r="BS38" s="174"/>
      <c r="BT38" s="174"/>
      <c r="BU38" s="174"/>
      <c r="BV38" s="174"/>
      <c r="BW38" s="174"/>
      <c r="BX38" s="144"/>
      <c r="BY38" s="174"/>
      <c r="BZ38" s="174"/>
      <c r="CA38" s="173"/>
      <c r="CB38" s="173"/>
      <c r="CC38" s="173"/>
      <c r="CD38" s="173"/>
      <c r="CE38" s="173"/>
      <c r="CF38" s="173"/>
      <c r="CG38" s="173"/>
      <c r="CH38" s="172"/>
    </row>
    <row r="39" spans="2:86" s="8" customFormat="1" x14ac:dyDescent="0.35">
      <c r="B39" s="172"/>
      <c r="C39" s="172"/>
      <c r="D39" s="172"/>
      <c r="E39" s="172"/>
      <c r="F39" s="172"/>
      <c r="G39" s="172"/>
      <c r="H39" s="172"/>
      <c r="I39" s="172"/>
      <c r="J39" s="172"/>
      <c r="K39" s="172"/>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2"/>
      <c r="BR39" s="174"/>
      <c r="BS39" s="174"/>
      <c r="BT39" s="174"/>
      <c r="BU39" s="174"/>
      <c r="BV39" s="174"/>
      <c r="BW39" s="174"/>
      <c r="BX39" s="144"/>
      <c r="BY39" s="174"/>
      <c r="BZ39" s="174"/>
      <c r="CA39" s="173"/>
      <c r="CB39" s="173"/>
      <c r="CC39" s="173"/>
      <c r="CD39" s="173"/>
      <c r="CE39" s="173"/>
      <c r="CF39" s="173"/>
      <c r="CG39" s="173"/>
      <c r="CH39" s="172"/>
    </row>
    <row r="40" spans="2:86" s="8" customFormat="1" x14ac:dyDescent="0.35">
      <c r="B40" s="172"/>
      <c r="C40" s="172"/>
      <c r="D40" s="172"/>
      <c r="E40" s="172"/>
      <c r="F40" s="172"/>
      <c r="G40" s="172"/>
      <c r="H40" s="172"/>
      <c r="I40" s="172"/>
      <c r="J40" s="172"/>
      <c r="K40" s="172"/>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173"/>
      <c r="BP40" s="173"/>
      <c r="BQ40" s="172"/>
      <c r="BR40" s="174"/>
      <c r="BS40" s="174"/>
      <c r="BT40" s="174"/>
      <c r="BU40" s="174"/>
      <c r="BV40" s="174"/>
      <c r="BW40" s="174"/>
      <c r="BX40" s="144"/>
      <c r="BY40" s="174"/>
      <c r="BZ40" s="174"/>
      <c r="CA40" s="173"/>
      <c r="CB40" s="173"/>
      <c r="CC40" s="173"/>
      <c r="CD40" s="173"/>
      <c r="CE40" s="173"/>
      <c r="CF40" s="173"/>
      <c r="CG40" s="173"/>
      <c r="CH40" s="172"/>
    </row>
    <row r="41" spans="2:86" s="8" customFormat="1" x14ac:dyDescent="0.35">
      <c r="B41" s="172"/>
      <c r="C41" s="172"/>
      <c r="D41" s="172"/>
      <c r="E41" s="172"/>
      <c r="F41" s="172"/>
      <c r="G41" s="172"/>
      <c r="H41" s="172"/>
      <c r="I41" s="172"/>
      <c r="J41" s="172"/>
      <c r="K41" s="172"/>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3"/>
      <c r="BM41" s="173"/>
      <c r="BN41" s="173"/>
      <c r="BO41" s="173"/>
      <c r="BP41" s="173"/>
      <c r="BQ41" s="172"/>
      <c r="BR41" s="174"/>
      <c r="BS41" s="174"/>
      <c r="BT41" s="174"/>
      <c r="BU41" s="174"/>
      <c r="BV41" s="174"/>
      <c r="BW41" s="174"/>
      <c r="BX41" s="144"/>
      <c r="BY41" s="174"/>
      <c r="BZ41" s="174"/>
      <c r="CA41" s="173"/>
      <c r="CB41" s="173"/>
      <c r="CC41" s="173"/>
      <c r="CD41" s="173"/>
      <c r="CE41" s="173"/>
      <c r="CF41" s="173"/>
      <c r="CG41" s="173"/>
      <c r="CH41" s="172"/>
    </row>
    <row r="42" spans="2:86" s="8" customFormat="1" x14ac:dyDescent="0.35">
      <c r="B42" s="172"/>
      <c r="C42" s="172"/>
      <c r="D42" s="172"/>
      <c r="E42" s="172"/>
      <c r="F42" s="172"/>
      <c r="G42" s="172"/>
      <c r="H42" s="172"/>
      <c r="I42" s="172"/>
      <c r="J42" s="172"/>
      <c r="K42" s="172"/>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2"/>
      <c r="BR42" s="174"/>
      <c r="BS42" s="174"/>
      <c r="BT42" s="174"/>
      <c r="BU42" s="174"/>
      <c r="BV42" s="174"/>
      <c r="BW42" s="174"/>
      <c r="BX42" s="144"/>
      <c r="BY42" s="174"/>
      <c r="BZ42" s="174"/>
      <c r="CA42" s="173"/>
      <c r="CB42" s="173"/>
      <c r="CC42" s="173"/>
      <c r="CD42" s="173"/>
      <c r="CE42" s="173"/>
      <c r="CF42" s="173"/>
      <c r="CG42" s="173"/>
      <c r="CH42" s="172"/>
    </row>
    <row r="43" spans="2:86" s="8" customFormat="1" x14ac:dyDescent="0.35">
      <c r="B43" s="172"/>
      <c r="C43" s="172"/>
      <c r="D43" s="172"/>
      <c r="E43" s="172"/>
      <c r="F43" s="172"/>
      <c r="G43" s="172"/>
      <c r="H43" s="172"/>
      <c r="I43" s="172"/>
      <c r="J43" s="172"/>
      <c r="K43" s="172"/>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2"/>
      <c r="BR43" s="174"/>
      <c r="BS43" s="174"/>
      <c r="BT43" s="174"/>
      <c r="BU43" s="174"/>
      <c r="BV43" s="174"/>
      <c r="BW43" s="174"/>
      <c r="BX43" s="144"/>
      <c r="BY43" s="174"/>
      <c r="BZ43" s="174"/>
      <c r="CA43" s="173"/>
      <c r="CB43" s="173"/>
      <c r="CC43" s="173"/>
      <c r="CD43" s="173"/>
      <c r="CE43" s="173"/>
      <c r="CF43" s="173"/>
      <c r="CG43" s="173"/>
      <c r="CH43" s="172"/>
    </row>
    <row r="44" spans="2:86" s="8" customFormat="1" x14ac:dyDescent="0.35">
      <c r="B44" s="172"/>
      <c r="C44" s="172"/>
      <c r="D44" s="172"/>
      <c r="E44" s="172"/>
      <c r="F44" s="172"/>
      <c r="G44" s="172"/>
      <c r="H44" s="172"/>
      <c r="I44" s="172"/>
      <c r="J44" s="172"/>
      <c r="K44" s="172"/>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2"/>
      <c r="BR44" s="174"/>
      <c r="BS44" s="174"/>
      <c r="BT44" s="174"/>
      <c r="BU44" s="174"/>
      <c r="BV44" s="174"/>
      <c r="BW44" s="174"/>
      <c r="BX44" s="144"/>
      <c r="BY44" s="174"/>
      <c r="BZ44" s="174"/>
      <c r="CA44" s="173"/>
      <c r="CB44" s="173"/>
      <c r="CC44" s="173"/>
      <c r="CD44" s="173"/>
      <c r="CE44" s="173"/>
      <c r="CF44" s="173"/>
      <c r="CG44" s="173"/>
      <c r="CH44" s="172"/>
    </row>
    <row r="45" spans="2:86" s="8" customFormat="1" x14ac:dyDescent="0.35">
      <c r="B45" s="172"/>
      <c r="C45" s="172"/>
      <c r="D45" s="172"/>
      <c r="E45" s="172"/>
      <c r="F45" s="172"/>
      <c r="G45" s="172"/>
      <c r="H45" s="172"/>
      <c r="I45" s="172"/>
      <c r="J45" s="172"/>
      <c r="K45" s="172"/>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c r="BG45" s="173"/>
      <c r="BH45" s="173"/>
      <c r="BI45" s="173"/>
      <c r="BJ45" s="173"/>
      <c r="BK45" s="173"/>
      <c r="BL45" s="173"/>
      <c r="BM45" s="173"/>
      <c r="BN45" s="173"/>
      <c r="BO45" s="173"/>
      <c r="BP45" s="173"/>
      <c r="BQ45" s="172"/>
      <c r="BR45" s="174"/>
      <c r="BS45" s="174"/>
      <c r="BT45" s="174"/>
      <c r="BU45" s="174"/>
      <c r="BV45" s="174"/>
      <c r="BW45" s="174"/>
      <c r="BX45" s="144"/>
      <c r="BY45" s="174"/>
      <c r="BZ45" s="174"/>
      <c r="CA45" s="173"/>
      <c r="CB45" s="173"/>
      <c r="CC45" s="173"/>
      <c r="CD45" s="173"/>
      <c r="CE45" s="173"/>
      <c r="CF45" s="173"/>
      <c r="CG45" s="173"/>
      <c r="CH45" s="172"/>
    </row>
    <row r="46" spans="2:86" s="8" customFormat="1" x14ac:dyDescent="0.35">
      <c r="B46" s="172"/>
      <c r="C46" s="172"/>
      <c r="D46" s="172"/>
      <c r="E46" s="172"/>
      <c r="F46" s="172"/>
      <c r="G46" s="172"/>
      <c r="H46" s="172"/>
      <c r="I46" s="172"/>
      <c r="J46" s="172"/>
      <c r="K46" s="172"/>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3"/>
      <c r="BQ46" s="172"/>
      <c r="BR46" s="174"/>
      <c r="BS46" s="174"/>
      <c r="BT46" s="174"/>
      <c r="BU46" s="174"/>
      <c r="BV46" s="174"/>
      <c r="BW46" s="174"/>
      <c r="BX46" s="144"/>
      <c r="BY46" s="174"/>
      <c r="BZ46" s="174"/>
      <c r="CA46" s="173"/>
      <c r="CB46" s="173"/>
      <c r="CC46" s="173"/>
      <c r="CD46" s="173"/>
      <c r="CE46" s="173"/>
      <c r="CF46" s="173"/>
      <c r="CG46" s="173"/>
      <c r="CH46" s="172"/>
    </row>
    <row r="47" spans="2:86" s="8" customFormat="1" x14ac:dyDescent="0.35">
      <c r="B47" s="172"/>
      <c r="C47" s="172"/>
      <c r="D47" s="172"/>
      <c r="E47" s="172"/>
      <c r="F47" s="172"/>
      <c r="G47" s="172"/>
      <c r="H47" s="172"/>
      <c r="I47" s="172"/>
      <c r="J47" s="172"/>
      <c r="K47" s="172"/>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c r="BK47" s="173"/>
      <c r="BL47" s="173"/>
      <c r="BM47" s="173"/>
      <c r="BN47" s="173"/>
      <c r="BO47" s="173"/>
      <c r="BP47" s="173"/>
      <c r="BQ47" s="172"/>
      <c r="BR47" s="174"/>
      <c r="BS47" s="174"/>
      <c r="BT47" s="174"/>
      <c r="BU47" s="174"/>
      <c r="BV47" s="174"/>
      <c r="BW47" s="174"/>
      <c r="BX47" s="144"/>
      <c r="BY47" s="174"/>
      <c r="BZ47" s="174"/>
      <c r="CA47" s="173"/>
      <c r="CB47" s="173"/>
      <c r="CC47" s="173"/>
      <c r="CD47" s="173"/>
      <c r="CE47" s="173"/>
      <c r="CF47" s="173"/>
      <c r="CG47" s="173"/>
      <c r="CH47" s="172"/>
    </row>
    <row r="48" spans="2:86" s="8" customFormat="1" x14ac:dyDescent="0.35">
      <c r="B48" s="172"/>
      <c r="C48" s="172"/>
      <c r="D48" s="172"/>
      <c r="E48" s="172"/>
      <c r="F48" s="172"/>
      <c r="G48" s="172"/>
      <c r="H48" s="172"/>
      <c r="I48" s="172"/>
      <c r="J48" s="172"/>
      <c r="K48" s="172"/>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2"/>
      <c r="BR48" s="174"/>
      <c r="BS48" s="174"/>
      <c r="BT48" s="174"/>
      <c r="BU48" s="174"/>
      <c r="BV48" s="174"/>
      <c r="BW48" s="174"/>
      <c r="BX48" s="144"/>
      <c r="BY48" s="174"/>
      <c r="BZ48" s="174"/>
      <c r="CA48" s="173"/>
      <c r="CB48" s="173"/>
      <c r="CC48" s="173"/>
      <c r="CD48" s="173"/>
      <c r="CE48" s="173"/>
      <c r="CF48" s="173"/>
      <c r="CG48" s="173"/>
      <c r="CH48" s="172"/>
    </row>
    <row r="49" spans="2:86" s="8" customFormat="1" x14ac:dyDescent="0.35">
      <c r="B49" s="172"/>
      <c r="C49" s="172"/>
      <c r="D49" s="172"/>
      <c r="E49" s="172"/>
      <c r="F49" s="172"/>
      <c r="G49" s="172"/>
      <c r="H49" s="172"/>
      <c r="I49" s="172"/>
      <c r="J49" s="172"/>
      <c r="K49" s="172"/>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2"/>
      <c r="BR49" s="174"/>
      <c r="BS49" s="174"/>
      <c r="BT49" s="174"/>
      <c r="BU49" s="174"/>
      <c r="BV49" s="174"/>
      <c r="BW49" s="174"/>
      <c r="BX49" s="144"/>
      <c r="BY49" s="174"/>
      <c r="BZ49" s="174"/>
      <c r="CA49" s="173"/>
      <c r="CB49" s="173"/>
      <c r="CC49" s="173"/>
      <c r="CD49" s="173"/>
      <c r="CE49" s="173"/>
      <c r="CF49" s="173"/>
      <c r="CG49" s="173"/>
      <c r="CH49" s="172"/>
    </row>
    <row r="50" spans="2:86" s="8" customFormat="1" x14ac:dyDescent="0.35">
      <c r="B50" s="172"/>
      <c r="C50" s="172"/>
      <c r="D50" s="172"/>
      <c r="E50" s="172"/>
      <c r="F50" s="172"/>
      <c r="G50" s="172"/>
      <c r="H50" s="172"/>
      <c r="I50" s="172"/>
      <c r="J50" s="172"/>
      <c r="K50" s="172"/>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2"/>
      <c r="BR50" s="174"/>
      <c r="BS50" s="174"/>
      <c r="BT50" s="174"/>
      <c r="BU50" s="174"/>
      <c r="BV50" s="174"/>
      <c r="BW50" s="174"/>
      <c r="BX50" s="144"/>
      <c r="BY50" s="174"/>
      <c r="BZ50" s="174"/>
      <c r="CA50" s="173"/>
      <c r="CB50" s="173"/>
      <c r="CC50" s="173"/>
      <c r="CD50" s="173"/>
      <c r="CE50" s="173"/>
      <c r="CF50" s="173"/>
      <c r="CG50" s="173"/>
      <c r="CH50" s="172"/>
    </row>
    <row r="51" spans="2:86" s="8" customFormat="1" x14ac:dyDescent="0.35">
      <c r="B51" s="172"/>
      <c r="C51" s="172"/>
      <c r="D51" s="172"/>
      <c r="E51" s="172"/>
      <c r="F51" s="172"/>
      <c r="G51" s="172"/>
      <c r="H51" s="172"/>
      <c r="I51" s="172"/>
      <c r="J51" s="172"/>
      <c r="K51" s="172"/>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2"/>
      <c r="BR51" s="174"/>
      <c r="BS51" s="174"/>
      <c r="BT51" s="174"/>
      <c r="BU51" s="174"/>
      <c r="BV51" s="174"/>
      <c r="BW51" s="174"/>
      <c r="BX51" s="144"/>
      <c r="BY51" s="174"/>
      <c r="BZ51" s="174"/>
      <c r="CA51" s="173"/>
      <c r="CB51" s="173"/>
      <c r="CC51" s="173"/>
      <c r="CD51" s="173"/>
      <c r="CE51" s="173"/>
      <c r="CF51" s="173"/>
      <c r="CG51" s="173"/>
      <c r="CH51" s="172"/>
    </row>
    <row r="52" spans="2:86" s="8" customFormat="1" x14ac:dyDescent="0.35">
      <c r="B52" s="172"/>
      <c r="C52" s="172"/>
      <c r="D52" s="172"/>
      <c r="E52" s="172"/>
      <c r="F52" s="172"/>
      <c r="G52" s="172"/>
      <c r="H52" s="172"/>
      <c r="I52" s="172"/>
      <c r="J52" s="172"/>
      <c r="K52" s="172"/>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2"/>
      <c r="BR52" s="174"/>
      <c r="BS52" s="174"/>
      <c r="BT52" s="174"/>
      <c r="BU52" s="174"/>
      <c r="BV52" s="174"/>
      <c r="BW52" s="174"/>
      <c r="BX52" s="144"/>
      <c r="BY52" s="174"/>
      <c r="BZ52" s="174"/>
      <c r="CA52" s="173"/>
      <c r="CB52" s="173"/>
      <c r="CC52" s="173"/>
      <c r="CD52" s="173"/>
      <c r="CE52" s="173"/>
      <c r="CF52" s="173"/>
      <c r="CG52" s="173"/>
      <c r="CH52" s="172"/>
    </row>
    <row r="53" spans="2:86" s="8" customFormat="1" x14ac:dyDescent="0.35">
      <c r="B53" s="172"/>
      <c r="C53" s="172"/>
      <c r="D53" s="172"/>
      <c r="E53" s="172"/>
      <c r="F53" s="172"/>
      <c r="G53" s="172"/>
      <c r="H53" s="172"/>
      <c r="I53" s="172"/>
      <c r="J53" s="172"/>
      <c r="K53" s="172"/>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2"/>
      <c r="BR53" s="174"/>
      <c r="BS53" s="174"/>
      <c r="BT53" s="174"/>
      <c r="BU53" s="174"/>
      <c r="BV53" s="174"/>
      <c r="BW53" s="174"/>
      <c r="BX53" s="144"/>
      <c r="BY53" s="174"/>
      <c r="BZ53" s="174"/>
      <c r="CA53" s="173"/>
      <c r="CB53" s="173"/>
      <c r="CC53" s="173"/>
      <c r="CD53" s="173"/>
      <c r="CE53" s="173"/>
      <c r="CF53" s="173"/>
      <c r="CG53" s="173"/>
      <c r="CH53" s="172"/>
    </row>
    <row r="54" spans="2:86" s="8" customFormat="1" x14ac:dyDescent="0.35">
      <c r="B54" s="172"/>
      <c r="C54" s="172"/>
      <c r="D54" s="172"/>
      <c r="E54" s="172"/>
      <c r="F54" s="172"/>
      <c r="G54" s="172"/>
      <c r="H54" s="172"/>
      <c r="I54" s="172"/>
      <c r="J54" s="172"/>
      <c r="K54" s="172"/>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2"/>
      <c r="BR54" s="174"/>
      <c r="BS54" s="174"/>
      <c r="BT54" s="174"/>
      <c r="BU54" s="174"/>
      <c r="BV54" s="174"/>
      <c r="BW54" s="174"/>
      <c r="BX54" s="144"/>
      <c r="BY54" s="174"/>
      <c r="BZ54" s="174"/>
      <c r="CA54" s="173"/>
      <c r="CB54" s="173"/>
      <c r="CC54" s="173"/>
      <c r="CD54" s="173"/>
      <c r="CE54" s="173"/>
      <c r="CF54" s="173"/>
      <c r="CG54" s="173"/>
      <c r="CH54" s="172"/>
    </row>
    <row r="55" spans="2:86" s="8" customFormat="1" x14ac:dyDescent="0.35">
      <c r="B55" s="172"/>
      <c r="C55" s="172"/>
      <c r="D55" s="172"/>
      <c r="E55" s="172"/>
      <c r="F55" s="172"/>
      <c r="G55" s="172"/>
      <c r="H55" s="172"/>
      <c r="I55" s="172"/>
      <c r="J55" s="172"/>
      <c r="K55" s="172"/>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2"/>
      <c r="BR55" s="174"/>
      <c r="BS55" s="174"/>
      <c r="BT55" s="174"/>
      <c r="BU55" s="174"/>
      <c r="BV55" s="174"/>
      <c r="BW55" s="174"/>
      <c r="BX55" s="144"/>
      <c r="BY55" s="174"/>
      <c r="BZ55" s="174"/>
      <c r="CA55" s="173"/>
      <c r="CB55" s="173"/>
      <c r="CC55" s="173"/>
      <c r="CD55" s="173"/>
      <c r="CE55" s="173"/>
      <c r="CF55" s="173"/>
      <c r="CG55" s="173"/>
      <c r="CH55" s="172"/>
    </row>
    <row r="57" spans="2:86" x14ac:dyDescent="0.35">
      <c r="C57" s="176"/>
      <c r="D57" s="176"/>
      <c r="E57" s="41"/>
      <c r="F57" s="41"/>
    </row>
  </sheetData>
  <sheetProtection algorithmName="SHA-512" hashValue="302Bc7Zzf4QBfKILyCaGGJC1iAeNh/lOmDpNnimiNbbEDtmAKQTSf8+lCxJIWIUm93VXPY84y+4l5xW8SA7UiA==" saltValue="Y6D82ycEFhd7m46jVTsel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29" priority="32">
      <formula>LEN(TRIM(B14))&gt;0</formula>
    </cfRule>
  </conditionalFormatting>
  <conditionalFormatting sqref="C5:C6">
    <cfRule type="cellIs" dxfId="128" priority="33" operator="equal">
      <formula>0</formula>
    </cfRule>
  </conditionalFormatting>
  <conditionalFormatting sqref="C14:BP19 C20:CH55 BR14:BR19 BV14:BV19 BX14:BX19 BZ14:CH19">
    <cfRule type="expression" dxfId="127" priority="31">
      <formula>NOT($B14="")</formula>
    </cfRule>
  </conditionalFormatting>
  <conditionalFormatting sqref="D14:D55">
    <cfRule type="expression" dxfId="126" priority="30">
      <formula>NOT($C14="Other")</formula>
    </cfRule>
  </conditionalFormatting>
  <conditionalFormatting sqref="D12:F12 B14:BP19 BR14:BR19 BV14:BV19 BX14:BX19 BZ14:CH19 B20:CH55">
    <cfRule type="expression" dxfId="125" priority="17">
      <formula>AND(NOT($C$9=""),NOT($C$10=""),SUM($C$9:$C$10)=0)</formula>
    </cfRule>
  </conditionalFormatting>
  <conditionalFormatting sqref="F14:F55">
    <cfRule type="expression" dxfId="124" priority="29">
      <formula>NOT($E14="Other")</formula>
    </cfRule>
  </conditionalFormatting>
  <conditionalFormatting sqref="I14:I55">
    <cfRule type="expression" dxfId="123" priority="28">
      <formula>NOT($H14="Yes")</formula>
    </cfRule>
  </conditionalFormatting>
  <conditionalFormatting sqref="AL14:AL55">
    <cfRule type="expression" dxfId="122" priority="27">
      <formula>NOT(OR($AK14="Calculated/Modeled"))</formula>
    </cfRule>
  </conditionalFormatting>
  <conditionalFormatting sqref="AM14:AM55">
    <cfRule type="expression" dxfId="121" priority="26">
      <formula>NOT($AK14="Measured")</formula>
    </cfRule>
  </conditionalFormatting>
  <conditionalFormatting sqref="AO14:AO55">
    <cfRule type="expression" dxfId="120" priority="23">
      <formula>NOT($AN14="Yes")</formula>
    </cfRule>
  </conditionalFormatting>
  <conditionalFormatting sqref="BQ14:BQ19">
    <cfRule type="expression" dxfId="119" priority="15">
      <formula>AND(NOT($C$9=""),NOT($C$10=""),SUM($C$9:$C$10)=0)</formula>
    </cfRule>
    <cfRule type="expression" dxfId="118" priority="16">
      <formula>NOT($B14="")</formula>
    </cfRule>
  </conditionalFormatting>
  <conditionalFormatting sqref="BR14:BR55">
    <cfRule type="expression" dxfId="117" priority="22">
      <formula>NOT($BQ14="Yes")</formula>
    </cfRule>
  </conditionalFormatting>
  <conditionalFormatting sqref="BS14:BS55">
    <cfRule type="expression" dxfId="116" priority="11">
      <formula>NOT($BQ14="No")</formula>
    </cfRule>
  </conditionalFormatting>
  <conditionalFormatting sqref="BS14:BT19">
    <cfRule type="expression" dxfId="115" priority="12">
      <formula>NOT($B14="")</formula>
    </cfRule>
  </conditionalFormatting>
  <conditionalFormatting sqref="BS14:BU19">
    <cfRule type="expression" dxfId="114" priority="7">
      <formula>AND(NOT($C$9=""),NOT($C$10=""),SUM($C$9:$C$10)=0)</formula>
    </cfRule>
  </conditionalFormatting>
  <conditionalFormatting sqref="BU14:BU19">
    <cfRule type="expression" dxfId="113" priority="9">
      <formula>NOT($B14="")</formula>
    </cfRule>
  </conditionalFormatting>
  <conditionalFormatting sqref="BU14:BU55">
    <cfRule type="expression" dxfId="112" priority="8">
      <formula>NOT($BT14="No")</formula>
    </cfRule>
  </conditionalFormatting>
  <conditionalFormatting sqref="BW14:BW19">
    <cfRule type="expression" dxfId="111" priority="4">
      <formula>AND(NOT($C$9=""),NOT($C$10=""),SUM($C$9:$C$10)=0)</formula>
    </cfRule>
    <cfRule type="expression" dxfId="110" priority="6">
      <formula>NOT($B14="")</formula>
    </cfRule>
  </conditionalFormatting>
  <conditionalFormatting sqref="BW14:BW55">
    <cfRule type="expression" dxfId="109" priority="5">
      <formula>NOT($BV14="No")</formula>
    </cfRule>
  </conditionalFormatting>
  <conditionalFormatting sqref="BY14:BY19">
    <cfRule type="expression" dxfId="108" priority="1">
      <formula>AND(NOT($C$9=""),NOT($C$10=""),SUM($C$9:$C$10)=0)</formula>
    </cfRule>
    <cfRule type="expression" dxfId="107" priority="3">
      <formula>NOT($B14="")</formula>
    </cfRule>
  </conditionalFormatting>
  <conditionalFormatting sqref="BY14:BY55">
    <cfRule type="expression" dxfId="106"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BU1" zoomScale="80" zoomScaleNormal="80" workbookViewId="0">
      <selection activeCell="A14" sqref="A14"/>
    </sheetView>
  </sheetViews>
  <sheetFormatPr defaultColWidth="8.90625" defaultRowHeight="14.5" x14ac:dyDescent="0.35"/>
  <cols>
    <col min="1" max="1" width="3" customWidth="1"/>
    <col min="2" max="2" width="23.453125" customWidth="1"/>
    <col min="3" max="3" width="21.453125" customWidth="1"/>
    <col min="4" max="34" width="18.453125" customWidth="1"/>
    <col min="35" max="35" width="25.54296875" customWidth="1"/>
    <col min="36" max="36" width="20.54296875" customWidth="1"/>
    <col min="37" max="38" width="25.54296875" customWidth="1"/>
    <col min="39" max="91" width="18.453125" customWidth="1"/>
    <col min="92" max="92" width="18.54296875" customWidth="1"/>
    <col min="93" max="93" width="18.453125" customWidth="1"/>
    <col min="94" max="94" width="18.54296875" customWidth="1"/>
    <col min="95" max="98" width="18.453125" customWidth="1"/>
    <col min="99" max="99" width="18.54296875" customWidth="1"/>
    <col min="100" max="101" width="18.453125" customWidth="1"/>
  </cols>
  <sheetData>
    <row r="1" spans="2:101" ht="18" customHeight="1" x14ac:dyDescent="0.35">
      <c r="B1" s="284" t="s">
        <v>538</v>
      </c>
      <c r="C1" s="284"/>
      <c r="D1" s="30"/>
    </row>
    <row r="2" spans="2:101" ht="18" customHeight="1" x14ac:dyDescent="0.35">
      <c r="B2" s="284"/>
      <c r="C2" s="284"/>
      <c r="D2" s="30"/>
    </row>
    <row r="4" spans="2:101" ht="15.5" x14ac:dyDescent="0.35">
      <c r="B4" s="32" t="s">
        <v>368</v>
      </c>
    </row>
    <row r="5" spans="2:101" x14ac:dyDescent="0.35">
      <c r="B5" s="96" t="s">
        <v>369</v>
      </c>
      <c r="C5" s="97" t="str">
        <f>Facility!C4</f>
        <v>XTO Energy Inc.</v>
      </c>
    </row>
    <row r="6" spans="2:101" x14ac:dyDescent="0.35">
      <c r="B6" s="96" t="s">
        <v>14</v>
      </c>
      <c r="C6" s="97" t="str">
        <f>Facility!C21</f>
        <v>Wolverine Compressor Station</v>
      </c>
    </row>
    <row r="7" spans="2:101" x14ac:dyDescent="0.35">
      <c r="C7" s="8"/>
    </row>
    <row r="8" spans="2:101" ht="15.5" x14ac:dyDescent="0.35">
      <c r="B8" s="32" t="s">
        <v>468</v>
      </c>
      <c r="C8" s="8"/>
    </row>
    <row r="9" spans="2:101" x14ac:dyDescent="0.35">
      <c r="B9" s="177" t="s">
        <v>539</v>
      </c>
      <c r="C9" s="178">
        <v>1</v>
      </c>
    </row>
    <row r="10" spans="2:101" x14ac:dyDescent="0.35">
      <c r="B10" s="179"/>
      <c r="C10" s="180"/>
      <c r="BS10" s="181"/>
      <c r="BZ10" s="181"/>
    </row>
    <row r="11" spans="2:101" ht="15.5" x14ac:dyDescent="0.35">
      <c r="B11" s="32" t="s">
        <v>540</v>
      </c>
      <c r="D11" s="295" t="s">
        <v>472</v>
      </c>
      <c r="E11" s="295"/>
      <c r="F11" s="295"/>
      <c r="AJ11" s="142"/>
      <c r="BS11" s="181"/>
      <c r="BZ11" s="181"/>
      <c r="CC11" s="142"/>
      <c r="CF11" s="98"/>
    </row>
    <row r="12" spans="2:101" ht="15" customHeight="1" x14ac:dyDescent="0.35">
      <c r="B12" s="283" t="s">
        <v>541</v>
      </c>
      <c r="C12" s="283" t="s">
        <v>542</v>
      </c>
      <c r="D12" s="283" t="s">
        <v>543</v>
      </c>
      <c r="E12" s="289" t="s">
        <v>473</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90" t="s">
        <v>474</v>
      </c>
      <c r="AG12" s="290"/>
      <c r="AH12" s="291"/>
      <c r="AI12" s="298" t="s">
        <v>475</v>
      </c>
      <c r="AJ12" s="299"/>
      <c r="AK12" s="299"/>
      <c r="AL12" s="299"/>
      <c r="AM12" s="296" t="s">
        <v>476</v>
      </c>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182" t="s">
        <v>477</v>
      </c>
      <c r="BO12" s="182"/>
      <c r="BP12" s="182"/>
      <c r="BQ12" s="182"/>
      <c r="BR12" s="182"/>
      <c r="BS12" s="182"/>
      <c r="BT12" s="182"/>
      <c r="BU12" s="297" t="s">
        <v>478</v>
      </c>
      <c r="BV12" s="297"/>
      <c r="BW12" s="297"/>
      <c r="BX12" s="297"/>
      <c r="BY12" s="297"/>
      <c r="BZ12" s="297"/>
      <c r="CA12" s="297"/>
      <c r="CB12" s="297"/>
      <c r="CC12" s="297"/>
      <c r="CD12" s="297"/>
      <c r="CE12" s="297"/>
      <c r="CF12" s="297"/>
      <c r="CG12" s="297"/>
      <c r="CH12" s="297"/>
      <c r="CI12" s="297"/>
      <c r="CJ12" s="297"/>
      <c r="CK12" s="297"/>
      <c r="CL12" s="297"/>
      <c r="CM12" s="297"/>
      <c r="CN12" s="297"/>
      <c r="CO12" s="297"/>
      <c r="CP12" s="297"/>
      <c r="CQ12" s="297"/>
      <c r="CR12" s="297"/>
      <c r="CS12" s="297"/>
      <c r="CT12" s="297"/>
      <c r="CU12" s="297"/>
      <c r="CV12" s="297"/>
      <c r="CW12" s="297"/>
    </row>
    <row r="13" spans="2:101" ht="74.25" customHeight="1" x14ac:dyDescent="0.35">
      <c r="B13" s="283"/>
      <c r="C13" s="283"/>
      <c r="D13" s="283"/>
      <c r="E13" s="168" t="s">
        <v>487</v>
      </c>
      <c r="F13" s="168" t="s">
        <v>488</v>
      </c>
      <c r="G13" s="168" t="s">
        <v>489</v>
      </c>
      <c r="H13" s="168" t="s">
        <v>490</v>
      </c>
      <c r="I13" s="168" t="s">
        <v>491</v>
      </c>
      <c r="J13" s="168" t="s">
        <v>492</v>
      </c>
      <c r="K13" s="168" t="s">
        <v>493</v>
      </c>
      <c r="L13" s="168" t="s">
        <v>494</v>
      </c>
      <c r="M13" s="168" t="s">
        <v>495</v>
      </c>
      <c r="N13" s="168" t="s">
        <v>496</v>
      </c>
      <c r="O13" s="168" t="s">
        <v>497</v>
      </c>
      <c r="P13" s="168" t="s">
        <v>498</v>
      </c>
      <c r="Q13" s="168" t="s">
        <v>519</v>
      </c>
      <c r="R13" s="168" t="s">
        <v>500</v>
      </c>
      <c r="S13" s="168" t="s">
        <v>501</v>
      </c>
      <c r="T13" s="168" t="s">
        <v>502</v>
      </c>
      <c r="U13" s="168" t="s">
        <v>503</v>
      </c>
      <c r="V13" s="168" t="s">
        <v>504</v>
      </c>
      <c r="W13" s="168" t="s">
        <v>544</v>
      </c>
      <c r="X13" s="168" t="s">
        <v>506</v>
      </c>
      <c r="Y13" s="168" t="s">
        <v>507</v>
      </c>
      <c r="Z13" s="168" t="s">
        <v>508</v>
      </c>
      <c r="AA13" s="168" t="s">
        <v>509</v>
      </c>
      <c r="AB13" s="168" t="s">
        <v>510</v>
      </c>
      <c r="AC13" s="168" t="s">
        <v>511</v>
      </c>
      <c r="AD13" s="169" t="s">
        <v>512</v>
      </c>
      <c r="AE13" s="169" t="s">
        <v>513</v>
      </c>
      <c r="AF13" s="170" t="s">
        <v>514</v>
      </c>
      <c r="AG13" s="170" t="s">
        <v>515</v>
      </c>
      <c r="AH13" s="170" t="s">
        <v>516</v>
      </c>
      <c r="AI13" s="169" t="s">
        <v>545</v>
      </c>
      <c r="AJ13" s="169" t="s">
        <v>546</v>
      </c>
      <c r="AK13" s="169" t="s">
        <v>547</v>
      </c>
      <c r="AL13" s="183" t="s">
        <v>548</v>
      </c>
      <c r="AM13" s="168" t="s">
        <v>487</v>
      </c>
      <c r="AN13" s="168" t="s">
        <v>488</v>
      </c>
      <c r="AO13" s="168" t="s">
        <v>489</v>
      </c>
      <c r="AP13" s="168" t="s">
        <v>490</v>
      </c>
      <c r="AQ13" s="168" t="s">
        <v>491</v>
      </c>
      <c r="AR13" s="168" t="s">
        <v>492</v>
      </c>
      <c r="AS13" s="168" t="s">
        <v>493</v>
      </c>
      <c r="AT13" s="168" t="s">
        <v>494</v>
      </c>
      <c r="AU13" s="168" t="s">
        <v>495</v>
      </c>
      <c r="AV13" s="168" t="s">
        <v>496</v>
      </c>
      <c r="AW13" s="168" t="s">
        <v>497</v>
      </c>
      <c r="AX13" s="168" t="s">
        <v>498</v>
      </c>
      <c r="AY13" s="168" t="s">
        <v>519</v>
      </c>
      <c r="AZ13" s="168" t="s">
        <v>500</v>
      </c>
      <c r="BA13" s="168" t="s">
        <v>501</v>
      </c>
      <c r="BB13" s="168" t="s">
        <v>502</v>
      </c>
      <c r="BC13" s="168" t="s">
        <v>503</v>
      </c>
      <c r="BD13" s="168" t="s">
        <v>504</v>
      </c>
      <c r="BE13" s="168" t="s">
        <v>544</v>
      </c>
      <c r="BF13" s="168" t="s">
        <v>506</v>
      </c>
      <c r="BG13" s="168" t="s">
        <v>507</v>
      </c>
      <c r="BH13" s="168" t="s">
        <v>508</v>
      </c>
      <c r="BI13" s="168" t="s">
        <v>509</v>
      </c>
      <c r="BJ13" s="168" t="s">
        <v>521</v>
      </c>
      <c r="BK13" s="168" t="s">
        <v>511</v>
      </c>
      <c r="BL13" s="169" t="s">
        <v>512</v>
      </c>
      <c r="BM13" s="169" t="s">
        <v>513</v>
      </c>
      <c r="BN13" s="169" t="s">
        <v>549</v>
      </c>
      <c r="BO13" s="140" t="s">
        <v>550</v>
      </c>
      <c r="BP13" s="184" t="s">
        <v>551</v>
      </c>
      <c r="BQ13" s="140" t="s">
        <v>552</v>
      </c>
      <c r="BR13" s="140" t="s">
        <v>553</v>
      </c>
      <c r="BS13" s="169" t="s">
        <v>554</v>
      </c>
      <c r="BT13" s="169" t="s">
        <v>528</v>
      </c>
      <c r="BU13" s="185" t="s">
        <v>555</v>
      </c>
      <c r="BV13" s="183" t="s">
        <v>556</v>
      </c>
      <c r="BW13" s="186" t="s">
        <v>557</v>
      </c>
      <c r="BX13" s="140" t="s">
        <v>558</v>
      </c>
      <c r="BY13" s="140" t="s">
        <v>543</v>
      </c>
      <c r="BZ13" s="140" t="s">
        <v>559</v>
      </c>
      <c r="CA13" s="140" t="s">
        <v>560</v>
      </c>
      <c r="CB13" s="140" t="s">
        <v>543</v>
      </c>
      <c r="CC13" s="140" t="s">
        <v>561</v>
      </c>
      <c r="CD13" s="140" t="s">
        <v>562</v>
      </c>
      <c r="CE13" s="140" t="s">
        <v>543</v>
      </c>
      <c r="CF13" s="187" t="s">
        <v>563</v>
      </c>
      <c r="CG13" s="140" t="s">
        <v>564</v>
      </c>
      <c r="CH13" s="140" t="s">
        <v>565</v>
      </c>
      <c r="CI13" s="140" t="s">
        <v>566</v>
      </c>
      <c r="CJ13" s="140" t="s">
        <v>567</v>
      </c>
      <c r="CK13" s="140" t="s">
        <v>568</v>
      </c>
      <c r="CL13" s="140" t="s">
        <v>569</v>
      </c>
      <c r="CM13" s="140" t="s">
        <v>570</v>
      </c>
      <c r="CN13" s="187" t="s">
        <v>571</v>
      </c>
      <c r="CO13" s="140" t="s">
        <v>572</v>
      </c>
      <c r="CP13" s="187" t="s">
        <v>573</v>
      </c>
      <c r="CQ13" s="187" t="s">
        <v>574</v>
      </c>
      <c r="CR13" s="187" t="s">
        <v>575</v>
      </c>
      <c r="CS13" s="187" t="s">
        <v>576</v>
      </c>
      <c r="CT13" s="187" t="s">
        <v>577</v>
      </c>
      <c r="CU13" s="187" t="s">
        <v>578</v>
      </c>
      <c r="CV13" s="187" t="s">
        <v>579</v>
      </c>
      <c r="CW13" s="187" t="s">
        <v>580</v>
      </c>
    </row>
    <row r="14" spans="2:101" s="8" customFormat="1" ht="29" x14ac:dyDescent="0.35">
      <c r="B14" s="188" t="s">
        <v>952</v>
      </c>
      <c r="C14" s="144" t="s">
        <v>855</v>
      </c>
      <c r="D14" s="144"/>
      <c r="E14" s="144">
        <v>127.04</v>
      </c>
      <c r="F14" s="144">
        <v>3.7759999999999998</v>
      </c>
      <c r="G14" s="144">
        <v>0</v>
      </c>
      <c r="H14" s="144">
        <v>15.821</v>
      </c>
      <c r="I14" s="144">
        <v>0</v>
      </c>
      <c r="J14" s="144">
        <v>0</v>
      </c>
      <c r="K14" s="144">
        <v>0.17854</v>
      </c>
      <c r="L14" s="144">
        <v>0</v>
      </c>
      <c r="M14" s="144">
        <v>0</v>
      </c>
      <c r="N14" s="144">
        <v>7.4520999999999997</v>
      </c>
      <c r="O14" s="144">
        <v>0</v>
      </c>
      <c r="P14" s="144">
        <v>17.007000000000001</v>
      </c>
      <c r="Q14" s="144">
        <v>0.63951000000000002</v>
      </c>
      <c r="R14" s="144">
        <f>SUM(S14:U14)</f>
        <v>1.8764399999999999</v>
      </c>
      <c r="S14" s="144">
        <v>0.29743999999999998</v>
      </c>
      <c r="T14" s="144">
        <v>0</v>
      </c>
      <c r="U14" s="144">
        <v>1.579</v>
      </c>
      <c r="V14" s="144">
        <v>0</v>
      </c>
      <c r="W14" s="144">
        <v>0</v>
      </c>
      <c r="X14" s="144">
        <v>0</v>
      </c>
      <c r="Y14" s="144">
        <v>0</v>
      </c>
      <c r="Z14" s="144">
        <v>0</v>
      </c>
      <c r="AA14" s="144">
        <v>0</v>
      </c>
      <c r="AB14" s="144">
        <v>0</v>
      </c>
      <c r="AC14" s="144">
        <v>0</v>
      </c>
      <c r="AD14" s="144">
        <v>0</v>
      </c>
      <c r="AE14" s="144">
        <f>SUM(H14:AD14)-R14</f>
        <v>42.974590000000006</v>
      </c>
      <c r="AF14" s="144" t="s">
        <v>961</v>
      </c>
      <c r="AG14" s="144" t="s">
        <v>962</v>
      </c>
      <c r="AH14" s="144"/>
      <c r="AI14" s="144" t="s">
        <v>897</v>
      </c>
      <c r="AJ14" s="144" t="s">
        <v>950</v>
      </c>
      <c r="AK14" s="144" t="s">
        <v>940</v>
      </c>
      <c r="AL14" s="144"/>
      <c r="AM14" s="144">
        <f>63.848*(1-0.98)</f>
        <v>1.2769600000000012</v>
      </c>
      <c r="AN14" s="144">
        <f>3.7694*(1-0.98)</f>
        <v>7.5388000000000066E-2</v>
      </c>
      <c r="AO14" s="144">
        <v>0</v>
      </c>
      <c r="AP14" s="144">
        <f>4.0662 * (1-0.98)</f>
        <v>8.1324000000000077E-2</v>
      </c>
      <c r="AQ14" s="144">
        <v>0</v>
      </c>
      <c r="AR14" s="144">
        <v>0</v>
      </c>
      <c r="AS14" s="144">
        <f>0.0046868*(1-0.98)</f>
        <v>9.373600000000008E-5</v>
      </c>
      <c r="AT14" s="144">
        <v>0</v>
      </c>
      <c r="AU14" s="144">
        <v>0</v>
      </c>
      <c r="AV14" s="144">
        <f>2.4257*(1-0.98)</f>
        <v>4.8514000000000043E-2</v>
      </c>
      <c r="AW14" s="144">
        <v>0</v>
      </c>
      <c r="AX14" s="144">
        <f>1.5163*(1-0.98)</f>
        <v>3.0326000000000027E-2</v>
      </c>
      <c r="AY14" s="144">
        <f>0.085786*(1-0.98)</f>
        <v>1.7157200000000015E-3</v>
      </c>
      <c r="AZ14" s="144">
        <f>SUM(BA14:BC14)</f>
        <v>1.0106420000000008E-3</v>
      </c>
      <c r="BA14" s="144">
        <f>0.0078281*(1-0.98)</f>
        <v>1.5656200000000012E-4</v>
      </c>
      <c r="BB14" s="144">
        <v>0</v>
      </c>
      <c r="BC14" s="144">
        <f>0.042704*(1-0.98)</f>
        <v>8.5408000000000077E-4</v>
      </c>
      <c r="BD14" s="144">
        <v>0</v>
      </c>
      <c r="BE14" s="144">
        <v>0</v>
      </c>
      <c r="BF14" s="144">
        <v>0</v>
      </c>
      <c r="BG14" s="144">
        <v>0</v>
      </c>
      <c r="BH14" s="144">
        <v>0</v>
      </c>
      <c r="BI14" s="144">
        <v>0</v>
      </c>
      <c r="BJ14" s="144">
        <v>0</v>
      </c>
      <c r="BK14" s="144">
        <v>0</v>
      </c>
      <c r="BL14" s="144">
        <v>0</v>
      </c>
      <c r="BM14" s="144">
        <f>SUM(AP14:BL14)-AZ14</f>
        <v>0.16298409800000016</v>
      </c>
      <c r="BN14" s="144" t="s">
        <v>897</v>
      </c>
      <c r="BO14" s="144" t="s">
        <v>940</v>
      </c>
      <c r="BP14" s="144" t="s">
        <v>985</v>
      </c>
      <c r="BQ14" s="144" t="s">
        <v>897</v>
      </c>
      <c r="BR14" s="144" t="s">
        <v>986</v>
      </c>
      <c r="BS14" s="144" t="s">
        <v>940</v>
      </c>
      <c r="BT14" s="144"/>
      <c r="BU14" s="144" t="s">
        <v>897</v>
      </c>
      <c r="BV14" s="144">
        <v>100</v>
      </c>
      <c r="BW14" s="144" t="s">
        <v>987</v>
      </c>
      <c r="BX14" s="144" t="s">
        <v>848</v>
      </c>
      <c r="BY14" s="144"/>
      <c r="BZ14" s="144">
        <v>24.8</v>
      </c>
      <c r="CA14" s="144" t="s">
        <v>850</v>
      </c>
      <c r="CB14" s="144"/>
      <c r="CC14" s="144" t="s">
        <v>950</v>
      </c>
      <c r="CD14" s="144" t="s">
        <v>811</v>
      </c>
      <c r="CE14" s="144" t="s">
        <v>890</v>
      </c>
      <c r="CF14" s="144" t="s">
        <v>890</v>
      </c>
      <c r="CG14" s="144">
        <v>46.654000000000003</v>
      </c>
      <c r="CH14" s="189">
        <v>0.13902</v>
      </c>
      <c r="CI14" s="189">
        <v>73.138999999999996</v>
      </c>
      <c r="CJ14" s="144">
        <v>10674</v>
      </c>
      <c r="CK14" s="144">
        <v>1.8900999999999999</v>
      </c>
      <c r="CL14" s="189">
        <v>0.13799</v>
      </c>
      <c r="CM14" s="189">
        <v>73.257000000000005</v>
      </c>
      <c r="CN14" s="190">
        <v>10703</v>
      </c>
      <c r="CO14" s="190">
        <v>10703</v>
      </c>
      <c r="CP14" s="190">
        <v>8760</v>
      </c>
      <c r="CQ14" s="190">
        <v>1282</v>
      </c>
      <c r="CR14" s="190">
        <v>100</v>
      </c>
      <c r="CS14" s="190">
        <v>1287</v>
      </c>
      <c r="CT14" s="190" t="s">
        <v>988</v>
      </c>
      <c r="CU14" s="190">
        <v>10</v>
      </c>
      <c r="CV14" s="190" t="s">
        <v>991</v>
      </c>
      <c r="CW14" s="190" t="s">
        <v>890</v>
      </c>
    </row>
    <row r="15" spans="2:101" s="8" customFormat="1" x14ac:dyDescent="0.35">
      <c r="B15" s="188"/>
      <c r="C15" s="144"/>
      <c r="D15" s="144" t="s">
        <v>80</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90" t="s">
        <v>80</v>
      </c>
      <c r="CO15" s="190" t="s">
        <v>80</v>
      </c>
      <c r="CP15" s="190" t="s">
        <v>80</v>
      </c>
      <c r="CQ15" s="190" t="s">
        <v>80</v>
      </c>
      <c r="CR15" s="190" t="s">
        <v>80</v>
      </c>
      <c r="CS15" s="190" t="s">
        <v>80</v>
      </c>
      <c r="CT15" s="190" t="s">
        <v>80</v>
      </c>
      <c r="CU15" s="190" t="s">
        <v>80</v>
      </c>
      <c r="CV15" s="190" t="s">
        <v>80</v>
      </c>
      <c r="CW15" s="190" t="s">
        <v>80</v>
      </c>
    </row>
    <row r="16" spans="2:101" s="8" customFormat="1" x14ac:dyDescent="0.35">
      <c r="B16" s="188"/>
      <c r="C16" s="144"/>
      <c r="D16" s="144" t="s">
        <v>80</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90" t="s">
        <v>80</v>
      </c>
      <c r="CO16" s="190" t="s">
        <v>80</v>
      </c>
      <c r="CP16" s="190" t="s">
        <v>80</v>
      </c>
      <c r="CQ16" s="190" t="s">
        <v>80</v>
      </c>
      <c r="CR16" s="190" t="s">
        <v>80</v>
      </c>
      <c r="CS16" s="190" t="s">
        <v>80</v>
      </c>
      <c r="CT16" s="190" t="s">
        <v>80</v>
      </c>
      <c r="CU16" s="190" t="s">
        <v>80</v>
      </c>
      <c r="CV16" s="190" t="s">
        <v>80</v>
      </c>
      <c r="CW16" s="190" t="s">
        <v>80</v>
      </c>
    </row>
    <row r="17" spans="2:101" s="8" customFormat="1" x14ac:dyDescent="0.35">
      <c r="B17" s="188"/>
      <c r="C17" s="144" t="s">
        <v>80</v>
      </c>
      <c r="D17" s="144" t="s">
        <v>80</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90" t="s">
        <v>80</v>
      </c>
      <c r="CO17" s="190" t="s">
        <v>80</v>
      </c>
      <c r="CP17" s="190" t="s">
        <v>80</v>
      </c>
      <c r="CQ17" s="190" t="s">
        <v>80</v>
      </c>
      <c r="CR17" s="190" t="s">
        <v>80</v>
      </c>
      <c r="CS17" s="190" t="s">
        <v>80</v>
      </c>
      <c r="CT17" s="190" t="s">
        <v>80</v>
      </c>
      <c r="CU17" s="190" t="s">
        <v>80</v>
      </c>
      <c r="CV17" s="190" t="s">
        <v>80</v>
      </c>
      <c r="CW17" s="190" t="s">
        <v>80</v>
      </c>
    </row>
    <row r="18" spans="2:101" s="8" customFormat="1" x14ac:dyDescent="0.35">
      <c r="B18" s="188"/>
      <c r="C18" s="144"/>
      <c r="D18" s="144" t="s">
        <v>80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90" t="s">
        <v>80</v>
      </c>
      <c r="CO18" s="190" t="s">
        <v>80</v>
      </c>
      <c r="CP18" s="190" t="s">
        <v>80</v>
      </c>
      <c r="CQ18" s="190" t="s">
        <v>80</v>
      </c>
      <c r="CR18" s="190" t="s">
        <v>80</v>
      </c>
      <c r="CS18" s="190" t="s">
        <v>80</v>
      </c>
      <c r="CT18" s="190" t="s">
        <v>80</v>
      </c>
      <c r="CU18" s="190" t="s">
        <v>80</v>
      </c>
      <c r="CV18" s="190" t="s">
        <v>80</v>
      </c>
      <c r="CW18" s="190" t="s">
        <v>80</v>
      </c>
    </row>
    <row r="19" spans="2:101" s="8" customFormat="1" x14ac:dyDescent="0.35">
      <c r="B19" s="188"/>
      <c r="C19" s="144" t="s">
        <v>80</v>
      </c>
      <c r="D19" s="144" t="s">
        <v>80</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90" t="s">
        <v>80</v>
      </c>
      <c r="CO19" s="190" t="s">
        <v>80</v>
      </c>
      <c r="CP19" s="190" t="s">
        <v>80</v>
      </c>
      <c r="CQ19" s="190" t="s">
        <v>80</v>
      </c>
      <c r="CR19" s="190" t="s">
        <v>80</v>
      </c>
      <c r="CS19" s="190" t="s">
        <v>80</v>
      </c>
      <c r="CT19" s="190" t="s">
        <v>80</v>
      </c>
      <c r="CU19" s="190" t="s">
        <v>80</v>
      </c>
      <c r="CV19" s="190" t="s">
        <v>80</v>
      </c>
      <c r="CW19" s="190" t="s">
        <v>80</v>
      </c>
    </row>
    <row r="20" spans="2:101" s="8" customFormat="1" x14ac:dyDescent="0.35">
      <c r="B20" s="188"/>
      <c r="C20" s="144" t="s">
        <v>80</v>
      </c>
      <c r="D20" s="144" t="s">
        <v>80</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90" t="s">
        <v>80</v>
      </c>
      <c r="CO20" s="190" t="s">
        <v>80</v>
      </c>
      <c r="CP20" s="190" t="s">
        <v>80</v>
      </c>
      <c r="CQ20" s="190" t="s">
        <v>80</v>
      </c>
      <c r="CR20" s="190" t="s">
        <v>80</v>
      </c>
      <c r="CS20" s="190" t="s">
        <v>80</v>
      </c>
      <c r="CT20" s="190" t="s">
        <v>80</v>
      </c>
      <c r="CU20" s="190" t="s">
        <v>80</v>
      </c>
      <c r="CV20" s="190" t="s">
        <v>80</v>
      </c>
      <c r="CW20" s="190" t="s">
        <v>80</v>
      </c>
    </row>
    <row r="21" spans="2:101" s="8" customFormat="1" x14ac:dyDescent="0.35">
      <c r="B21" s="188"/>
      <c r="C21" s="144" t="s">
        <v>80</v>
      </c>
      <c r="D21" s="144" t="s">
        <v>80</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90" t="s">
        <v>80</v>
      </c>
      <c r="CO21" s="190" t="s">
        <v>80</v>
      </c>
      <c r="CP21" s="190" t="s">
        <v>80</v>
      </c>
      <c r="CQ21" s="190" t="s">
        <v>80</v>
      </c>
      <c r="CR21" s="190" t="s">
        <v>80</v>
      </c>
      <c r="CS21" s="190" t="s">
        <v>80</v>
      </c>
      <c r="CT21" s="190" t="s">
        <v>80</v>
      </c>
      <c r="CU21" s="190" t="s">
        <v>80</v>
      </c>
      <c r="CV21" s="190" t="s">
        <v>80</v>
      </c>
      <c r="CW21" s="190" t="s">
        <v>80</v>
      </c>
    </row>
    <row r="22" spans="2:101" s="8" customFormat="1" x14ac:dyDescent="0.35">
      <c r="B22" s="188"/>
      <c r="C22" s="144" t="s">
        <v>80</v>
      </c>
      <c r="D22" s="144" t="s">
        <v>80</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90" t="s">
        <v>80</v>
      </c>
      <c r="CO22" s="190" t="s">
        <v>80</v>
      </c>
      <c r="CP22" s="190" t="s">
        <v>80</v>
      </c>
      <c r="CQ22" s="190" t="s">
        <v>80</v>
      </c>
      <c r="CR22" s="190" t="s">
        <v>80</v>
      </c>
      <c r="CS22" s="190" t="s">
        <v>80</v>
      </c>
      <c r="CT22" s="190" t="s">
        <v>80</v>
      </c>
      <c r="CU22" s="190" t="s">
        <v>80</v>
      </c>
      <c r="CV22" s="190" t="s">
        <v>80</v>
      </c>
      <c r="CW22" s="190" t="s">
        <v>80</v>
      </c>
    </row>
    <row r="23" spans="2:101" s="8" customFormat="1" x14ac:dyDescent="0.35">
      <c r="B23" s="188"/>
      <c r="C23" s="144" t="s">
        <v>80</v>
      </c>
      <c r="D23" s="144" t="s">
        <v>80</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90" t="s">
        <v>80</v>
      </c>
      <c r="CO23" s="190" t="s">
        <v>80</v>
      </c>
      <c r="CP23" s="190" t="s">
        <v>80</v>
      </c>
      <c r="CQ23" s="190" t="s">
        <v>80</v>
      </c>
      <c r="CR23" s="190" t="s">
        <v>80</v>
      </c>
      <c r="CS23" s="190" t="s">
        <v>80</v>
      </c>
      <c r="CT23" s="190" t="s">
        <v>80</v>
      </c>
      <c r="CU23" s="190" t="s">
        <v>80</v>
      </c>
      <c r="CV23" s="190" t="s">
        <v>80</v>
      </c>
      <c r="CW23" s="190" t="s">
        <v>80</v>
      </c>
    </row>
    <row r="24" spans="2:101" s="8" customFormat="1" x14ac:dyDescent="0.35">
      <c r="B24" s="188"/>
      <c r="C24" s="144" t="s">
        <v>80</v>
      </c>
      <c r="D24" s="144" t="s">
        <v>80</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90" t="s">
        <v>80</v>
      </c>
      <c r="CO24" s="190" t="s">
        <v>80</v>
      </c>
      <c r="CP24" s="190" t="s">
        <v>80</v>
      </c>
      <c r="CQ24" s="190" t="s">
        <v>80</v>
      </c>
      <c r="CR24" s="190" t="s">
        <v>80</v>
      </c>
      <c r="CS24" s="190" t="s">
        <v>80</v>
      </c>
      <c r="CT24" s="190" t="s">
        <v>80</v>
      </c>
      <c r="CU24" s="190" t="s">
        <v>80</v>
      </c>
      <c r="CV24" s="190" t="s">
        <v>80</v>
      </c>
      <c r="CW24" s="190" t="s">
        <v>80</v>
      </c>
    </row>
    <row r="25" spans="2:101" s="8" customFormat="1" x14ac:dyDescent="0.35">
      <c r="B25" s="188"/>
      <c r="C25" s="144" t="s">
        <v>80</v>
      </c>
      <c r="D25" s="144" t="s">
        <v>80</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90" t="s">
        <v>80</v>
      </c>
      <c r="CO25" s="190" t="s">
        <v>80</v>
      </c>
      <c r="CP25" s="190" t="s">
        <v>80</v>
      </c>
      <c r="CQ25" s="190" t="s">
        <v>80</v>
      </c>
      <c r="CR25" s="190" t="s">
        <v>80</v>
      </c>
      <c r="CS25" s="190" t="s">
        <v>80</v>
      </c>
      <c r="CT25" s="190" t="s">
        <v>80</v>
      </c>
      <c r="CU25" s="190" t="s">
        <v>80</v>
      </c>
      <c r="CV25" s="190" t="s">
        <v>80</v>
      </c>
      <c r="CW25" s="190" t="s">
        <v>80</v>
      </c>
    </row>
    <row r="26" spans="2:101" s="8" customFormat="1" x14ac:dyDescent="0.35">
      <c r="B26" s="188"/>
      <c r="C26" s="144" t="s">
        <v>80</v>
      </c>
      <c r="D26" s="144" t="s">
        <v>80</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90" t="s">
        <v>80</v>
      </c>
      <c r="CO26" s="190" t="s">
        <v>80</v>
      </c>
      <c r="CP26" s="190" t="s">
        <v>80</v>
      </c>
      <c r="CQ26" s="190" t="s">
        <v>80</v>
      </c>
      <c r="CR26" s="190" t="s">
        <v>80</v>
      </c>
      <c r="CS26" s="190" t="s">
        <v>80</v>
      </c>
      <c r="CT26" s="190" t="s">
        <v>80</v>
      </c>
      <c r="CU26" s="190" t="s">
        <v>80</v>
      </c>
      <c r="CV26" s="190" t="s">
        <v>80</v>
      </c>
      <c r="CW26" s="190" t="s">
        <v>80</v>
      </c>
    </row>
    <row r="27" spans="2:101" s="8" customFormat="1" x14ac:dyDescent="0.35">
      <c r="B27" s="188"/>
      <c r="C27" s="144" t="s">
        <v>80</v>
      </c>
      <c r="D27" s="144" t="s">
        <v>80</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90" t="s">
        <v>80</v>
      </c>
      <c r="CO27" s="190" t="s">
        <v>80</v>
      </c>
      <c r="CP27" s="190" t="s">
        <v>80</v>
      </c>
      <c r="CQ27" s="190" t="s">
        <v>80</v>
      </c>
      <c r="CR27" s="190" t="s">
        <v>80</v>
      </c>
      <c r="CS27" s="190" t="s">
        <v>80</v>
      </c>
      <c r="CT27" s="190" t="s">
        <v>80</v>
      </c>
      <c r="CU27" s="190" t="s">
        <v>80</v>
      </c>
      <c r="CV27" s="190" t="s">
        <v>80</v>
      </c>
      <c r="CW27" s="190" t="s">
        <v>80</v>
      </c>
    </row>
    <row r="28" spans="2:101" s="8" customFormat="1" x14ac:dyDescent="0.35">
      <c r="B28" s="188"/>
      <c r="C28" s="144" t="s">
        <v>80</v>
      </c>
      <c r="D28" s="144" t="s">
        <v>80</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90" t="s">
        <v>80</v>
      </c>
      <c r="CO28" s="190" t="s">
        <v>80</v>
      </c>
      <c r="CP28" s="190" t="s">
        <v>80</v>
      </c>
      <c r="CQ28" s="190" t="s">
        <v>80</v>
      </c>
      <c r="CR28" s="190" t="s">
        <v>80</v>
      </c>
      <c r="CS28" s="190" t="s">
        <v>80</v>
      </c>
      <c r="CT28" s="190" t="s">
        <v>80</v>
      </c>
      <c r="CU28" s="190" t="s">
        <v>80</v>
      </c>
      <c r="CV28" s="190" t="s">
        <v>80</v>
      </c>
      <c r="CW28" s="190" t="s">
        <v>80</v>
      </c>
    </row>
    <row r="29" spans="2:101" s="8" customFormat="1" x14ac:dyDescent="0.35">
      <c r="B29" s="188"/>
      <c r="C29" s="144" t="s">
        <v>80</v>
      </c>
      <c r="D29" s="144" t="s">
        <v>80</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90" t="s">
        <v>80</v>
      </c>
      <c r="CO29" s="190" t="s">
        <v>80</v>
      </c>
      <c r="CP29" s="190" t="s">
        <v>80</v>
      </c>
      <c r="CQ29" s="190" t="s">
        <v>80</v>
      </c>
      <c r="CR29" s="190" t="s">
        <v>80</v>
      </c>
      <c r="CS29" s="190" t="s">
        <v>80</v>
      </c>
      <c r="CT29" s="190" t="s">
        <v>80</v>
      </c>
      <c r="CU29" s="190" t="s">
        <v>80</v>
      </c>
      <c r="CV29" s="190" t="s">
        <v>80</v>
      </c>
      <c r="CW29" s="190" t="s">
        <v>80</v>
      </c>
    </row>
    <row r="30" spans="2:101" s="8" customFormat="1" x14ac:dyDescent="0.35">
      <c r="B30" s="188"/>
      <c r="C30" s="144" t="s">
        <v>80</v>
      </c>
      <c r="D30" s="144" t="s">
        <v>80</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90" t="s">
        <v>80</v>
      </c>
      <c r="CO30" s="190" t="s">
        <v>80</v>
      </c>
      <c r="CP30" s="190" t="s">
        <v>80</v>
      </c>
      <c r="CQ30" s="190" t="s">
        <v>80</v>
      </c>
      <c r="CR30" s="190" t="s">
        <v>80</v>
      </c>
      <c r="CS30" s="190" t="s">
        <v>80</v>
      </c>
      <c r="CT30" s="190" t="s">
        <v>80</v>
      </c>
      <c r="CU30" s="190" t="s">
        <v>80</v>
      </c>
      <c r="CV30" s="190" t="s">
        <v>80</v>
      </c>
      <c r="CW30" s="190" t="s">
        <v>80</v>
      </c>
    </row>
    <row r="31" spans="2:101" s="8" customFormat="1" x14ac:dyDescent="0.35">
      <c r="B31" s="188"/>
      <c r="C31" s="144" t="s">
        <v>80</v>
      </c>
      <c r="D31" s="144" t="s">
        <v>80</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90" t="s">
        <v>80</v>
      </c>
      <c r="CO31" s="190" t="s">
        <v>80</v>
      </c>
      <c r="CP31" s="190" t="s">
        <v>80</v>
      </c>
      <c r="CQ31" s="190" t="s">
        <v>80</v>
      </c>
      <c r="CR31" s="190" t="s">
        <v>80</v>
      </c>
      <c r="CS31" s="190" t="s">
        <v>80</v>
      </c>
      <c r="CT31" s="190" t="s">
        <v>80</v>
      </c>
      <c r="CU31" s="190" t="s">
        <v>80</v>
      </c>
      <c r="CV31" s="190" t="s">
        <v>80</v>
      </c>
      <c r="CW31" s="190" t="s">
        <v>80</v>
      </c>
    </row>
  </sheetData>
  <sheetProtection algorithmName="SHA-512" hashValue="qGc78eZazmCWt5p4ER1InrOzeiWD/vurIvzuXMA4emEXiuL1zTMzU1Kqqp2XVItFtbfcvWc1QD5/l8GQThG1hg==" saltValue="BIvUullFLuqoIJxx+vack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5" priority="18">
      <formula>LEN(TRIM(B14))&gt;0</formula>
    </cfRule>
  </conditionalFormatting>
  <conditionalFormatting sqref="C5:C6">
    <cfRule type="cellIs" dxfId="104" priority="19" operator="equal">
      <formula>0</formula>
    </cfRule>
  </conditionalFormatting>
  <conditionalFormatting sqref="C14:CW31">
    <cfRule type="expression" dxfId="103" priority="17">
      <formula>NOT($B14="")</formula>
    </cfRule>
  </conditionalFormatting>
  <conditionalFormatting sqref="D11 B14:CW31">
    <cfRule type="expression" dxfId="102" priority="1">
      <formula>AND(NOT($C$9=""),$C$9=0)</formula>
    </cfRule>
  </conditionalFormatting>
  <conditionalFormatting sqref="D11">
    <cfRule type="expression" dxfId="101" priority="2">
      <formula>AND(NOT($C$9=""),NOT($C$10=""),SUM($C$9:$C$10)=0)</formula>
    </cfRule>
  </conditionalFormatting>
  <conditionalFormatting sqref="D14:D31">
    <cfRule type="expression" dxfId="100" priority="16">
      <formula>NOT($C14="Other (specify)")</formula>
    </cfRule>
  </conditionalFormatting>
  <conditionalFormatting sqref="AG14:AG31">
    <cfRule type="expression" dxfId="99" priority="13">
      <formula>NOT(OR($AF14="Calculated/Modeled"))</formula>
    </cfRule>
  </conditionalFormatting>
  <conditionalFormatting sqref="AH14:AH31">
    <cfRule type="expression" dxfId="98" priority="12">
      <formula>NOT($AF14="Measured")</formula>
    </cfRule>
  </conditionalFormatting>
  <conditionalFormatting sqref="AJ14:AJ31">
    <cfRule type="expression" dxfId="97" priority="11">
      <formula>NOT($AI14="Yes")</formula>
    </cfRule>
  </conditionalFormatting>
  <conditionalFormatting sqref="AL14:AL31">
    <cfRule type="expression" dxfId="96" priority="10">
      <formula>NOT($AK14="Yes")</formula>
    </cfRule>
  </conditionalFormatting>
  <conditionalFormatting sqref="BR14:BR31">
    <cfRule type="expression" dxfId="95" priority="9">
      <formula>NOT(BQ14="Yes")</formula>
    </cfRule>
  </conditionalFormatting>
  <conditionalFormatting sqref="BT14:BT31">
    <cfRule type="expression" dxfId="94" priority="8">
      <formula>NOT($BS14="Yes")</formula>
    </cfRule>
  </conditionalFormatting>
  <conditionalFormatting sqref="BV14:BW31">
    <cfRule type="expression" dxfId="93" priority="7">
      <formula>NOT($BU14="Yes")</formula>
    </cfRule>
  </conditionalFormatting>
  <conditionalFormatting sqref="BY14:BY31">
    <cfRule type="expression" dxfId="92" priority="5">
      <formula>NOT($BX14="Other (specify)")</formula>
    </cfRule>
  </conditionalFormatting>
  <conditionalFormatting sqref="CB14:CB31">
    <cfRule type="expression" dxfId="91" priority="4">
      <formula>NOT($CA14="Other (specify)")</formula>
    </cfRule>
  </conditionalFormatting>
  <conditionalFormatting sqref="CE14:CE31">
    <cfRule type="expression" dxfId="90"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2024-05-01T19:01:09+00:00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71B42DD-22A8-494C-85DF-10F802A0EC94}"/>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fca17280-b247-4e95-99cc-67d76af6c1ea"/>
    <ds:schemaRef ds:uri="af0aaecb-2d7c-43f0-9f94-ea8013dc6a3e"/>
    <ds:schemaRef ds:uri="http://schemas.microsoft.com/sharepoint/v3/fields"/>
    <ds:schemaRef ds:uri="http://purl.org/dc/terms/"/>
    <ds:schemaRef ds:uri="http://schemas.microsoft.com/office/2006/metadata/properties"/>
    <ds:schemaRef ds:uri="4ffa91fb-a0ff-4ac5-b2db-65c790d184a4"/>
    <ds:schemaRef ds:uri="http://schemas.microsoft.com/sharepoint.v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B6E84F50-EE81-4764-9AA9-F6AAC09F977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Jody Sunstrum</dc:creator>
  <cp:keywords/>
  <dc:description/>
  <cp:lastModifiedBy>Jody Sunstrum</cp:lastModifiedBy>
  <cp:revision/>
  <dcterms:created xsi:type="dcterms:W3CDTF">2022-10-27T13:16:05Z</dcterms:created>
  <dcterms:modified xsi:type="dcterms:W3CDTF">2024-05-01T19:00:22Z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