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90AD1B8-C4D1-4217-8DD6-522FEE53C862}"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4" i="8" l="1"/>
  <c r="BZ14" i="8"/>
  <c r="M4" i="6"/>
  <c r="CB3" i="8"/>
  <c r="CA3" i="8"/>
  <c r="N11" i="6"/>
  <c r="L4" i="6"/>
  <c r="L5" i="6"/>
  <c r="CI4" i="8" l="1"/>
  <c r="CJ4" i="8"/>
  <c r="B33" i="6" l="1"/>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<sst xmlns="http://schemas.openxmlformats.org/spreadsheetml/2006/main" count="4346" uniqueCount="999">
  <si>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</si>
  <si>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</si>
  <si>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</si>
  <si>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</si>
  <si>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</si>
  <si>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</si>
  <si>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</si>
  <si>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</si>
  <si>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</si>
  <si>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</si>
  <si>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</si>
  <si>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</si>
  <si>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</si>
  <si>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</si>
  <si>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</si>
  <si>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</si>
  <si>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</si>
  <si>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</si>
  <si>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</si>
  <si>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</si>
  <si>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</si>
  <si>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</si>
  <si>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</si>
  <si>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</si>
  <si>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</si>
  <si>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</si>
  <si>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</si>
  <si>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</si>
  <si>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</si>
  <si>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</si>
  <si>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</si>
  <si>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</si>
  <si>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</si>
  <si>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</si>
  <si>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</si>
  <si>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</si>
  <si>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</si>
  <si>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</si>
  <si>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</si>
  <si>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</si>
  <si>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</si>
  <si>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</si>
  <si>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</si>
  <si>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</si>
  <si>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</si>
  <si>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</si>
  <si>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</si>
  <si>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</si>
  <si>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</si>
  <si>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</si>
  <si>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</si>
  <si>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</si>
  <si>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</si>
  <si>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</si>
  <si>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</si>
  <si>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</si>
  <si>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</si>
  <si>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</si>
  <si>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</si>
  <si>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</si>
  <si>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</si>
  <si>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</si>
  <si>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</si>
  <si>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</si>
  <si>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</si>
  <si>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</si>
  <si>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</si>
  <si>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</si>
  <si>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</si>
  <si>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</si>
  <si>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</si>
  <si>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</si>
  <si>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</si>
  <si>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</si>
  <si>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</si>
  <si>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</si>
  <si>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</si>
  <si>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</si>
  <si>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</si>
  <si>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</si>
  <si>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</si>
  <si>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</si>
  <si>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</si>
  <si>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</si>
  <si>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</si>
  <si>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</si>
  <si>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</si>
  <si>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</si>
  <si>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</si>
  <si>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</si>
  <si>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</si>
  <si>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</si>
  <si>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</si>
  <si>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</si>
  <si>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</si>
  <si>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</si>
  <si>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</si>
  <si>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</si>
  <si>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</si>
  <si>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</si>
  <si>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</si>
  <si>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</si>
  <si>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</si>
  <si>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</si>
  <si>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</si>
  <si>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</si>
  <si>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</si>
  <si>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</si>
  <si>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</si>
  <si>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</si>
  <si>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</si>
  <si>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</si>
  <si>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</si>
  <si>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</si>
  <si>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</si>
  <si>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</si>
  <si>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</si>
  <si>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</si>
  <si>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</si>
  <si>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</si>
  <si>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</si>
  <si>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</si>
  <si>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</si>
  <si>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</si>
  <si>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</si>
  <si>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</si>
  <si>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</si>
  <si>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</si>
  <si>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</si>
  <si>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</si>
  <si>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</si>
  <si>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</si>
  <si>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</si>
  <si>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</si>
  <si>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</si>
  <si>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</si>
  <si>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</si>
  <si>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</si>
  <si>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</si>
  <si>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</si>
  <si>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</si>
  <si>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</si>
  <si>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</si>
  <si>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</si>
  <si>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</si>
  <si>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</si>
  <si>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</si>
  <si>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</si>
  <si>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</si>
  <si>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</si>
  <si>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</si>
  <si>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</si>
  <si>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</si>
  <si>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</si>
  <si>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</si>
  <si>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</si>
  <si>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</si>
  <si>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</si>
  <si>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</si>
  <si>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</si>
  <si>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</si>
  <si>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</si>
  <si>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</si>
  <si>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</si>
  <si>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</si>
  <si>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</si>
  <si>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</si>
  <si>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</si>
  <si>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</si>
  <si>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</si>
  <si>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</si>
  <si>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</si>
  <si>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</si>
  <si>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</si>
  <si>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</si>
  <si>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</si>
  <si>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</si>
  <si>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</si>
  <si>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</si>
  <si>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</si>
  <si>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</si>
  <si>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</si>
  <si>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</si>
  <si>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</si>
  <si>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</si>
  <si>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</si>
  <si>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</si>
  <si>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</si>
  <si>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</si>
  <si>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</si>
  <si>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</si>
  <si>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</si>
  <si>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</si>
  <si>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</si>
  <si>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</si>
  <si>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</si>
  <si>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</si>
  <si>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</si>
  <si>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</si>
  <si>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</si>
  <si>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</si>
  <si>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</si>
  <si>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</si>
  <si>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</si>
  <si>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</si>
  <si>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</si>
  <si>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</si>
  <si>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</si>
  <si>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</si>
  <si>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</si>
  <si>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</si>
  <si>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</si>
  <si>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</si>
  <si>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</si>
  <si>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</si>
  <si>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</si>
  <si>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</si>
  <si>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</si>
  <si>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</si>
  <si>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</si>
  <si>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</si>
  <si>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</si>
  <si>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</si>
  <si>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</si>
  <si>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</si>
  <si>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</si>
  <si>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</si>
  <si>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</si>
  <si>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</si>
  <si>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</si>
  <si>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</si>
  <si>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</si>
  <si>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</si>
  <si>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</si>
  <si>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</si>
  <si>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</si>
  <si>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</si>
  <si>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</si>
  <si>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</si>
  <si>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</si>
  <si>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</si>
  <si>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</si>
  <si>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</si>
  <si>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</si>
  <si>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</si>
  <si>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</si>
  <si>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</si>
  <si>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</si>
  <si>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</si>
  <si>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</si>
  <si>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</si>
  <si>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</si>
  <si>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</si>
  <si>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</si>
  <si>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</si>
  <si>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</si>
  <si>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</si>
  <si>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</si>
  <si>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</si>
  <si>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</si>
  <si>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</si>
  <si>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</si>
  <si>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</si>
  <si>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</si>
  <si>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</si>
  <si>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</si>
  <si>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</si>
  <si>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</si>
  <si>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</si>
  <si>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</si>
  <si>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</si>
  <si>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</si>
  <si>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</si>
  <si>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</si>
  <si>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</si>
  <si>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</si>
  <si>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</si>
  <si>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</si>
  <si>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</si>
  <si>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</si>
  <si>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</si>
  <si>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</si>
  <si>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</si>
  <si>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</si>
  <si>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</si>
  <si>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</si>
  <si>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</si>
  <si>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</si>
  <si>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</si>
  <si>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</si>
  <si>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</si>
  <si>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</si>
  <si>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</si>
  <si>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</si>
  <si>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</si>
  <si>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</si>
  <si>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</si>
  <si>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</si>
  <si>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</si>
  <si>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</si>
  <si>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</si>
  <si>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</si>
  <si>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</si>
  <si>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</si>
  <si>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</si>
  <si>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</si>
  <si>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</si>
  <si>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</si>
  <si>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</si>
  <si>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</si>
  <si>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</si>
  <si>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</si>
  <si>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</si>
  <si>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</si>
  <si>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</si>
  <si>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</si>
  <si>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</si>
  <si>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</si>
  <si>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</si>
  <si>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</si>
  <si>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</si>
  <si>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</si>
  <si>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</si>
  <si>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</si>
  <si>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</si>
  <si>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</si>
  <si>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</si>
  <si>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</si>
  <si>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</si>
  <si>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</si>
  <si>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</si>
  <si>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</si>
  <si>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</si>
  <si>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</si>
  <si>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</si>
  <si>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</si>
  <si>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</si>
  <si>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</si>
  <si>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</si>
  <si>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</si>
  <si>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</si>
  <si>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</si>
  <si>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</si>
  <si>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</si>
  <si>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</si>
  <si>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</si>
  <si>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</si>
  <si>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</si>
  <si>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</si>
  <si>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</si>
  <si>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</si>
  <si>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</si>
  <si>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</si>
  <si>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</si>
  <si>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</si>
  <si>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</si>
  <si>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</si>
  <si>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</si>
  <si>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</si>
  <si>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</si>
  <si>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</si>
  <si>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</si>
  <si>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</si>
  <si>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</si>
  <si>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</si>
  <si>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</si>
  <si>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</si>
  <si>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</si>
  <si>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</si>
  <si>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</si>
  <si>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</si>
  <si>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</si>
  <si>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</si>
  <si>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</si>
  <si>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</si>
  <si>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</si>
  <si>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</si>
  <si>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</si>
  <si>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</si>
  <si>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</si>
  <si>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</si>
  <si>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</si>
  <si>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</si>
  <si>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</si>
  <si>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</si>
  <si>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</si>
  <si>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</si>
  <si>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</si>
  <si>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</si>
  <si>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</si>
  <si>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</si>
  <si>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</si>
  <si>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</si>
  <si>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</si>
  <si>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</si>
  <si>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</si>
  <si>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</si>
  <si>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</si>
  <si>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</si>
  <si>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</si>
  <si>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</si>
  <si>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</si>
  <si>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</si>
  <si>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</si>
  <si>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</si>
  <si>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</si>
  <si>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</si>
  <si>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</si>
  <si>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</si>
  <si>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</si>
  <si>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</si>
  <si>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</si>
  <si>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</si>
  <si>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</si>
  <si>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</si>
  <si>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</si>
  <si>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</si>
  <si>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</si>
  <si>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</si>
  <si>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</si>
  <si>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</si>
  <si>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</si>
  <si>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</si>
  <si>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</si>
  <si>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</si>
  <si>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</si>
  <si>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</si>
  <si>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</si>
  <si>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</si>
  <si>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</si>
  <si>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</si>
  <si>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</si>
  <si>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</si>
  <si>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</si>
  <si>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</si>
  <si>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</si>
  <si>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</si>
  <si>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</si>
  <si>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</si>
  <si>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</si>
  <si>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</si>
  <si>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</si>
  <si>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</si>
  <si>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</si>
  <si>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</si>
  <si>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</si>
  <si>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</si>
  <si>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</si>
  <si>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</si>
  <si>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</si>
  <si>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</si>
  <si>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</si>
  <si>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</si>
  <si>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</si>
  <si>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</si>
  <si>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</si>
  <si>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</si>
  <si>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</si>
  <si>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</si>
  <si>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</si>
  <si>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</si>
  <si>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</si>
  <si>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</si>
  <si>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</si>
  <si>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</si>
  <si>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</si>
  <si>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</si>
  <si>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</si>
  <si>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</si>
  <si>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</si>
  <si>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</si>
  <si>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</si>
  <si>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</si>
  <si>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</si>
  <si>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</si>
  <si>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</si>
  <si>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</si>
  <si>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</si>
  <si>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</si>
  <si>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</si>
  <si>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</si>
  <si>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</si>
  <si>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</si>
  <si>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</si>
  <si>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</si>
  <si>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</si>
  <si>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</si>
  <si>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</si>
  <si>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</si>
  <si>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</si>
  <si>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</si>
  <si>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</si>
  <si>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</si>
  <si>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</si>
  <si>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</si>
  <si>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</si>
  <si>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</si>
  <si>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</si>
  <si>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</si>
  <si>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</si>
  <si>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</si>
  <si>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</si>
  <si>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</si>
  <si>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</si>
  <si>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</si>
  <si>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</si>
  <si>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</si>
  <si>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</si>
  <si>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</si>
  <si>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</si>
  <si>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</si>
  <si>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</si>
  <si>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</si>
  <si>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</si>
  <si>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</si>
  <si>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</si>
  <si>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</si>
  <si>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</si>
  <si>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</si>
  <si>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</si>
  <si>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</si>
  <si>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</si>
  <si>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</si>
  <si>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</si>
  <si>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</si>
  <si>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</si>
  <si>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</si>
  <si>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</si>
  <si>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</si>
  <si>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</si>
  <si>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</si>
  <si>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</si>
  <si>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</si>
  <si>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</si>
  <si>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</si>
  <si>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</si>
  <si>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</si>
  <si>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</si>
  <si>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</si>
  <si>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</si>
  <si>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</si>
  <si>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</si>
  <si>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</si>
  <si>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</si>
  <si>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</si>
  <si>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</si>
  <si>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</si>
  <si>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</si>
  <si>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</si>
  <si>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</si>
  <si>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</si>
  <si>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</si>
  <si>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</si>
  <si>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</si>
  <si>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</si>
  <si>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</si>
  <si>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</si>
  <si>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</si>
  <si>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</si>
  <si>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</si>
  <si>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</si>
  <si>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</si>
  <si>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</si>
  <si>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</si>
  <si>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</si>
  <si>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</si>
  <si>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</si>
  <si>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</si>
  <si>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</si>
  <si>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</si>
  <si>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</si>
  <si>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</si>
  <si>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</si>
  <si>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</si>
  <si>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</si>
  <si>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</si>
  <si>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</si>
  <si>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</si>
  <si>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</si>
  <si>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</si>
  <si>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</si>
  <si>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</si>
  <si>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</si>
  <si>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</si>
  <si>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</si>
  <si>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</si>
  <si>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</si>
  <si>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</si>
  <si>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</si>
  <si>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</si>
  <si>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</si>
  <si>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</si>
  <si>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</si>
  <si>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</si>
  <si>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</si>
  <si>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</si>
  <si>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</si>
  <si>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</si>
  <si>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</si>
  <si>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</si>
  <si>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</si>
  <si>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</si>
  <si>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</si>
  <si>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</si>
  <si>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</si>
  <si>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</si>
  <si>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</si>
  <si>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</si>
  <si>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</si>
  <si>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</si>
  <si>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</si>
  <si>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</si>
  <si>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</si>
  <si>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</si>
  <si>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</si>
  <si>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</si>
  <si>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</si>
  <si>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</si>
  <si>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</si>
  <si>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</si>
  <si>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</si>
  <si>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</si>
  <si>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</si>
  <si>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</si>
  <si>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</si>
  <si>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</si>
  <si>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</si>
  <si>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</si>
  <si>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</si>
  <si>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</si>
  <si>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</si>
  <si>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</si>
  <si>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</si>
  <si>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</si>
  <si>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</si>
  <si>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</si>
  <si>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</si>
  <si>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</si>
  <si>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</si>
  <si>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</si>
  <si>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</si>
  <si>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</si>
  <si>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</si>
  <si>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</si>
  <si>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</si>
  <si>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</si>
  <si>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</si>
  <si>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</si>
  <si>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</si>
  <si>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</si>
  <si>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</si>
  <si>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</si>
  <si>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</si>
  <si>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</si>
  <si>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</si>
  <si>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</si>
  <si>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</si>
  <si>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</si>
  <si>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</si>
  <si>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</si>
  <si>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</si>
  <si>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</si>
  <si>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</si>
  <si>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</si>
  <si>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</si>
  <si>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</si>
  <si>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</si>
  <si>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</si>
  <si>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</si>
  <si>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</si>
  <si>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</si>
  <si>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</si>
  <si>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</si>
  <si>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</si>
  <si>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</si>
  <si>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</si>
  <si>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</si>
  <si>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</si>
  <si>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</si>
  <si>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</si>
  <si>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</si>
  <si>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</si>
  <si>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</si>
  <si>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</si>
  <si>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</si>
  <si>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</si>
  <si>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</si>
  <si>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</si>
  <si>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</si>
  <si>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</si>
  <si>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</si>
  <si>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</si>
  <si>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</si>
  <si>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</si>
  <si>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</si>
  <si>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</si>
  <si>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</si>
  <si>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</si>
  <si>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</si>
  <si>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</si>
  <si>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</si>
  <si>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</si>
  <si>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</si>
  <si>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</si>
  <si>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</si>
  <si>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</si>
  <si>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</si>
  <si>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</si>
  <si>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</si>
  <si>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</si>
  <si>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</si>
  <si>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</si>
  <si>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</si>
  <si>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</si>
  <si>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</si>
  <si>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</si>
  <si>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</si>
  <si>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</si>
  <si>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</si>
  <si>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</si>
  <si>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</si>
  <si>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</si>
  <si>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</si>
  <si>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</si>
  <si>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</si>
  <si>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</si>
  <si>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</si>
  <si>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</si>
  <si>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</si>
  <si>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</si>
  <si>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</si>
  <si>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</si>
  <si>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</si>
  <si>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</si>
  <si>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</si>
  <si>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</si>
  <si>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</si>
  <si>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</si>
  <si>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</si>
  <si>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</si>
  <si>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</si>
  <si>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</si>
  <si>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</si>
  <si>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</si>
  <si>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</si>
  <si>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</si>
  <si>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</si>
  <si>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</si>
  <si>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</si>
  <si>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</si>
  <si>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</si>
  <si>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</si>
  <si>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</si>
  <si>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</si>
  <si>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</si>
  <si>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</si>
  <si>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</si>
  <si>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</si>
  <si>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</si>
  <si>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</si>
  <si>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</si>
  <si>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</si>
  <si>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</si>
  <si>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</si>
  <si>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</si>
  <si>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</si>
  <si>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</si>
  <si>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</si>
  <si>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</si>
  <si>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</si>
  <si>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</si>
  <si>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</si>
  <si>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</si>
  <si>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</si>
  <si>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</si>
  <si>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</si>
  <si>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</si>
  <si>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</si>
  <si>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</si>
  <si>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</si>
  <si>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</si>
  <si>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</si>
  <si>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</si>
  <si>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</si>
  <si>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</si>
  <si>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</si>
  <si>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</si>
  <si>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</si>
  <si>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</si>
  <si>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</si>
  <si>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</si>
  <si>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</si>
  <si>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</si>
  <si>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</si>
  <si>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</si>
  <si>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</si>
  <si>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</si>
  <si>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</si>
  <si>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</si>
  <si>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</si>
  <si>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</si>
  <si>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</si>
  <si>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</si>
  <si>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</si>
  <si>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</si>
  <si>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</si>
  <si>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</si>
  <si>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</si>
  <si>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</si>
  <si>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</si>
  <si>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</si>
  <si>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</si>
  <si>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</si>
  <si>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</si>
  <si>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</si>
  <si>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</si>
  <si>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</si>
  <si>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</si>
  <si>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</si>
  <si>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</si>
  <si>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</si>
  <si>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</si>
  <si>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</si>
  <si>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</si>
  <si>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</si>
  <si>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</si>
  <si>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</si>
  <si>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</si>
  <si>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</si>
  <si>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</si>
  <si>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</si>
  <si>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</si>
  <si>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</si>
  <si>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</si>
  <si>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</si>
  <si>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</si>
  <si>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</si>
  <si>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</si>
  <si>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</si>
  <si>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</si>
  <si>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</si>
  <si>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</si>
  <si>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</si>
  <si>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</si>
  <si>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</si>
  <si>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</si>
  <si>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</si>
  <si>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</si>
  <si>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</si>
  <si>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</si>
  <si>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</si>
  <si>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</si>
  <si>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</si>
  <si>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</si>
  <si>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</si>
  <si>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</si>
  <si>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</si>
  <si>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</si>
  <si>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</si>
  <si>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</si>
  <si>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</si>
  <si>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</si>
  <si>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</si>
  <si>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</si>
  <si>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</si>
  <si>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</si>
  <si>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</si>
  <si>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</si>
  <si>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</si>
  <si>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</si>
  <si>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</si>
  <si>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</si>
  <si>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</si>
  <si>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</si>
  <si>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</si>
  <si>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</si>
  <si>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</si>
  <si>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</si>
  <si>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</si>
  <si>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</si>
  <si>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</si>
  <si>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</si>
  <si>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</si>
  <si>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</si>
  <si>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</si>
  <si>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</si>
  <si>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</si>
  <si>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</si>
  <si>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</si>
  <si>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</si>
  <si>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</si>
  <si>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</si>
  <si>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</si>
  <si>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</si>
  <si>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</si>
  <si>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</si>
  <si>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</si>
  <si>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</si>
  <si>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</si>
  <si>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</si>
  <si>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</si>
  <si>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</si>
  <si>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</si>
  <si>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</si>
  <si>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</si>
  <si>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</si>
  <si>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</si>
  <si>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</si>
  <si>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</si>
  <si>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</si>
  <si>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</si>
  <si>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</si>
  <si>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</si>
  <si>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</si>
  <si>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</si>
  <si>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</si>
  <si>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</si>
  <si>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</si>
  <si>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</si>
  <si>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</si>
  <si>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</si>
  <si>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</si>
  <si>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</si>
  <si>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</si>
  <si>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</si>
  <si>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</si>
  <si>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</si>
  <si>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</si>
  <si>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</si>
  <si>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</si>
  <si>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</si>
  <si>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</si>
  <si>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</si>
  <si>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</si>
  <si>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</si>
  <si>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</si>
  <si>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</si>
  <si>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</si>
  <si>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</si>
  <si>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</si>
  <si>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</si>
  <si>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</si>
  <si>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</si>
  <si>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</si>
  <si>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</si>
  <si>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</si>
  <si>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 xml:space="preserve">Texas </t>
  </si>
  <si>
    <t>Matt Gross</t>
  </si>
  <si>
    <t>Sr. Environmental Analyst</t>
  </si>
  <si>
    <t>972-628-1427</t>
  </si>
  <si>
    <t>matt.gross@meritenergy.com</t>
  </si>
  <si>
    <t>Gathering and Boosting Station</t>
  </si>
  <si>
    <t>Arkansas</t>
  </si>
  <si>
    <t>Daily</t>
  </si>
  <si>
    <t>On-Site Generation</t>
  </si>
  <si>
    <t>Area</t>
  </si>
  <si>
    <t>H-1</t>
  </si>
  <si>
    <t>Dehydrator regeneration boiler/process heater</t>
  </si>
  <si>
    <t>Produced Water</t>
  </si>
  <si>
    <t>Working and Breathing</t>
  </si>
  <si>
    <t>Calculated/Modeled</t>
  </si>
  <si>
    <t>Table 11.3-2, "HAP Percent of VOC Emissions," Gasoline Marketing (Stage I and Stage II), EPA Document Revised Final 1/2001.</t>
  </si>
  <si>
    <t>Manufacture Date</t>
  </si>
  <si>
    <t>TK-MEOH-01</t>
  </si>
  <si>
    <t>methanol</t>
  </si>
  <si>
    <t>brought on location</t>
  </si>
  <si>
    <t>EPA Tanks 4.09D</t>
  </si>
  <si>
    <t>TK-MEOH-02</t>
  </si>
  <si>
    <t>TK-AF-01</t>
  </si>
  <si>
    <t>antifreeze</t>
  </si>
  <si>
    <t>TK-AF-02</t>
  </si>
  <si>
    <t>TK-LO-01</t>
  </si>
  <si>
    <t>lube oil</t>
  </si>
  <si>
    <t>TK-LO-02</t>
  </si>
  <si>
    <t>TK-LO-03</t>
  </si>
  <si>
    <t>TK-LO-04</t>
  </si>
  <si>
    <t>triethylene glycol</t>
  </si>
  <si>
    <t>GRI-GLYCalc</t>
  </si>
  <si>
    <t>Small Dehydrator Standards</t>
  </si>
  <si>
    <t>Saturated</t>
  </si>
  <si>
    <t>DEHY-1</t>
  </si>
  <si>
    <t>No benzene in the production.</t>
  </si>
  <si>
    <t>Reciprocating</t>
  </si>
  <si>
    <t>Transportation</t>
  </si>
  <si>
    <t>AGR-1</t>
  </si>
  <si>
    <t>AGR-2</t>
  </si>
  <si>
    <t>AMINECalc</t>
  </si>
  <si>
    <t>1868-AGP-000 (O &amp; G General Permit)</t>
  </si>
  <si>
    <t>1868-AGP-000 (O&amp;G General Permit)</t>
  </si>
  <si>
    <t>AP-42</t>
  </si>
  <si>
    <t>Van Buren</t>
  </si>
  <si>
    <t>Dehy-1</t>
  </si>
  <si>
    <t>Natural gas pneumatic</t>
  </si>
  <si>
    <t>Subpart W</t>
  </si>
  <si>
    <t>Scotland Compressor Station</t>
  </si>
  <si>
    <t xml:space="preserve">907 Quarry Rd. </t>
  </si>
  <si>
    <t xml:space="preserve">Scotland  </t>
  </si>
  <si>
    <t>WTK-01</t>
  </si>
  <si>
    <t>GTK-1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</si>
</sst>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P0oEL9r8wSOBKHnWitsp2wqr8AYMoPmQH6VL4782bjvgFfv/2Gr8t17eMxIniNsXemzeV5gB5MAnhEHY8jcueg==" saltValue="EWTjeaSv/viUMhBchVdGY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Scotland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WReyKmseCMjsMG/z/qOOKgI+S01HXe1JHU7/RLAQ4AS4Z3LDSFZmOvapdMRB/pSl9TlvxyWPyWT0cpgZrMTEDg==" saltValue="k9KL+vYPZZVe730NYir89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1"/>
  <sheetViews>
    <sheetView topLeftCell="BQ1" workbookViewId="0">
      <selection activeCell="CB20" sqref="CB20"/>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Scotland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171518</v>
      </c>
      <c r="C11" s="263" t="s">
        <v>982</v>
      </c>
      <c r="D11" s="262" t="s">
        <v>80</v>
      </c>
      <c r="E11" s="90" t="s">
        <v>983</v>
      </c>
      <c r="F11" s="262"/>
      <c r="G11" s="262"/>
      <c r="H11" s="262">
        <v>3.73</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t="s">
        <v>960</v>
      </c>
      <c r="AI11" s="262" t="s">
        <v>993</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670</v>
      </c>
    </row>
    <row r="12" spans="2:90" s="10" customFormat="1" x14ac:dyDescent="0.3">
      <c r="B12" s="262"/>
      <c r="C12" s="263"/>
      <c r="D12" s="262"/>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sheetData>
  <sheetProtection algorithmName="SHA-512" hashValue="vWWoMz9U16grU3OXayc6XuIe4Ay0H2kUHC8DgehY1m3HZkNu6sVmlfyJoZukObzHgLl4Z6L7gRZ5U0qzc8e6Og==" saltValue="iFxLi5wwaqqSOZBRnSPv3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1">
    <cfRule type="notContainsBlanks" dxfId="64" priority="1">
      <formula>LEN(TRIM(B11))&gt;0</formula>
    </cfRule>
  </conditionalFormatting>
  <conditionalFormatting sqref="C5:C6">
    <cfRule type="cellIs" dxfId="63" priority="16" operator="equal">
      <formula>0</formula>
    </cfRule>
  </conditionalFormatting>
  <conditionalFormatting sqref="C11:BW21">
    <cfRule type="expression" dxfId="62" priority="14">
      <formula>NOT($B11="")</formula>
    </cfRule>
  </conditionalFormatting>
  <conditionalFormatting sqref="D11:D21">
    <cfRule type="expression" dxfId="61" priority="13">
      <formula>NOT($C11="Other (Specify)")</formula>
    </cfRule>
  </conditionalFormatting>
  <conditionalFormatting sqref="F11:F21">
    <cfRule type="expression" dxfId="60" priority="12">
      <formula>NOT($E11="Other (specify)")</formula>
    </cfRule>
  </conditionalFormatting>
  <conditionalFormatting sqref="AI11:AI21">
    <cfRule type="expression" dxfId="59" priority="11">
      <formula>NOT(OR($AH11="Calculated/Modeled"))</formula>
    </cfRule>
  </conditionalFormatting>
  <conditionalFormatting sqref="AJ11:AJ21">
    <cfRule type="expression" dxfId="58" priority="10">
      <formula>NOT($AH11="Measured")</formula>
    </cfRule>
  </conditionalFormatting>
  <conditionalFormatting sqref="AL11:AL21 AN11:AN21">
    <cfRule type="expression" dxfId="57" priority="9">
      <formula>NOT($AK11="Yes")</formula>
    </cfRule>
  </conditionalFormatting>
  <conditionalFormatting sqref="AM11:AM21">
    <cfRule type="expression" dxfId="56" priority="5">
      <formula>NOT($AL11="Other")</formula>
    </cfRule>
  </conditionalFormatting>
  <conditionalFormatting sqref="AP11:AP21 AR11:AR21">
    <cfRule type="expression" dxfId="55" priority="6">
      <formula>NOT($AO11="Yes")</formula>
    </cfRule>
  </conditionalFormatting>
  <conditionalFormatting sqref="AQ11:AQ21">
    <cfRule type="expression" dxfId="54" priority="4">
      <formula>NOT($AP11="Other")</formula>
    </cfRule>
  </conditionalFormatting>
  <conditionalFormatting sqref="BV11:BV21">
    <cfRule type="expression" dxfId="53" priority="7">
      <formula>NOT($BU11="Yes")</formula>
    </cfRule>
  </conditionalFormatting>
  <dataValidations count="6">
    <dataValidation type="list" allowBlank="1" showInputMessage="1" showErrorMessage="1" sqref="C11:C21" xr:uid="{23AEEE38-16EB-4B4A-A092-85F51B73C6F7}">
      <formula1>"Wet seal centrifugal, Dry seal centrifugal, Reciprocating, Rotary screw, Rotary vane, Scroll, Diaphragm, Other (Specify)"</formula1>
    </dataValidation>
    <dataValidation type="list" allowBlank="1" showInputMessage="1" showErrorMessage="1" sqref="AK11:AK21 AO11:AO21 BT11:BU21" xr:uid="{AFA2037F-4482-4C1F-830F-57BB34626FB9}">
      <formula1>"Yes, No"</formula1>
    </dataValidation>
    <dataValidation type="list" allowBlank="1" showInputMessage="1" showErrorMessage="1" sqref="AH11:AH21" xr:uid="{6A5903C9-0755-46F0-B9F9-55DB8E57F221}">
      <formula1>"Calculated/Modeled, Measured"</formula1>
    </dataValidation>
    <dataValidation type="list" allowBlank="1" showInputMessage="1" showErrorMessage="1" sqref="E11:E21" xr:uid="{FF85CEFB-381D-4D15-BF0C-92A88E1867D9}">
      <formula1>"Transportation, Vapor Recovery, Refrigeration, Other (specify)"</formula1>
    </dataValidation>
    <dataValidation type="list" allowBlank="1" showInputMessage="1" showErrorMessage="1" sqref="AP11:AP21 AL11:AM21" xr:uid="{DFF85602-8BEE-4C77-89AE-10529A9F372A}">
      <formula1>"Wet seal degassing vent, Rod packing vent, Blowdown vent, Isolation valve leakage, Other"</formula1>
    </dataValidation>
    <dataValidation type="list" allowBlank="1" showInputMessage="1" showErrorMessage="1" sqref="AN11:AN21"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Scotland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3dBc2wL58mi4QQX9IMKUgIic+2qpNk2aYAa7/53yIP1aYheQ4azClvgvNnp706F9p2Ytn95A5RhaetCwIk+IQ==" saltValue="VLckWrwR4dOVGyDCkGQ5R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Scotland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QDuR7xuMqFD0Ycg15sOPVVyi4NCQPCXuSdp9gjjgHiN12SiUIHA8vsdWeC8h8AXuIHKVMBQWBR4tGlCbha0Jxw==" saltValue="KBr8ABTHzigCh16foTYYP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Scotland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984</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960</v>
      </c>
      <c r="AE11" s="162" t="s">
        <v>986</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987</v>
      </c>
    </row>
    <row r="12" spans="2:67" s="10" customFormat="1" ht="43.2" x14ac:dyDescent="0.3">
      <c r="B12" s="223" t="s">
        <v>985</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960</v>
      </c>
      <c r="AE12" s="162" t="s">
        <v>986</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987</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Y+vDBeiV4EzxcTE9hV8Bm9o94BtP4oauAv9dEBZccmwS2jiSn5agU1xmc9zumLX/tNr43XnBmYU0/dP29exFew==" saltValue="erXwmzIokpgWOEJiVeBy0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32" sqref="C32"/>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Scotland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7</v>
      </c>
      <c r="D14" s="298" t="s">
        <v>941</v>
      </c>
      <c r="E14" s="45"/>
      <c r="F14" s="45"/>
      <c r="G14" s="45"/>
      <c r="H14" s="45"/>
      <c r="I14" s="45"/>
    </row>
    <row r="15" spans="2:9" x14ac:dyDescent="0.3">
      <c r="B15" s="297" t="s">
        <v>690</v>
      </c>
      <c r="C15" s="298">
        <v>1</v>
      </c>
      <c r="D15" s="298" t="s">
        <v>941</v>
      </c>
      <c r="E15" s="45"/>
      <c r="F15" s="45"/>
      <c r="G15" s="45"/>
      <c r="H15" s="45"/>
      <c r="I15" s="45"/>
    </row>
    <row r="16" spans="2:9" x14ac:dyDescent="0.3">
      <c r="B16" s="297" t="s">
        <v>691</v>
      </c>
      <c r="C16" s="298">
        <v>11</v>
      </c>
      <c r="D16" s="298" t="s">
        <v>941</v>
      </c>
      <c r="E16" s="45"/>
      <c r="F16" s="45"/>
      <c r="G16" s="45"/>
      <c r="H16" s="45"/>
      <c r="I16" s="45"/>
    </row>
    <row r="17" spans="2:9" ht="28.8" x14ac:dyDescent="0.3">
      <c r="B17" s="297" t="s">
        <v>692</v>
      </c>
      <c r="C17" s="298">
        <v>4</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2</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2</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DuAYz2IsMSvU38e/m5cpfeAQ+O15j9jw3qvygnUe0CBQYr7FiENj0Zt0MK89gvS/dE00Icx923whJu7FUI1AQ==" saltValue="BY4PTyAMpqw+rwHkjOiR4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G15" sqref="G15"/>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Scotland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988</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989</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7/hK6MrLK3sn6A3WHx/Ta+EWLlEFJbrexJ3gA28/IJwoX2kEZrtxB9DUc1pXNBgsMcv1LpOsh1aBJ2DiVFiAyQ==" saltValue="ckGjduQByalbfLHz6/ncO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H-1</v>
      </c>
      <c r="B2" s="328" t="str">
        <f t="shared" si="0"/>
        <v>H-1</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q69MKriKhBOD1i0tJnAQqgUyxhDOCTd9hjFvwh4+xWbPWiVHQ7snlN/Mw6i9/+nZDAiw9nM1t7q5Kd6y/vAshQ==" saltValue="5B7bMmsEOlrZ4xB+kvviW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yX4sKycqnLnFilAixItuXjmD3DMD24LMLpaiGlrTVaMEc+GIdMyFZrxJ5stB5VS2OOZU4QEgCDmNpEI2Q/JfBA==" saltValue="8NnNqaq3e1vQMDj+YgeKW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9Iw8H6j+NJjfPlqMkeETs//yRLV3/S64LBhRTeM8NgALaW2NF03U6u6Mvf4jH773i59m2/sXHFWEDWs2sVl1hw==" saltValue="+sIFppz3bsQae4LS0Vq6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25" sqref="D2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946</v>
      </c>
    </row>
    <row r="11" spans="2:4" x14ac:dyDescent="0.3">
      <c r="B11" s="76" t="s">
        <v>300</v>
      </c>
      <c r="C11" s="77">
        <v>75240</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9" t="s">
        <v>950</v>
      </c>
    </row>
    <row r="18" spans="2:3" x14ac:dyDescent="0.3">
      <c r="B18" s="76" t="s">
        <v>306</v>
      </c>
      <c r="C18" s="77"/>
    </row>
    <row r="20" spans="2:3" ht="15.6" x14ac:dyDescent="0.3">
      <c r="B20" s="49" t="s">
        <v>307</v>
      </c>
    </row>
    <row r="21" spans="2:3" x14ac:dyDescent="0.3">
      <c r="B21" s="76" t="s">
        <v>308</v>
      </c>
      <c r="C21" s="77" t="s">
        <v>994</v>
      </c>
    </row>
    <row r="22" spans="2:3" x14ac:dyDescent="0.3">
      <c r="B22" s="76" t="s">
        <v>309</v>
      </c>
      <c r="C22" s="77"/>
    </row>
    <row r="23" spans="2:3" x14ac:dyDescent="0.3">
      <c r="B23" s="76" t="s">
        <v>310</v>
      </c>
      <c r="C23" s="80" t="s">
        <v>951</v>
      </c>
    </row>
    <row r="24" spans="2:3" x14ac:dyDescent="0.3">
      <c r="B24" s="76" t="s">
        <v>311</v>
      </c>
      <c r="C24" s="80"/>
    </row>
    <row r="25" spans="2:3" x14ac:dyDescent="0.3">
      <c r="B25" s="76" t="s">
        <v>312</v>
      </c>
      <c r="C25" s="77" t="s">
        <v>995</v>
      </c>
    </row>
    <row r="26" spans="2:3" x14ac:dyDescent="0.3">
      <c r="B26" s="76" t="s">
        <v>313</v>
      </c>
      <c r="C26" s="77" t="s">
        <v>996</v>
      </c>
    </row>
    <row r="27" spans="2:3" x14ac:dyDescent="0.3">
      <c r="B27" s="76" t="s">
        <v>314</v>
      </c>
      <c r="C27" s="77" t="s">
        <v>952</v>
      </c>
    </row>
    <row r="28" spans="2:3" x14ac:dyDescent="0.3">
      <c r="B28" s="76" t="s">
        <v>315</v>
      </c>
      <c r="C28" s="77">
        <v>72141</v>
      </c>
    </row>
    <row r="29" spans="2:3" x14ac:dyDescent="0.3">
      <c r="B29" s="76" t="s">
        <v>316</v>
      </c>
      <c r="C29" s="77" t="s">
        <v>990</v>
      </c>
    </row>
    <row r="30" spans="2:3" x14ac:dyDescent="0.3">
      <c r="B30" s="76" t="s">
        <v>317</v>
      </c>
      <c r="C30" s="77">
        <v>35.502070000000003</v>
      </c>
    </row>
    <row r="31" spans="2:3" x14ac:dyDescent="0.3">
      <c r="B31" s="76" t="s">
        <v>318</v>
      </c>
      <c r="C31" s="77">
        <v>-92.640764000000004</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947</v>
      </c>
    </row>
    <row r="38" spans="2:3" x14ac:dyDescent="0.3">
      <c r="B38" s="76" t="s">
        <v>302</v>
      </c>
      <c r="C38" s="77" t="s">
        <v>948</v>
      </c>
    </row>
    <row r="39" spans="2:3" x14ac:dyDescent="0.3">
      <c r="B39" s="76" t="s">
        <v>303</v>
      </c>
      <c r="C39" s="77" t="s">
        <v>949</v>
      </c>
    </row>
    <row r="40" spans="2:3" x14ac:dyDescent="0.3">
      <c r="B40" s="76" t="s">
        <v>304</v>
      </c>
      <c r="C40" s="77"/>
    </row>
    <row r="41" spans="2:3" x14ac:dyDescent="0.3">
      <c r="B41" s="76" t="s">
        <v>305</v>
      </c>
      <c r="C41" s="79" t="s">
        <v>950</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953</v>
      </c>
    </row>
    <row r="49" spans="2:3" ht="28.8" x14ac:dyDescent="0.3">
      <c r="B49" s="85" t="s">
        <v>323</v>
      </c>
      <c r="C49" s="77">
        <v>66</v>
      </c>
    </row>
    <row r="50" spans="2:3" ht="28.8" x14ac:dyDescent="0.3">
      <c r="B50" s="85" t="s">
        <v>324</v>
      </c>
      <c r="C50" s="77">
        <v>81</v>
      </c>
    </row>
    <row r="51" spans="2:3" x14ac:dyDescent="0.3">
      <c r="B51" s="86" t="s">
        <v>325</v>
      </c>
      <c r="C51" s="78">
        <v>12</v>
      </c>
    </row>
    <row r="52" spans="2:3" x14ac:dyDescent="0.3">
      <c r="B52" s="87" t="s">
        <v>326</v>
      </c>
      <c r="C52" s="88" t="s">
        <v>954</v>
      </c>
    </row>
    <row r="53" spans="2:3" x14ac:dyDescent="0.3">
      <c r="B53" s="81"/>
      <c r="C53" s="82"/>
    </row>
    <row r="54" spans="2:3" ht="72" x14ac:dyDescent="0.3">
      <c r="B54" s="89" t="s">
        <v>327</v>
      </c>
      <c r="C54" s="90">
        <v>229248.34</v>
      </c>
    </row>
    <row r="55" spans="2:3" x14ac:dyDescent="0.3">
      <c r="B55" s="91" t="s">
        <v>328</v>
      </c>
      <c r="C55" s="77" t="s">
        <v>897</v>
      </c>
    </row>
    <row r="56" spans="2:3" ht="72" x14ac:dyDescent="0.3">
      <c r="B56" s="86" t="s">
        <v>329</v>
      </c>
      <c r="C56" s="77"/>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897</v>
      </c>
    </row>
    <row r="63" spans="2:3" x14ac:dyDescent="0.3">
      <c r="B63" s="96" t="s">
        <v>334</v>
      </c>
      <c r="C63" s="77" t="s">
        <v>941</v>
      </c>
    </row>
    <row r="64" spans="2:3"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955</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0HxlfEtKK2UZVwtbGRoZTdoT/2dS/MxJFrYc8jUJ5XG79QzesC31VlWBnZCfWfhFz3LaARpF4w0fFQY+zrkHNQ==" saltValue="B7UBGWddQ++mCukib/SeaA=="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K20" sqref="K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Scotland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44409</v>
      </c>
      <c r="D10" s="119">
        <v>44409</v>
      </c>
    </row>
    <row r="11" spans="2:5" x14ac:dyDescent="0.3">
      <c r="B11" s="118"/>
      <c r="C11" s="120" t="s">
        <v>373</v>
      </c>
      <c r="D11" s="120" t="s">
        <v>374</v>
      </c>
    </row>
    <row r="12" spans="2:5" x14ac:dyDescent="0.3">
      <c r="B12" s="121" t="s">
        <v>375</v>
      </c>
      <c r="C12" s="122" t="s">
        <v>376</v>
      </c>
      <c r="D12" s="122" t="s">
        <v>376</v>
      </c>
    </row>
    <row r="13" spans="2:5" x14ac:dyDescent="0.3">
      <c r="B13" s="123" t="s">
        <v>377</v>
      </c>
      <c r="C13" s="124">
        <v>0.82530000000000003</v>
      </c>
      <c r="D13" s="124">
        <v>0.82530000000000003</v>
      </c>
    </row>
    <row r="14" spans="2:5" x14ac:dyDescent="0.3">
      <c r="B14" s="125" t="s">
        <v>378</v>
      </c>
      <c r="C14" s="124">
        <v>0.434</v>
      </c>
      <c r="D14" s="124">
        <v>0.434</v>
      </c>
    </row>
    <row r="15" spans="2:5" x14ac:dyDescent="0.3">
      <c r="B15" s="125" t="s">
        <v>379</v>
      </c>
      <c r="C15" s="124">
        <v>1.4554</v>
      </c>
      <c r="D15" s="124">
        <v>1.4554</v>
      </c>
      <c r="E15" s="126"/>
    </row>
    <row r="16" spans="2:5" x14ac:dyDescent="0.3">
      <c r="B16" s="125" t="s">
        <v>380</v>
      </c>
      <c r="C16" s="124">
        <v>2.3400000000000001E-2</v>
      </c>
      <c r="D16" s="124">
        <v>2.3400000000000001E-2</v>
      </c>
      <c r="E16" s="126"/>
    </row>
    <row r="17" spans="2:5" x14ac:dyDescent="0.3">
      <c r="B17" s="125" t="s">
        <v>381</v>
      </c>
      <c r="C17" s="124">
        <v>0</v>
      </c>
      <c r="D17" s="124">
        <v>0</v>
      </c>
      <c r="E17" s="126"/>
    </row>
    <row r="18" spans="2:5" x14ac:dyDescent="0.3">
      <c r="B18" s="125" t="s">
        <v>382</v>
      </c>
      <c r="C18" s="124">
        <v>0</v>
      </c>
      <c r="D18" s="124">
        <v>0</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Os/cOOkfKb5aII0w+TMnat01SOw5QxshKnsE/lgTpse8FzFGYTFLMECw7OYzm1h3m3+wGMzXSkFUi3zjIj6OfQ==" saltValue="bxhGbLyHKctbRUJMpeH3v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topLeftCell="C1" workbookViewId="0">
      <selection activeCell="M4" sqref="M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Scotland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ht="28.8" x14ac:dyDescent="0.3">
      <c r="A11" s="10"/>
      <c r="B11" s="80" t="s">
        <v>956</v>
      </c>
      <c r="C11" s="80" t="s">
        <v>991</v>
      </c>
      <c r="D11" s="80" t="s">
        <v>957</v>
      </c>
      <c r="E11" s="80"/>
      <c r="F11" s="80">
        <v>15</v>
      </c>
      <c r="G11" s="80">
        <v>0.75</v>
      </c>
      <c r="H11" s="80"/>
      <c r="I11" s="80">
        <v>8760</v>
      </c>
      <c r="J11" s="80"/>
      <c r="K11" s="80">
        <v>165564</v>
      </c>
      <c r="L11" s="80">
        <v>1020</v>
      </c>
      <c r="M11" s="80"/>
      <c r="N11" s="80">
        <f>L4</f>
        <v>343.60730593607303</v>
      </c>
      <c r="O11" s="80">
        <v>1</v>
      </c>
      <c r="P11" s="80">
        <v>0.95</v>
      </c>
      <c r="Q11" s="80">
        <v>0.35</v>
      </c>
      <c r="R11" s="80"/>
      <c r="S11" s="80"/>
      <c r="T11" s="80"/>
      <c r="U11" s="80"/>
      <c r="V11" s="80"/>
      <c r="W11" s="80"/>
      <c r="X11" s="80"/>
      <c r="Y11" s="80" t="s">
        <v>941</v>
      </c>
      <c r="Z11" s="77"/>
      <c r="AA11" s="80"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H-1</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tnq2n9YfkrdRsoWZFys3/FPuIQxu152PmFHvKAqDtvjjxinL+ajECR+rtajIwHvQBQ9mLIzbGvjkhnvi/P7Z/w==" saltValue="+ZLbU1GDvHe+TX+htPXdeg=="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Scotland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b6zsYntrkiCW92C3KSTO4yJzVuKAziz/3PqWfOmWnTGfGJo+Ve+858Dy8dmKhfsCzq6zv9jOH2AXgzEnPGJFpw==" saltValue="L+gqKn0fOcrjQoYfEysKR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33"/>
  <sheetViews>
    <sheetView topLeftCell="A9" zoomScale="70" zoomScaleNormal="70" workbookViewId="0">
      <selection activeCell="P45" sqref="P4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Scotland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997</v>
      </c>
      <c r="C14" s="200" t="s">
        <v>958</v>
      </c>
      <c r="D14" s="200"/>
      <c r="E14" s="200" t="s">
        <v>819</v>
      </c>
      <c r="F14" s="200"/>
      <c r="G14" s="200" t="s">
        <v>959</v>
      </c>
      <c r="H14" s="200" t="s">
        <v>941</v>
      </c>
      <c r="I14" s="200"/>
      <c r="J14" s="200">
        <v>4.7E-2</v>
      </c>
      <c r="K14" s="200"/>
      <c r="L14" s="201"/>
      <c r="M14" s="201">
        <v>0</v>
      </c>
      <c r="N14" s="201"/>
      <c r="O14" s="201"/>
      <c r="P14" s="201">
        <v>0</v>
      </c>
      <c r="Q14" s="201"/>
      <c r="R14" s="201"/>
      <c r="S14" s="201">
        <v>1E-3</v>
      </c>
      <c r="T14" s="201"/>
      <c r="U14" s="201">
        <v>1E-3</v>
      </c>
      <c r="V14" s="201"/>
      <c r="W14" s="201"/>
      <c r="X14" s="201"/>
      <c r="Y14" s="201"/>
      <c r="Z14" s="201"/>
      <c r="AA14" s="201"/>
      <c r="AB14" s="201"/>
      <c r="AC14" s="201"/>
      <c r="AD14" s="201"/>
      <c r="AE14" s="201"/>
      <c r="AF14" s="201"/>
      <c r="AG14" s="201"/>
      <c r="AH14" s="201"/>
      <c r="AI14" s="201">
        <v>0</v>
      </c>
      <c r="AJ14" s="201">
        <v>2E-3</v>
      </c>
      <c r="AK14" s="201" t="s">
        <v>960</v>
      </c>
      <c r="AL14" s="201" t="s">
        <v>961</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962</v>
      </c>
      <c r="BT14" s="202" t="s">
        <v>941</v>
      </c>
      <c r="BU14" s="203"/>
      <c r="BV14" s="202" t="s">
        <v>941</v>
      </c>
      <c r="BW14" s="203"/>
      <c r="BX14" s="162" t="s">
        <v>897</v>
      </c>
      <c r="BY14" s="204"/>
      <c r="BZ14" s="202">
        <v>16800</v>
      </c>
      <c r="CA14" s="201">
        <v>0.5</v>
      </c>
      <c r="CB14" s="201">
        <v>49.5</v>
      </c>
      <c r="CC14" s="201">
        <v>0</v>
      </c>
      <c r="CD14" s="201">
        <v>50</v>
      </c>
      <c r="CE14" s="201">
        <v>14.7</v>
      </c>
      <c r="CF14" s="201"/>
      <c r="CG14" s="201"/>
      <c r="CH14" s="200"/>
    </row>
    <row r="15" spans="2:86" s="10" customFormat="1" x14ac:dyDescent="0.3">
      <c r="B15" s="200" t="s">
        <v>963</v>
      </c>
      <c r="C15" s="205" t="s">
        <v>796</v>
      </c>
      <c r="D15" s="205" t="s">
        <v>964</v>
      </c>
      <c r="E15" s="205" t="s">
        <v>796</v>
      </c>
      <c r="F15" s="205" t="s">
        <v>965</v>
      </c>
      <c r="G15" s="200" t="s">
        <v>959</v>
      </c>
      <c r="H15" s="200" t="s">
        <v>941</v>
      </c>
      <c r="I15" s="205"/>
      <c r="J15" s="205">
        <v>4.0000000000000001E-3</v>
      </c>
      <c r="K15" s="205"/>
      <c r="L15" s="201"/>
      <c r="M15" s="201">
        <v>0</v>
      </c>
      <c r="N15" s="201"/>
      <c r="O15" s="201"/>
      <c r="P15" s="201">
        <v>0</v>
      </c>
      <c r="Q15" s="201"/>
      <c r="R15" s="201"/>
      <c r="S15" s="201">
        <v>0</v>
      </c>
      <c r="T15" s="201"/>
      <c r="U15" s="201">
        <v>0</v>
      </c>
      <c r="V15" s="201"/>
      <c r="W15" s="201"/>
      <c r="X15" s="201"/>
      <c r="Y15" s="201"/>
      <c r="Z15" s="201"/>
      <c r="AA15" s="201"/>
      <c r="AB15" s="201"/>
      <c r="AC15" s="201"/>
      <c r="AD15" s="201"/>
      <c r="AE15" s="201"/>
      <c r="AF15" s="201"/>
      <c r="AG15" s="201"/>
      <c r="AH15" s="201"/>
      <c r="AI15" s="201">
        <v>0</v>
      </c>
      <c r="AJ15" s="201">
        <v>0</v>
      </c>
      <c r="AK15" s="201" t="s">
        <v>960</v>
      </c>
      <c r="AL15" s="201" t="s">
        <v>966</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962</v>
      </c>
      <c r="BT15" s="202" t="s">
        <v>941</v>
      </c>
      <c r="BU15" s="203"/>
      <c r="BV15" s="202"/>
      <c r="BW15" s="203"/>
      <c r="BX15" s="162"/>
      <c r="BY15" s="204"/>
      <c r="BZ15" s="206">
        <v>550</v>
      </c>
      <c r="CA15" s="201"/>
      <c r="CB15" s="201"/>
      <c r="CC15" s="201"/>
      <c r="CD15" s="201"/>
      <c r="CE15" s="201"/>
      <c r="CF15" s="201"/>
      <c r="CG15" s="201"/>
      <c r="CH15" s="205"/>
    </row>
    <row r="16" spans="2:86" s="10" customFormat="1" x14ac:dyDescent="0.3">
      <c r="B16" s="200" t="s">
        <v>967</v>
      </c>
      <c r="C16" s="205" t="s">
        <v>796</v>
      </c>
      <c r="D16" s="205" t="s">
        <v>964</v>
      </c>
      <c r="E16" s="205" t="s">
        <v>796</v>
      </c>
      <c r="F16" s="205" t="s">
        <v>965</v>
      </c>
      <c r="G16" s="205" t="s">
        <v>959</v>
      </c>
      <c r="H16" s="205" t="s">
        <v>941</v>
      </c>
      <c r="I16" s="205"/>
      <c r="J16" s="205">
        <v>4.0000000000000001E-3</v>
      </c>
      <c r="K16" s="205"/>
      <c r="L16" s="201"/>
      <c r="M16" s="201">
        <v>0</v>
      </c>
      <c r="N16" s="201"/>
      <c r="O16" s="201"/>
      <c r="P16" s="201">
        <v>0</v>
      </c>
      <c r="Q16" s="201"/>
      <c r="R16" s="201"/>
      <c r="S16" s="201">
        <v>0</v>
      </c>
      <c r="T16" s="201"/>
      <c r="U16" s="201">
        <v>0</v>
      </c>
      <c r="V16" s="201"/>
      <c r="W16" s="201"/>
      <c r="X16" s="201"/>
      <c r="Y16" s="201"/>
      <c r="Z16" s="201"/>
      <c r="AA16" s="201"/>
      <c r="AB16" s="201"/>
      <c r="AC16" s="201"/>
      <c r="AD16" s="201"/>
      <c r="AE16" s="201"/>
      <c r="AF16" s="201"/>
      <c r="AG16" s="201"/>
      <c r="AH16" s="201"/>
      <c r="AI16" s="201">
        <v>0</v>
      </c>
      <c r="AJ16" s="201">
        <v>0</v>
      </c>
      <c r="AK16" s="201" t="s">
        <v>960</v>
      </c>
      <c r="AL16" s="201" t="s">
        <v>966</v>
      </c>
      <c r="AM16" s="201"/>
      <c r="AN16" s="201" t="s">
        <v>941</v>
      </c>
      <c r="AO16" s="201"/>
      <c r="AP16" s="201" t="s">
        <v>80</v>
      </c>
      <c r="AQ16" s="201" t="s">
        <v>80</v>
      </c>
      <c r="AR16" s="201" t="s">
        <v>80</v>
      </c>
      <c r="AS16" s="201" t="s">
        <v>80</v>
      </c>
      <c r="AT16" s="201" t="s">
        <v>80</v>
      </c>
      <c r="AU16" s="201" t="s">
        <v>80</v>
      </c>
      <c r="AV16" s="201"/>
      <c r="AW16" s="201"/>
      <c r="AX16" s="201"/>
      <c r="AY16" s="201"/>
      <c r="AZ16" s="201"/>
      <c r="BA16" s="201"/>
      <c r="BB16" s="201"/>
      <c r="BC16" s="201" t="s">
        <v>80</v>
      </c>
      <c r="BD16" s="201"/>
      <c r="BE16" s="201"/>
      <c r="BF16" s="201"/>
      <c r="BG16" s="201"/>
      <c r="BH16" s="201"/>
      <c r="BI16" s="201"/>
      <c r="BJ16" s="201"/>
      <c r="BK16" s="201"/>
      <c r="BL16" s="201"/>
      <c r="BM16" s="201"/>
      <c r="BN16" s="201"/>
      <c r="BO16" s="201"/>
      <c r="BP16" s="201"/>
      <c r="BQ16" s="200" t="s">
        <v>941</v>
      </c>
      <c r="BR16" s="202"/>
      <c r="BS16" s="203" t="s">
        <v>962</v>
      </c>
      <c r="BT16" s="202"/>
      <c r="BU16" s="203"/>
      <c r="BV16" s="202"/>
      <c r="BW16" s="203"/>
      <c r="BX16" s="162"/>
      <c r="BY16" s="204"/>
      <c r="BZ16" s="206">
        <v>550</v>
      </c>
      <c r="CA16" s="201" t="s">
        <v>80</v>
      </c>
      <c r="CB16" s="201" t="s">
        <v>80</v>
      </c>
      <c r="CC16" s="201" t="s">
        <v>80</v>
      </c>
      <c r="CD16" s="201" t="s">
        <v>80</v>
      </c>
      <c r="CE16" s="201" t="s">
        <v>80</v>
      </c>
      <c r="CF16" s="201" t="s">
        <v>80</v>
      </c>
      <c r="CG16" s="201" t="s">
        <v>80</v>
      </c>
      <c r="CH16" s="205" t="s">
        <v>80</v>
      </c>
    </row>
    <row r="17" spans="2:86" s="10" customFormat="1" x14ac:dyDescent="0.3">
      <c r="B17" s="200" t="s">
        <v>968</v>
      </c>
      <c r="C17" s="205" t="s">
        <v>796</v>
      </c>
      <c r="D17" s="205" t="s">
        <v>969</v>
      </c>
      <c r="E17" s="205" t="s">
        <v>796</v>
      </c>
      <c r="F17" s="205" t="s">
        <v>965</v>
      </c>
      <c r="G17" s="200" t="s">
        <v>959</v>
      </c>
      <c r="H17" s="200" t="s">
        <v>941</v>
      </c>
      <c r="I17" s="205"/>
      <c r="J17" s="205">
        <v>0</v>
      </c>
      <c r="K17" s="205"/>
      <c r="L17" s="201"/>
      <c r="M17" s="201">
        <v>0</v>
      </c>
      <c r="N17" s="201"/>
      <c r="O17" s="201"/>
      <c r="P17" s="201">
        <v>0</v>
      </c>
      <c r="Q17" s="201"/>
      <c r="R17" s="201"/>
      <c r="S17" s="201">
        <v>0</v>
      </c>
      <c r="T17" s="201"/>
      <c r="U17" s="201">
        <v>0</v>
      </c>
      <c r="V17" s="201"/>
      <c r="W17" s="201"/>
      <c r="X17" s="201"/>
      <c r="Y17" s="201"/>
      <c r="Z17" s="201"/>
      <c r="AA17" s="201"/>
      <c r="AB17" s="201"/>
      <c r="AC17" s="201"/>
      <c r="AD17" s="201"/>
      <c r="AE17" s="201"/>
      <c r="AF17" s="201"/>
      <c r="AG17" s="201"/>
      <c r="AH17" s="201"/>
      <c r="AI17" s="201">
        <v>0</v>
      </c>
      <c r="AJ17" s="201">
        <v>0</v>
      </c>
      <c r="AK17" s="201" t="s">
        <v>960</v>
      </c>
      <c r="AL17" s="201" t="s">
        <v>966</v>
      </c>
      <c r="AM17" s="201"/>
      <c r="AN17" s="201" t="s">
        <v>941</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941</v>
      </c>
      <c r="BR17" s="202"/>
      <c r="BS17" s="203" t="s">
        <v>962</v>
      </c>
      <c r="BT17" s="202"/>
      <c r="BU17" s="203"/>
      <c r="BV17" s="202"/>
      <c r="BW17" s="203"/>
      <c r="BX17" s="162"/>
      <c r="BY17" s="204"/>
      <c r="BZ17" s="206">
        <v>550</v>
      </c>
      <c r="CA17" s="201"/>
      <c r="CB17" s="201"/>
      <c r="CC17" s="201"/>
      <c r="CD17" s="201"/>
      <c r="CE17" s="201"/>
      <c r="CF17" s="201"/>
      <c r="CG17" s="201"/>
      <c r="CH17" s="205"/>
    </row>
    <row r="18" spans="2:86" s="10" customFormat="1" x14ac:dyDescent="0.3">
      <c r="B18" s="200" t="s">
        <v>970</v>
      </c>
      <c r="C18" s="205" t="s">
        <v>796</v>
      </c>
      <c r="D18" s="205" t="s">
        <v>969</v>
      </c>
      <c r="E18" s="205" t="s">
        <v>796</v>
      </c>
      <c r="F18" s="205" t="s">
        <v>965</v>
      </c>
      <c r="G18" s="205" t="s">
        <v>959</v>
      </c>
      <c r="H18" s="205" t="s">
        <v>941</v>
      </c>
      <c r="I18" s="205"/>
      <c r="J18" s="205">
        <v>0</v>
      </c>
      <c r="K18" s="205"/>
      <c r="L18" s="201"/>
      <c r="M18" s="201">
        <v>0</v>
      </c>
      <c r="N18" s="201"/>
      <c r="O18" s="201"/>
      <c r="P18" s="201">
        <v>0</v>
      </c>
      <c r="Q18" s="201"/>
      <c r="R18" s="201"/>
      <c r="S18" s="201">
        <v>0</v>
      </c>
      <c r="T18" s="201"/>
      <c r="U18" s="201">
        <v>0</v>
      </c>
      <c r="V18" s="201"/>
      <c r="W18" s="201"/>
      <c r="X18" s="201"/>
      <c r="Y18" s="201"/>
      <c r="Z18" s="201"/>
      <c r="AA18" s="201"/>
      <c r="AB18" s="201"/>
      <c r="AC18" s="201"/>
      <c r="AD18" s="201"/>
      <c r="AE18" s="201"/>
      <c r="AF18" s="201"/>
      <c r="AG18" s="201"/>
      <c r="AH18" s="201"/>
      <c r="AI18" s="201">
        <v>0</v>
      </c>
      <c r="AJ18" s="201">
        <v>0</v>
      </c>
      <c r="AK18" s="201" t="s">
        <v>960</v>
      </c>
      <c r="AL18" s="201" t="s">
        <v>966</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962</v>
      </c>
      <c r="BT18" s="202"/>
      <c r="BU18" s="203"/>
      <c r="BV18" s="202"/>
      <c r="BW18" s="203"/>
      <c r="BX18" s="162"/>
      <c r="BY18" s="204"/>
      <c r="BZ18" s="206">
        <v>550</v>
      </c>
      <c r="CA18" s="201"/>
      <c r="CB18" s="201"/>
      <c r="CC18" s="201"/>
      <c r="CD18" s="201"/>
      <c r="CE18" s="201"/>
      <c r="CF18" s="201"/>
      <c r="CG18" s="201"/>
      <c r="CH18" s="205"/>
    </row>
    <row r="19" spans="2:86" s="10" customFormat="1" x14ac:dyDescent="0.3">
      <c r="B19" s="200" t="s">
        <v>971</v>
      </c>
      <c r="C19" s="205" t="s">
        <v>796</v>
      </c>
      <c r="D19" s="205" t="s">
        <v>972</v>
      </c>
      <c r="E19" s="205" t="s">
        <v>796</v>
      </c>
      <c r="F19" s="205" t="s">
        <v>965</v>
      </c>
      <c r="G19" s="205" t="s">
        <v>959</v>
      </c>
      <c r="H19" s="205" t="s">
        <v>941</v>
      </c>
      <c r="I19" s="205"/>
      <c r="J19" s="205">
        <v>0</v>
      </c>
      <c r="K19" s="205"/>
      <c r="L19" s="201"/>
      <c r="M19" s="201">
        <v>0</v>
      </c>
      <c r="N19" s="201"/>
      <c r="O19" s="201"/>
      <c r="P19" s="201">
        <v>0</v>
      </c>
      <c r="Q19" s="201"/>
      <c r="R19" s="201"/>
      <c r="S19" s="201">
        <v>0</v>
      </c>
      <c r="T19" s="201"/>
      <c r="U19" s="201">
        <v>0</v>
      </c>
      <c r="V19" s="201"/>
      <c r="W19" s="201"/>
      <c r="X19" s="201"/>
      <c r="Y19" s="201"/>
      <c r="Z19" s="201"/>
      <c r="AA19" s="201"/>
      <c r="AB19" s="201"/>
      <c r="AC19" s="201"/>
      <c r="AD19" s="201"/>
      <c r="AE19" s="201"/>
      <c r="AF19" s="201"/>
      <c r="AG19" s="201"/>
      <c r="AH19" s="201"/>
      <c r="AI19" s="201">
        <v>0</v>
      </c>
      <c r="AJ19" s="201">
        <v>0</v>
      </c>
      <c r="AK19" s="201" t="s">
        <v>960</v>
      </c>
      <c r="AL19" s="201" t="s">
        <v>966</v>
      </c>
      <c r="AM19" s="201"/>
      <c r="AN19" s="201" t="s">
        <v>941</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941</v>
      </c>
      <c r="BR19" s="202"/>
      <c r="BS19" s="203" t="s">
        <v>962</v>
      </c>
      <c r="BT19" s="202"/>
      <c r="BU19" s="203"/>
      <c r="BV19" s="202"/>
      <c r="BW19" s="203"/>
      <c r="BX19" s="162"/>
      <c r="BY19" s="204"/>
      <c r="BZ19" s="206">
        <v>550</v>
      </c>
      <c r="CA19" s="201"/>
      <c r="CB19" s="201"/>
      <c r="CC19" s="201"/>
      <c r="CD19" s="201"/>
      <c r="CE19" s="201"/>
      <c r="CF19" s="201"/>
      <c r="CG19" s="201"/>
      <c r="CH19" s="205"/>
    </row>
    <row r="20" spans="2:86" s="10" customFormat="1" x14ac:dyDescent="0.3">
      <c r="B20" s="200" t="s">
        <v>973</v>
      </c>
      <c r="C20" s="205" t="s">
        <v>796</v>
      </c>
      <c r="D20" s="205" t="s">
        <v>972</v>
      </c>
      <c r="E20" s="205" t="s">
        <v>796</v>
      </c>
      <c r="F20" s="205" t="s">
        <v>965</v>
      </c>
      <c r="G20" s="200" t="s">
        <v>959</v>
      </c>
      <c r="H20" s="200" t="s">
        <v>941</v>
      </c>
      <c r="I20" s="205"/>
      <c r="J20" s="205">
        <v>0</v>
      </c>
      <c r="K20" s="205"/>
      <c r="L20" s="201"/>
      <c r="M20" s="201">
        <v>0</v>
      </c>
      <c r="N20" s="201"/>
      <c r="O20" s="201"/>
      <c r="P20" s="201">
        <v>0</v>
      </c>
      <c r="Q20" s="201"/>
      <c r="R20" s="201"/>
      <c r="S20" s="201">
        <v>0</v>
      </c>
      <c r="T20" s="201"/>
      <c r="U20" s="201">
        <v>0</v>
      </c>
      <c r="V20" s="201"/>
      <c r="W20" s="201"/>
      <c r="X20" s="201"/>
      <c r="Y20" s="201"/>
      <c r="Z20" s="201"/>
      <c r="AA20" s="201"/>
      <c r="AB20" s="201"/>
      <c r="AC20" s="201"/>
      <c r="AD20" s="201"/>
      <c r="AE20" s="201"/>
      <c r="AF20" s="201"/>
      <c r="AG20" s="201"/>
      <c r="AH20" s="201"/>
      <c r="AI20" s="201">
        <v>0</v>
      </c>
      <c r="AJ20" s="201">
        <v>0</v>
      </c>
      <c r="AK20" s="201" t="s">
        <v>960</v>
      </c>
      <c r="AL20" s="201" t="s">
        <v>966</v>
      </c>
      <c r="AM20" s="201"/>
      <c r="AN20" s="201" t="s">
        <v>941</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941</v>
      </c>
      <c r="BR20" s="202"/>
      <c r="BS20" s="203" t="s">
        <v>962</v>
      </c>
      <c r="BT20" s="202"/>
      <c r="BU20" s="203"/>
      <c r="BV20" s="202"/>
      <c r="BW20" s="203"/>
      <c r="BX20" s="162"/>
      <c r="BY20" s="204"/>
      <c r="BZ20" s="206">
        <v>550</v>
      </c>
      <c r="CA20" s="201"/>
      <c r="CB20" s="201"/>
      <c r="CC20" s="201"/>
      <c r="CD20" s="201"/>
      <c r="CE20" s="201"/>
      <c r="CF20" s="201"/>
      <c r="CG20" s="201"/>
      <c r="CH20" s="205"/>
    </row>
    <row r="21" spans="2:86" s="10" customFormat="1" x14ac:dyDescent="0.3">
      <c r="B21" s="200" t="s">
        <v>974</v>
      </c>
      <c r="C21" s="205" t="s">
        <v>796</v>
      </c>
      <c r="D21" s="205" t="s">
        <v>972</v>
      </c>
      <c r="E21" s="205" t="s">
        <v>796</v>
      </c>
      <c r="F21" s="205" t="s">
        <v>965</v>
      </c>
      <c r="G21" s="205" t="s">
        <v>959</v>
      </c>
      <c r="H21" s="205" t="s">
        <v>941</v>
      </c>
      <c r="I21" s="205"/>
      <c r="J21" s="205">
        <v>0</v>
      </c>
      <c r="K21" s="205"/>
      <c r="L21" s="201"/>
      <c r="M21" s="201">
        <v>0</v>
      </c>
      <c r="N21" s="201"/>
      <c r="O21" s="201"/>
      <c r="P21" s="201">
        <v>0</v>
      </c>
      <c r="Q21" s="201"/>
      <c r="R21" s="201"/>
      <c r="S21" s="201">
        <v>0</v>
      </c>
      <c r="T21" s="201"/>
      <c r="U21" s="201">
        <v>0</v>
      </c>
      <c r="V21" s="201"/>
      <c r="W21" s="201"/>
      <c r="X21" s="201"/>
      <c r="Y21" s="201"/>
      <c r="Z21" s="201"/>
      <c r="AA21" s="201"/>
      <c r="AB21" s="201"/>
      <c r="AC21" s="201"/>
      <c r="AD21" s="201"/>
      <c r="AE21" s="201"/>
      <c r="AF21" s="201"/>
      <c r="AG21" s="201"/>
      <c r="AH21" s="201"/>
      <c r="AI21" s="201">
        <v>0</v>
      </c>
      <c r="AJ21" s="201">
        <v>0</v>
      </c>
      <c r="AK21" s="201" t="s">
        <v>960</v>
      </c>
      <c r="AL21" s="201" t="s">
        <v>966</v>
      </c>
      <c r="AM21" s="201"/>
      <c r="AN21" s="201" t="s">
        <v>941</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941</v>
      </c>
      <c r="BR21" s="202"/>
      <c r="BS21" s="203" t="s">
        <v>962</v>
      </c>
      <c r="BT21" s="202"/>
      <c r="BU21" s="203"/>
      <c r="BV21" s="202"/>
      <c r="BW21" s="203"/>
      <c r="BX21" s="162"/>
      <c r="BY21" s="204"/>
      <c r="BZ21" s="206">
        <v>550</v>
      </c>
      <c r="CA21" s="201"/>
      <c r="CB21" s="201"/>
      <c r="CC21" s="201"/>
      <c r="CD21" s="201"/>
      <c r="CE21" s="201"/>
      <c r="CF21" s="201"/>
      <c r="CG21" s="201"/>
      <c r="CH21" s="205"/>
    </row>
    <row r="22" spans="2:86" s="10" customFormat="1" x14ac:dyDescent="0.3">
      <c r="B22" s="200" t="s">
        <v>975</v>
      </c>
      <c r="C22" s="205" t="s">
        <v>796</v>
      </c>
      <c r="D22" s="205" t="s">
        <v>972</v>
      </c>
      <c r="E22" s="205" t="s">
        <v>796</v>
      </c>
      <c r="F22" s="205" t="s">
        <v>965</v>
      </c>
      <c r="G22" s="200" t="s">
        <v>959</v>
      </c>
      <c r="H22" s="200" t="s">
        <v>941</v>
      </c>
      <c r="I22" s="205"/>
      <c r="J22" s="205">
        <v>0</v>
      </c>
      <c r="K22" s="205"/>
      <c r="L22" s="201"/>
      <c r="M22" s="201">
        <v>0</v>
      </c>
      <c r="N22" s="201"/>
      <c r="O22" s="201"/>
      <c r="P22" s="201">
        <v>0</v>
      </c>
      <c r="Q22" s="201"/>
      <c r="R22" s="201"/>
      <c r="S22" s="201">
        <v>0</v>
      </c>
      <c r="T22" s="201"/>
      <c r="U22" s="201">
        <v>0</v>
      </c>
      <c r="V22" s="201"/>
      <c r="W22" s="201"/>
      <c r="X22" s="201"/>
      <c r="Y22" s="201"/>
      <c r="Z22" s="201"/>
      <c r="AA22" s="201"/>
      <c r="AB22" s="201"/>
      <c r="AC22" s="201"/>
      <c r="AD22" s="201"/>
      <c r="AE22" s="201"/>
      <c r="AF22" s="201"/>
      <c r="AG22" s="201"/>
      <c r="AH22" s="201"/>
      <c r="AI22" s="201">
        <v>0</v>
      </c>
      <c r="AJ22" s="201">
        <v>0</v>
      </c>
      <c r="AK22" s="201" t="s">
        <v>960</v>
      </c>
      <c r="AL22" s="201" t="s">
        <v>966</v>
      </c>
      <c r="AM22" s="201"/>
      <c r="AN22" s="201" t="s">
        <v>941</v>
      </c>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941</v>
      </c>
      <c r="BR22" s="202"/>
      <c r="BS22" s="203" t="s">
        <v>962</v>
      </c>
      <c r="BT22" s="202"/>
      <c r="BU22" s="203"/>
      <c r="BV22" s="202"/>
      <c r="BW22" s="203"/>
      <c r="BX22" s="162"/>
      <c r="BY22" s="204"/>
      <c r="BZ22" s="206">
        <v>550</v>
      </c>
      <c r="CA22" s="201"/>
      <c r="CB22" s="201"/>
      <c r="CC22" s="201"/>
      <c r="CD22" s="201"/>
      <c r="CE22" s="201"/>
      <c r="CF22" s="201"/>
      <c r="CG22" s="201"/>
      <c r="CH22" s="205"/>
    </row>
    <row r="23" spans="2:86" s="10" customFormat="1" x14ac:dyDescent="0.3">
      <c r="B23" s="200" t="s">
        <v>998</v>
      </c>
      <c r="C23" s="205" t="s">
        <v>796</v>
      </c>
      <c r="D23" s="205" t="s">
        <v>976</v>
      </c>
      <c r="E23" s="205" t="s">
        <v>796</v>
      </c>
      <c r="F23" s="205" t="s">
        <v>965</v>
      </c>
      <c r="G23" s="205" t="s">
        <v>959</v>
      </c>
      <c r="H23" s="205" t="s">
        <v>941</v>
      </c>
      <c r="I23" s="205"/>
      <c r="J23" s="205">
        <v>0</v>
      </c>
      <c r="K23" s="205"/>
      <c r="L23" s="201"/>
      <c r="M23" s="201">
        <v>0</v>
      </c>
      <c r="N23" s="201"/>
      <c r="O23" s="201"/>
      <c r="P23" s="201">
        <v>0</v>
      </c>
      <c r="Q23" s="201"/>
      <c r="R23" s="201"/>
      <c r="S23" s="201">
        <v>0</v>
      </c>
      <c r="T23" s="201"/>
      <c r="U23" s="201">
        <v>0</v>
      </c>
      <c r="V23" s="201"/>
      <c r="W23" s="201"/>
      <c r="X23" s="201"/>
      <c r="Y23" s="201"/>
      <c r="Z23" s="201"/>
      <c r="AA23" s="201"/>
      <c r="AB23" s="201"/>
      <c r="AC23" s="201"/>
      <c r="AD23" s="201"/>
      <c r="AE23" s="201"/>
      <c r="AF23" s="201"/>
      <c r="AG23" s="201"/>
      <c r="AH23" s="201"/>
      <c r="AI23" s="201">
        <v>0</v>
      </c>
      <c r="AJ23" s="201">
        <v>0</v>
      </c>
      <c r="AK23" s="201" t="s">
        <v>960</v>
      </c>
      <c r="AL23" s="201" t="s">
        <v>966</v>
      </c>
      <c r="AM23" s="201"/>
      <c r="AN23" s="201" t="s">
        <v>941</v>
      </c>
      <c r="AO23" s="201"/>
      <c r="AP23" s="201" t="s">
        <v>80</v>
      </c>
      <c r="AQ23" s="201" t="s">
        <v>80</v>
      </c>
      <c r="AR23" s="201" t="s">
        <v>80</v>
      </c>
      <c r="AS23" s="201" t="s">
        <v>80</v>
      </c>
      <c r="AT23" s="201" t="s">
        <v>80</v>
      </c>
      <c r="AU23" s="201" t="s">
        <v>80</v>
      </c>
      <c r="AV23" s="201"/>
      <c r="AW23" s="201"/>
      <c r="AX23" s="201"/>
      <c r="AY23" s="201"/>
      <c r="AZ23" s="201"/>
      <c r="BA23" s="201"/>
      <c r="BB23" s="201"/>
      <c r="BC23" s="201" t="s">
        <v>80</v>
      </c>
      <c r="BD23" s="201"/>
      <c r="BE23" s="201"/>
      <c r="BF23" s="201"/>
      <c r="BG23" s="201"/>
      <c r="BH23" s="201"/>
      <c r="BI23" s="201"/>
      <c r="BJ23" s="201"/>
      <c r="BK23" s="201"/>
      <c r="BL23" s="201"/>
      <c r="BM23" s="201"/>
      <c r="BN23" s="201"/>
      <c r="BO23" s="201"/>
      <c r="BP23" s="201"/>
      <c r="BQ23" s="200" t="s">
        <v>941</v>
      </c>
      <c r="BR23" s="202"/>
      <c r="BS23" s="203" t="s">
        <v>962</v>
      </c>
      <c r="BT23" s="202"/>
      <c r="BU23" s="203"/>
      <c r="BV23" s="202"/>
      <c r="BW23" s="203"/>
      <c r="BX23" s="162"/>
      <c r="BY23" s="204"/>
      <c r="BZ23" s="206">
        <v>550</v>
      </c>
      <c r="CA23" s="201" t="s">
        <v>80</v>
      </c>
      <c r="CB23" s="201" t="s">
        <v>80</v>
      </c>
      <c r="CC23" s="201" t="s">
        <v>80</v>
      </c>
      <c r="CD23" s="201" t="s">
        <v>80</v>
      </c>
      <c r="CE23" s="201" t="s">
        <v>80</v>
      </c>
      <c r="CF23" s="201" t="s">
        <v>80</v>
      </c>
      <c r="CG23" s="201" t="s">
        <v>80</v>
      </c>
      <c r="CH23" s="205" t="s">
        <v>80</v>
      </c>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3" spans="3:6" x14ac:dyDescent="0.3">
      <c r="C33" s="207"/>
      <c r="D33" s="207"/>
      <c r="E33" s="58"/>
      <c r="F33" s="58"/>
    </row>
  </sheetData>
  <sheetProtection algorithmName="SHA-512" hashValue="2JZgrdZfehIIS15ngav2IlCHqsrcCCjyM3UaMsIv7vm682hUsM3/GtX6zoKtHnipvex0BCL8c/4TgUCxqInTLQ==" saltValue="VSFG+1ua/CjK5HFgAiI+n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31">
    <cfRule type="notContainsBlanks" dxfId="117" priority="30">
      <formula>LEN(TRIM(B14))&gt;0</formula>
    </cfRule>
  </conditionalFormatting>
  <conditionalFormatting sqref="C5:C6">
    <cfRule type="cellIs" dxfId="116" priority="31" operator="equal">
      <formula>0</formula>
    </cfRule>
  </conditionalFormatting>
  <conditionalFormatting sqref="C14:CH31">
    <cfRule type="expression" dxfId="115" priority="29">
      <formula>NOT($B14="")</formula>
    </cfRule>
  </conditionalFormatting>
  <conditionalFormatting sqref="D14:D31">
    <cfRule type="expression" dxfId="114" priority="28">
      <formula>NOT($C14="Other")</formula>
    </cfRule>
  </conditionalFormatting>
  <conditionalFormatting sqref="D12:F12 B14:CH31">
    <cfRule type="expression" dxfId="113" priority="15">
      <formula>AND(NOT($C$9=""),NOT($C$10=""),SUM($C$9:$C$10)=0)</formula>
    </cfRule>
  </conditionalFormatting>
  <conditionalFormatting sqref="F14:F31">
    <cfRule type="expression" dxfId="112" priority="27">
      <formula>NOT($E14="Other")</formula>
    </cfRule>
  </conditionalFormatting>
  <conditionalFormatting sqref="I14:I31">
    <cfRule type="expression" dxfId="111" priority="26">
      <formula>NOT($H14="Yes")</formula>
    </cfRule>
  </conditionalFormatting>
  <conditionalFormatting sqref="AL14:AL31">
    <cfRule type="expression" dxfId="110" priority="25">
      <formula>NOT(OR($AK14="Calculated/Modeled"))</formula>
    </cfRule>
  </conditionalFormatting>
  <conditionalFormatting sqref="AM14:AM31">
    <cfRule type="expression" dxfId="109" priority="24">
      <formula>NOT($AK14="Measured")</formula>
    </cfRule>
  </conditionalFormatting>
  <conditionalFormatting sqref="AO14:AO31">
    <cfRule type="expression" dxfId="108" priority="21">
      <formula>NOT($AN14="Yes")</formula>
    </cfRule>
  </conditionalFormatting>
  <conditionalFormatting sqref="BR14:BR31">
    <cfRule type="expression" dxfId="107" priority="20">
      <formula>NOT($BQ14="Yes")</formula>
    </cfRule>
  </conditionalFormatting>
  <conditionalFormatting sqref="BS14:BS31">
    <cfRule type="expression" dxfId="106" priority="19">
      <formula>NOT($BQ14="No")</formula>
    </cfRule>
  </conditionalFormatting>
  <conditionalFormatting sqref="BU14:BU31">
    <cfRule type="expression" dxfId="105" priority="18">
      <formula>NOT($BT14="No")</formula>
    </cfRule>
  </conditionalFormatting>
  <conditionalFormatting sqref="BW14:BW31">
    <cfRule type="expression" dxfId="104" priority="17">
      <formula>NOT($BV14="No")</formula>
    </cfRule>
  </conditionalFormatting>
  <conditionalFormatting sqref="BY14:BY31">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31 BQ14:BQ31 AN14:AN31 BX14:BX31 BV14:BV31 BT14:BT31" xr:uid="{0F3C60FD-C45A-4744-BA7A-17EFCE16CEA3}">
      <formula1>"Yes, No"</formula1>
    </dataValidation>
    <dataValidation type="list" allowBlank="1" showInputMessage="1" showErrorMessage="1" sqref="C14:C31" xr:uid="{8CD4E943-C692-4194-A20C-15B281B3700F}">
      <formula1>"Crude Oil, Condensate, Produced Water, Other"</formula1>
    </dataValidation>
    <dataValidation type="list" allowBlank="1" showInputMessage="1" showErrorMessage="1" sqref="E14:E31" xr:uid="{29113EF0-B8E8-4D6B-83CA-195EFA850328}">
      <formula1>"Another Atmospheric Tank, Separator, Other"</formula1>
    </dataValidation>
    <dataValidation type="list" allowBlank="1" showInputMessage="1" showErrorMessage="1" sqref="AK14:AK31" xr:uid="{67482E36-7007-46A4-A169-5B6AC438126F}">
      <formula1>"Calculated/Modeled, Measured"</formula1>
    </dataValidation>
    <dataValidation type="list" allowBlank="1" showInputMessage="1" showErrorMessage="1" sqref="G14:G31" xr:uid="{6CE4F517-91DF-4F32-A987-5F2DB8A4E59A}">
      <formula1>"Flash, Working and Breathing"</formula1>
    </dataValidation>
    <dataValidation type="list" allowBlank="1" showInputMessage="1" showErrorMessage="1" sqref="BR14:BR31" xr:uid="{61DE5DEE-3A62-4931-8898-A8C6A5904A21}">
      <formula1>"Over 6 tpy and controlled, Under 4 tpy, Under 6 tpy using a VRU"</formula1>
    </dataValidation>
    <dataValidation type="list" allowBlank="1" showInputMessage="1" showErrorMessage="1" sqref="AO14:AO31"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topLeftCell="CJ1" workbookViewId="0">
      <selection activeCell="CT22" sqref="CT22"/>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Z3" s="45">
        <v>0.61850000000000005</v>
      </c>
      <c r="CA3" s="45">
        <f>BZ3*1000000</f>
        <v>618500</v>
      </c>
      <c r="CB3" s="45">
        <f>CA3/8760/60</f>
        <v>1.1767503805175039</v>
      </c>
      <c r="CI3" s="45">
        <v>25800</v>
      </c>
      <c r="CJ3" s="45">
        <v>653000</v>
      </c>
    </row>
    <row r="4" spans="2:101" ht="15.6" x14ac:dyDescent="0.3">
      <c r="B4" s="49" t="s">
        <v>368</v>
      </c>
      <c r="CI4" s="45">
        <f>CI3/60</f>
        <v>430</v>
      </c>
      <c r="CJ4" s="45">
        <f>CJ3/60</f>
        <v>10883.333333333334</v>
      </c>
    </row>
    <row r="5" spans="2:101" x14ac:dyDescent="0.3">
      <c r="B5" s="112" t="s">
        <v>369</v>
      </c>
      <c r="C5" s="113" t="str">
        <f>Facility!C4</f>
        <v>Merit Energy Company</v>
      </c>
    </row>
    <row r="6" spans="2:101" x14ac:dyDescent="0.3">
      <c r="B6" s="112" t="s">
        <v>14</v>
      </c>
      <c r="C6" s="113" t="str">
        <f>Facility!C21</f>
        <v>Scotland Compressor Station</v>
      </c>
    </row>
    <row r="7" spans="2:101" x14ac:dyDescent="0.3">
      <c r="C7" s="10"/>
    </row>
    <row r="8" spans="2:101" ht="15.6" x14ac:dyDescent="0.3">
      <c r="B8" s="49" t="s">
        <v>468</v>
      </c>
      <c r="C8" s="10"/>
    </row>
    <row r="9" spans="2:101" x14ac:dyDescent="0.3">
      <c r="B9" s="208" t="s">
        <v>539</v>
      </c>
      <c r="C9" s="209">
        <v>2</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980</v>
      </c>
      <c r="C14" s="162" t="s">
        <v>855</v>
      </c>
      <c r="D14" s="162" t="s">
        <v>80</v>
      </c>
      <c r="E14" s="162">
        <v>5.0000000000000001E-4</v>
      </c>
      <c r="F14" s="162">
        <v>2.12E-2</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960</v>
      </c>
      <c r="AG14" s="162" t="s">
        <v>977</v>
      </c>
      <c r="AH14" s="162"/>
      <c r="AI14" s="162" t="s">
        <v>897</v>
      </c>
      <c r="AJ14" s="162" t="s">
        <v>956</v>
      </c>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978</v>
      </c>
      <c r="BQ14" s="162" t="s">
        <v>897</v>
      </c>
      <c r="BR14" s="162" t="s">
        <v>981</v>
      </c>
      <c r="BS14" s="162" t="s">
        <v>941</v>
      </c>
      <c r="BT14" s="162"/>
      <c r="BU14" s="162" t="s">
        <v>897</v>
      </c>
      <c r="BV14" s="162">
        <v>0</v>
      </c>
      <c r="BW14" s="162"/>
      <c r="BX14" s="162" t="s">
        <v>846</v>
      </c>
      <c r="BY14" s="162"/>
      <c r="BZ14" s="162">
        <f>'Control Devices'!M4</f>
        <v>5.7267884322678837</v>
      </c>
      <c r="CA14" s="162" t="s">
        <v>849</v>
      </c>
      <c r="CB14" s="162"/>
      <c r="CC14" s="162"/>
      <c r="CD14" s="162"/>
      <c r="CE14" s="162"/>
      <c r="CF14" s="162">
        <v>0</v>
      </c>
      <c r="CG14" s="162">
        <v>36.64</v>
      </c>
      <c r="CH14" s="162">
        <v>2.9</v>
      </c>
      <c r="CI14" s="162">
        <v>95.4</v>
      </c>
      <c r="CJ14" s="162">
        <v>430</v>
      </c>
      <c r="CK14" s="162">
        <v>2.85</v>
      </c>
      <c r="CL14" s="162">
        <v>2.9</v>
      </c>
      <c r="CM14" s="162">
        <v>95.5</v>
      </c>
      <c r="CN14" s="224">
        <v>430</v>
      </c>
      <c r="CO14" s="224">
        <f>CI4</f>
        <v>430</v>
      </c>
      <c r="CP14" s="224">
        <v>8760</v>
      </c>
      <c r="CQ14" s="224" t="s">
        <v>80</v>
      </c>
      <c r="CR14" s="224">
        <v>86</v>
      </c>
      <c r="CS14" s="224">
        <v>1081</v>
      </c>
      <c r="CT14" s="224" t="s">
        <v>979</v>
      </c>
      <c r="CU14" s="224">
        <v>0</v>
      </c>
      <c r="CV14" s="162" t="s">
        <v>992</v>
      </c>
      <c r="CW14" s="224">
        <v>0</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ArDE7VIxnwe0HQ6t1YhIvgpmaog8VZKCKveT0tjeiT/1fY7gxLzPh7/SJPxb7QuvnO1AB0J/VFESX1tUk3y5Zw==" saltValue="KstW20BHbiu6+fTllAUtW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16">
      <formula>LEN(TRIM(B14))&gt;0</formula>
    </cfRule>
  </conditionalFormatting>
  <conditionalFormatting sqref="B14:CW29">
    <cfRule type="expression" dxfId="101" priority="1">
      <formula>AND(NOT($C$9=""),$C$9=0)</formula>
    </cfRule>
  </conditionalFormatting>
  <conditionalFormatting sqref="C5:C6">
    <cfRule type="cellIs" dxfId="100" priority="49" operator="equal">
      <formula>0</formula>
    </cfRule>
  </conditionalFormatting>
  <conditionalFormatting sqref="C14:CF14 C15:CW29">
    <cfRule type="expression" dxfId="99" priority="47">
      <formula>NOT($B14="")</formula>
    </cfRule>
  </conditionalFormatting>
  <conditionalFormatting sqref="D11">
    <cfRule type="expression" dxfId="98" priority="31">
      <formula>AND(NOT($C$9=""),$C$9=0)</formula>
    </cfRule>
    <cfRule type="expression" dxfId="97" priority="32">
      <formula>AND(NOT($C$9=""),NOT($C$10=""),SUM($C$9:$C$10)=0)</formula>
    </cfRule>
  </conditionalFormatting>
  <conditionalFormatting sqref="D14:D29">
    <cfRule type="expression" dxfId="96" priority="46">
      <formula>NOT($C14="Other (specify)")</formula>
    </cfRule>
  </conditionalFormatting>
  <conditionalFormatting sqref="AG14:AG29">
    <cfRule type="expression" dxfId="95" priority="43">
      <formula>NOT(OR($AF14="Calculated/Modeled"))</formula>
    </cfRule>
  </conditionalFormatting>
  <conditionalFormatting sqref="AH14:AH29">
    <cfRule type="expression" dxfId="94" priority="42">
      <formula>NOT($AF14="Measured")</formula>
    </cfRule>
  </conditionalFormatting>
  <conditionalFormatting sqref="AJ14:AJ29">
    <cfRule type="expression" dxfId="93" priority="41">
      <formula>NOT($AI14="Yes")</formula>
    </cfRule>
  </conditionalFormatting>
  <conditionalFormatting sqref="AL14:AL29">
    <cfRule type="expression" dxfId="92" priority="40">
      <formula>NOT($AK14="Yes")</formula>
    </cfRule>
  </conditionalFormatting>
  <conditionalFormatting sqref="BR14:BR29">
    <cfRule type="expression" dxfId="91" priority="39">
      <formula>NOT(BQ14="Yes")</formula>
    </cfRule>
  </conditionalFormatting>
  <conditionalFormatting sqref="BT14:BT29">
    <cfRule type="expression" dxfId="90" priority="38">
      <formula>NOT($BS14="Yes")</formula>
    </cfRule>
  </conditionalFormatting>
  <conditionalFormatting sqref="BV14:BW29">
    <cfRule type="expression" dxfId="89" priority="37">
      <formula>NOT($BU14="Yes")</formula>
    </cfRule>
  </conditionalFormatting>
  <conditionalFormatting sqref="BY14:BY29">
    <cfRule type="expression" dxfId="88" priority="35">
      <formula>NOT($BX14="Other (specify)")</formula>
    </cfRule>
  </conditionalFormatting>
  <conditionalFormatting sqref="CB14:CB29">
    <cfRule type="expression" dxfId="87" priority="34">
      <formula>NOT($CA14="Other (specify)")</formula>
    </cfRule>
  </conditionalFormatting>
  <conditionalFormatting sqref="CE14:CE29">
    <cfRule type="expression" dxfId="86" priority="33">
      <formula>NOT($CD14="Other (specify)")</formula>
    </cfRule>
  </conditionalFormatting>
  <conditionalFormatting sqref="CG14:CW14">
    <cfRule type="expression" dxfId="85" priority="2">
      <formula>NOT($B14="")</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BN14:BO29 AI14:AI29 AK14:AK29 BU14:BU29 BS14:BS29 BQ14:BQ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AJ14:AJ29 CC14:CC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FB8B775-09B4-400B-96BA-EB0E859B7A5A}"/>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4E9A92E-92D8-498C-9F4D-8BD80737CA5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