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315" windowWidth="17550" windowHeight="10290" tabRatio="680"/>
  </bookViews>
  <sheets>
    <sheet name="README" sheetId="1" r:id="rId1"/>
    <sheet name="TSD NOx" sheetId="42" r:id="rId2"/>
    <sheet name="TSD SO2" sheetId="43" r:id="rId3"/>
    <sheet name="Overall Summary for RIA" sheetId="37" r:id="rId4"/>
    <sheet name="NOx for RIA" sheetId="40" r:id="rId5"/>
    <sheet name="SO2 for RIA" sheetId="38" r:id="rId6"/>
    <sheet name="TR States" sheetId="44" r:id="rId7"/>
    <sheet name="Remedy" sheetId="41" r:id="rId8"/>
    <sheet name="NOx" sheetId="22" r:id="rId9"/>
    <sheet name="SO2" sheetId="23" r:id="rId10"/>
    <sheet name="PM10" sheetId="30" r:id="rId11"/>
    <sheet name="PM2.5" sheetId="29" r:id="rId12"/>
    <sheet name="VOC" sheetId="31" r:id="rId13"/>
    <sheet name="CO" sheetId="32" r:id="rId14"/>
    <sheet name="NH3" sheetId="33" r:id="rId15"/>
  </sheets>
  <definedNames>
    <definedName name="aaa" localSheetId="14">#REF!</definedName>
    <definedName name="aaa" localSheetId="4">#REF!</definedName>
    <definedName name="aaa" localSheetId="10">#REF!</definedName>
    <definedName name="aaa" localSheetId="5">#REF!</definedName>
    <definedName name="aaa" localSheetId="2">#REF!</definedName>
    <definedName name="aaa">#REF!</definedName>
    <definedName name="nonpt" localSheetId="13">#REF!</definedName>
    <definedName name="nonpt" localSheetId="14">#REF!</definedName>
    <definedName name="nonpt" localSheetId="4">#REF!</definedName>
    <definedName name="nonpt" localSheetId="10">#REF!</definedName>
    <definedName name="nonpt" localSheetId="11">#REF!</definedName>
    <definedName name="nonpt" localSheetId="9">#REF!</definedName>
    <definedName name="nonpt" localSheetId="5">#REF!</definedName>
    <definedName name="nonpt" localSheetId="2">#REF!</definedName>
    <definedName name="nonpt">#REF!</definedName>
    <definedName name="nonpt2" localSheetId="4">#REF!</definedName>
    <definedName name="nonpt2" localSheetId="5">#REF!</definedName>
    <definedName name="nonpt2" localSheetId="2">#REF!</definedName>
    <definedName name="nonpt2">#REF!</definedName>
    <definedName name="x" localSheetId="14">#REF!</definedName>
    <definedName name="x" localSheetId="4">#REF!</definedName>
    <definedName name="x" localSheetId="10">#REF!</definedName>
    <definedName name="x" localSheetId="11">#REF!</definedName>
    <definedName name="x" localSheetId="5">#REF!</definedName>
    <definedName name="x" localSheetId="2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M53" i="44"/>
  <c r="I68" i="42"/>
  <c r="H68"/>
  <c r="G68"/>
  <c r="F68"/>
  <c r="I67"/>
  <c r="H67"/>
  <c r="G67"/>
  <c r="F67"/>
  <c r="C53" i="44"/>
  <c r="B53"/>
  <c r="BF4" i="41" l="1"/>
  <c r="BF5"/>
  <c r="BF6"/>
  <c r="BF7"/>
  <c r="BF8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29"/>
  <c r="BF30"/>
  <c r="BF31"/>
  <c r="BF32"/>
  <c r="BF33"/>
  <c r="BF34"/>
  <c r="BF35"/>
  <c r="BF36"/>
  <c r="BF37"/>
  <c r="BF38"/>
  <c r="BF39"/>
  <c r="BF40"/>
  <c r="BF41"/>
  <c r="BF42"/>
  <c r="BF43"/>
  <c r="BF44"/>
  <c r="BF45"/>
  <c r="BF46"/>
  <c r="BF47"/>
  <c r="BF48"/>
  <c r="BF49"/>
  <c r="BF50"/>
  <c r="BF51"/>
  <c r="BF52"/>
  <c r="BF3"/>
  <c r="BE4"/>
  <c r="BE5"/>
  <c r="BE6"/>
  <c r="BE7"/>
  <c r="BE8"/>
  <c r="BE9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3"/>
  <c r="AX53"/>
  <c r="AY53"/>
  <c r="AZ53"/>
  <c r="BA53"/>
  <c r="BB53"/>
  <c r="BC53"/>
  <c r="BE53" s="1"/>
  <c r="BD53"/>
  <c r="AW53"/>
  <c r="B52" i="43"/>
  <c r="K4" i="4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3"/>
  <c r="L53"/>
  <c r="N45"/>
  <c r="I53"/>
  <c r="J53"/>
  <c r="H53"/>
  <c r="G53"/>
  <c r="F53"/>
  <c r="N49"/>
  <c r="N38"/>
  <c r="N13"/>
  <c r="N29"/>
  <c r="N6"/>
  <c r="N4"/>
  <c r="N52"/>
  <c r="N46"/>
  <c r="N42"/>
  <c r="N35"/>
  <c r="N27"/>
  <c r="N7"/>
  <c r="N28"/>
  <c r="N26"/>
  <c r="N17"/>
  <c r="N16"/>
  <c r="N44"/>
  <c r="N37"/>
  <c r="N32"/>
  <c r="N19"/>
  <c r="N5"/>
  <c r="N51"/>
  <c r="N36"/>
  <c r="N24"/>
  <c r="N23"/>
  <c r="N15"/>
  <c r="N14"/>
  <c r="N43"/>
  <c r="N41"/>
  <c r="N34"/>
  <c r="N25"/>
  <c r="N18"/>
  <c r="N12"/>
  <c r="N11"/>
  <c r="N3"/>
  <c r="N50"/>
  <c r="N48"/>
  <c r="N39"/>
  <c r="N21"/>
  <c r="N10"/>
  <c r="N9"/>
  <c r="N33"/>
  <c r="N31"/>
  <c r="N47"/>
  <c r="N40"/>
  <c r="N30"/>
  <c r="N22"/>
  <c r="N20"/>
  <c r="N8"/>
  <c r="Q4" i="42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60" s="1"/>
  <c r="Q3"/>
  <c r="P52"/>
  <c r="O52"/>
  <c r="N52"/>
  <c r="M52"/>
  <c r="P51"/>
  <c r="O51"/>
  <c r="N51"/>
  <c r="M51"/>
  <c r="P50"/>
  <c r="O50"/>
  <c r="N50"/>
  <c r="M50"/>
  <c r="P49"/>
  <c r="O49"/>
  <c r="N49"/>
  <c r="M49"/>
  <c r="P48"/>
  <c r="O48"/>
  <c r="N48"/>
  <c r="M48"/>
  <c r="P47"/>
  <c r="O47"/>
  <c r="N47"/>
  <c r="M47"/>
  <c r="P46"/>
  <c r="O46"/>
  <c r="N46"/>
  <c r="M46"/>
  <c r="P45"/>
  <c r="O45"/>
  <c r="N45"/>
  <c r="M45"/>
  <c r="P44"/>
  <c r="O44"/>
  <c r="N44"/>
  <c r="M44"/>
  <c r="P43"/>
  <c r="O43"/>
  <c r="N43"/>
  <c r="M43"/>
  <c r="P42"/>
  <c r="O42"/>
  <c r="N42"/>
  <c r="M42"/>
  <c r="P41"/>
  <c r="O41"/>
  <c r="N41"/>
  <c r="M41"/>
  <c r="P40"/>
  <c r="O40"/>
  <c r="N40"/>
  <c r="M40"/>
  <c r="P39"/>
  <c r="O39"/>
  <c r="N39"/>
  <c r="M39"/>
  <c r="P38"/>
  <c r="O38"/>
  <c r="N38"/>
  <c r="M38"/>
  <c r="P37"/>
  <c r="O37"/>
  <c r="N37"/>
  <c r="M37"/>
  <c r="P36"/>
  <c r="O36"/>
  <c r="N36"/>
  <c r="M36"/>
  <c r="P35"/>
  <c r="O35"/>
  <c r="N35"/>
  <c r="M35"/>
  <c r="P34"/>
  <c r="O34"/>
  <c r="N34"/>
  <c r="M34"/>
  <c r="P33"/>
  <c r="O33"/>
  <c r="N33"/>
  <c r="M33"/>
  <c r="P32"/>
  <c r="O32"/>
  <c r="N32"/>
  <c r="M32"/>
  <c r="P31"/>
  <c r="O31"/>
  <c r="N31"/>
  <c r="M31"/>
  <c r="P30"/>
  <c r="O30"/>
  <c r="N30"/>
  <c r="M30"/>
  <c r="P29"/>
  <c r="O29"/>
  <c r="N29"/>
  <c r="M29"/>
  <c r="P28"/>
  <c r="O28"/>
  <c r="N28"/>
  <c r="M28"/>
  <c r="P27"/>
  <c r="O27"/>
  <c r="N27"/>
  <c r="M27"/>
  <c r="P26"/>
  <c r="O26"/>
  <c r="N26"/>
  <c r="M26"/>
  <c r="P25"/>
  <c r="O25"/>
  <c r="N25"/>
  <c r="M25"/>
  <c r="P24"/>
  <c r="O24"/>
  <c r="N24"/>
  <c r="M24"/>
  <c r="P23"/>
  <c r="O23"/>
  <c r="N23"/>
  <c r="M23"/>
  <c r="P22"/>
  <c r="O22"/>
  <c r="N22"/>
  <c r="M22"/>
  <c r="P21"/>
  <c r="O21"/>
  <c r="N21"/>
  <c r="M21"/>
  <c r="P20"/>
  <c r="O20"/>
  <c r="N20"/>
  <c r="M20"/>
  <c r="P19"/>
  <c r="O19"/>
  <c r="N19"/>
  <c r="M19"/>
  <c r="P18"/>
  <c r="O18"/>
  <c r="N18"/>
  <c r="M18"/>
  <c r="P17"/>
  <c r="O17"/>
  <c r="N17"/>
  <c r="M17"/>
  <c r="P16"/>
  <c r="O16"/>
  <c r="N16"/>
  <c r="M16"/>
  <c r="P15"/>
  <c r="O15"/>
  <c r="N15"/>
  <c r="M15"/>
  <c r="P14"/>
  <c r="O14"/>
  <c r="N14"/>
  <c r="M14"/>
  <c r="P13"/>
  <c r="O13"/>
  <c r="R13" s="1"/>
  <c r="S13" s="1"/>
  <c r="N13"/>
  <c r="M13"/>
  <c r="P12"/>
  <c r="O12"/>
  <c r="N12"/>
  <c r="M12"/>
  <c r="P11"/>
  <c r="O11"/>
  <c r="N11"/>
  <c r="M11"/>
  <c r="P10"/>
  <c r="O10"/>
  <c r="N10"/>
  <c r="M10"/>
  <c r="P9"/>
  <c r="O9"/>
  <c r="N9"/>
  <c r="M9"/>
  <c r="P8"/>
  <c r="O8"/>
  <c r="N8"/>
  <c r="M8"/>
  <c r="P7"/>
  <c r="O7"/>
  <c r="N7"/>
  <c r="M7"/>
  <c r="P6"/>
  <c r="O6"/>
  <c r="N6"/>
  <c r="M6"/>
  <c r="P5"/>
  <c r="O5"/>
  <c r="N5"/>
  <c r="M5"/>
  <c r="P4"/>
  <c r="O4"/>
  <c r="N4"/>
  <c r="M4"/>
  <c r="P3"/>
  <c r="O3"/>
  <c r="O53" s="1"/>
  <c r="N3"/>
  <c r="M3"/>
  <c r="V52"/>
  <c r="W52" s="1"/>
  <c r="T52"/>
  <c r="U52" s="1"/>
  <c r="R52"/>
  <c r="S52" s="1"/>
  <c r="V51"/>
  <c r="W51" s="1"/>
  <c r="R51"/>
  <c r="S51" s="1"/>
  <c r="V50"/>
  <c r="W50" s="1"/>
  <c r="T50"/>
  <c r="U50" s="1"/>
  <c r="R50"/>
  <c r="S50" s="1"/>
  <c r="V49"/>
  <c r="W49" s="1"/>
  <c r="R49"/>
  <c r="S49" s="1"/>
  <c r="V48"/>
  <c r="W48" s="1"/>
  <c r="T48"/>
  <c r="U48" s="1"/>
  <c r="R48"/>
  <c r="S48" s="1"/>
  <c r="V47"/>
  <c r="W47" s="1"/>
  <c r="R47"/>
  <c r="S47" s="1"/>
  <c r="V46"/>
  <c r="W46" s="1"/>
  <c r="T46"/>
  <c r="U46" s="1"/>
  <c r="R46"/>
  <c r="S46" s="1"/>
  <c r="V45"/>
  <c r="W45" s="1"/>
  <c r="R45"/>
  <c r="S45" s="1"/>
  <c r="V44"/>
  <c r="W44" s="1"/>
  <c r="T44"/>
  <c r="U44" s="1"/>
  <c r="R44"/>
  <c r="S44" s="1"/>
  <c r="V43"/>
  <c r="W43" s="1"/>
  <c r="R43"/>
  <c r="S43" s="1"/>
  <c r="V42"/>
  <c r="W42" s="1"/>
  <c r="T42"/>
  <c r="U42" s="1"/>
  <c r="R42"/>
  <c r="S42" s="1"/>
  <c r="V41"/>
  <c r="W41" s="1"/>
  <c r="T41"/>
  <c r="U41" s="1"/>
  <c r="R41"/>
  <c r="S41" s="1"/>
  <c r="V40"/>
  <c r="W40" s="1"/>
  <c r="T40"/>
  <c r="U40" s="1"/>
  <c r="R40"/>
  <c r="S40" s="1"/>
  <c r="V39"/>
  <c r="W39" s="1"/>
  <c r="T39"/>
  <c r="U39" s="1"/>
  <c r="R39"/>
  <c r="S39" s="1"/>
  <c r="V38"/>
  <c r="W38" s="1"/>
  <c r="T38"/>
  <c r="U38" s="1"/>
  <c r="R38"/>
  <c r="S38" s="1"/>
  <c r="V37"/>
  <c r="W37" s="1"/>
  <c r="T37"/>
  <c r="U37" s="1"/>
  <c r="R37"/>
  <c r="S37" s="1"/>
  <c r="V36"/>
  <c r="W36" s="1"/>
  <c r="R36"/>
  <c r="S36" s="1"/>
  <c r="V35"/>
  <c r="W35" s="1"/>
  <c r="T35"/>
  <c r="U35" s="1"/>
  <c r="R35"/>
  <c r="S35" s="1"/>
  <c r="V34"/>
  <c r="W34" s="1"/>
  <c r="R34"/>
  <c r="S34" s="1"/>
  <c r="V33"/>
  <c r="W33" s="1"/>
  <c r="T33"/>
  <c r="U33" s="1"/>
  <c r="R33"/>
  <c r="S33" s="1"/>
  <c r="V32"/>
  <c r="W32" s="1"/>
  <c r="T32"/>
  <c r="U32" s="1"/>
  <c r="R32"/>
  <c r="S32" s="1"/>
  <c r="V31"/>
  <c r="W31" s="1"/>
  <c r="T31"/>
  <c r="U31" s="1"/>
  <c r="R31"/>
  <c r="S31" s="1"/>
  <c r="V30"/>
  <c r="W30" s="1"/>
  <c r="T30"/>
  <c r="U30" s="1"/>
  <c r="R30"/>
  <c r="S30" s="1"/>
  <c r="V29"/>
  <c r="W29" s="1"/>
  <c r="T29"/>
  <c r="U29" s="1"/>
  <c r="R29"/>
  <c r="S29" s="1"/>
  <c r="V28"/>
  <c r="W28" s="1"/>
  <c r="T28"/>
  <c r="U28" s="1"/>
  <c r="R28"/>
  <c r="S28" s="1"/>
  <c r="V27"/>
  <c r="W27" s="1"/>
  <c r="T27"/>
  <c r="U27" s="1"/>
  <c r="R27"/>
  <c r="S27" s="1"/>
  <c r="V26"/>
  <c r="W26" s="1"/>
  <c r="T26"/>
  <c r="U26" s="1"/>
  <c r="R26"/>
  <c r="S26" s="1"/>
  <c r="V25"/>
  <c r="W25" s="1"/>
  <c r="T25"/>
  <c r="U25" s="1"/>
  <c r="R25"/>
  <c r="S25" s="1"/>
  <c r="V24"/>
  <c r="W24" s="1"/>
  <c r="R24"/>
  <c r="S24" s="1"/>
  <c r="V23"/>
  <c r="W23" s="1"/>
  <c r="T23"/>
  <c r="U23" s="1"/>
  <c r="R23"/>
  <c r="S23" s="1"/>
  <c r="V22"/>
  <c r="W22" s="1"/>
  <c r="T22"/>
  <c r="U22" s="1"/>
  <c r="R22"/>
  <c r="S22" s="1"/>
  <c r="V21"/>
  <c r="W21" s="1"/>
  <c r="T21"/>
  <c r="U21" s="1"/>
  <c r="R21"/>
  <c r="S21" s="1"/>
  <c r="V20"/>
  <c r="W20" s="1"/>
  <c r="T20"/>
  <c r="U20" s="1"/>
  <c r="R20"/>
  <c r="S20" s="1"/>
  <c r="V19"/>
  <c r="W19" s="1"/>
  <c r="T19"/>
  <c r="U19" s="1"/>
  <c r="R19"/>
  <c r="S19" s="1"/>
  <c r="V18"/>
  <c r="W18" s="1"/>
  <c r="T18"/>
  <c r="U18" s="1"/>
  <c r="R18"/>
  <c r="S18" s="1"/>
  <c r="V17"/>
  <c r="W17" s="1"/>
  <c r="T17"/>
  <c r="U17" s="1"/>
  <c r="R17"/>
  <c r="S17" s="1"/>
  <c r="V16"/>
  <c r="W16" s="1"/>
  <c r="T16"/>
  <c r="U16" s="1"/>
  <c r="R16"/>
  <c r="S16" s="1"/>
  <c r="V15"/>
  <c r="W15" s="1"/>
  <c r="T15"/>
  <c r="U15" s="1"/>
  <c r="R15"/>
  <c r="S15" s="1"/>
  <c r="V14"/>
  <c r="W14" s="1"/>
  <c r="T14"/>
  <c r="U14" s="1"/>
  <c r="R14"/>
  <c r="S14" s="1"/>
  <c r="V13"/>
  <c r="W13" s="1"/>
  <c r="T13"/>
  <c r="U13" s="1"/>
  <c r="V12"/>
  <c r="W12" s="1"/>
  <c r="T12"/>
  <c r="U12" s="1"/>
  <c r="R12"/>
  <c r="S12" s="1"/>
  <c r="V11"/>
  <c r="W11" s="1"/>
  <c r="T11"/>
  <c r="U11" s="1"/>
  <c r="R11"/>
  <c r="S11" s="1"/>
  <c r="V10"/>
  <c r="T10"/>
  <c r="R10"/>
  <c r="S10" s="1"/>
  <c r="V9"/>
  <c r="W9" s="1"/>
  <c r="T9"/>
  <c r="U9" s="1"/>
  <c r="R9"/>
  <c r="S9" s="1"/>
  <c r="V8"/>
  <c r="W8" s="1"/>
  <c r="R8"/>
  <c r="S8" s="1"/>
  <c r="V7"/>
  <c r="W7" s="1"/>
  <c r="T7"/>
  <c r="U7" s="1"/>
  <c r="R7"/>
  <c r="S7" s="1"/>
  <c r="V6"/>
  <c r="W6" s="1"/>
  <c r="T6"/>
  <c r="U6" s="1"/>
  <c r="R6"/>
  <c r="S6" s="1"/>
  <c r="V5"/>
  <c r="W5" s="1"/>
  <c r="T5"/>
  <c r="U5" s="1"/>
  <c r="R5"/>
  <c r="S5" s="1"/>
  <c r="V4"/>
  <c r="W4" s="1"/>
  <c r="T4"/>
  <c r="U4" s="1"/>
  <c r="R4"/>
  <c r="S4" s="1"/>
  <c r="P53"/>
  <c r="M4" i="43"/>
  <c r="N4"/>
  <c r="O4"/>
  <c r="P4"/>
  <c r="Q4"/>
  <c r="M5"/>
  <c r="N5"/>
  <c r="O5"/>
  <c r="P5"/>
  <c r="Q5"/>
  <c r="M6"/>
  <c r="N6"/>
  <c r="O6"/>
  <c r="P6"/>
  <c r="Q6"/>
  <c r="M7"/>
  <c r="N7"/>
  <c r="O7"/>
  <c r="P7"/>
  <c r="Q7"/>
  <c r="M8"/>
  <c r="N8"/>
  <c r="O8"/>
  <c r="P8"/>
  <c r="Q8"/>
  <c r="M9"/>
  <c r="N9"/>
  <c r="O9"/>
  <c r="P9"/>
  <c r="Q9"/>
  <c r="M10"/>
  <c r="N10"/>
  <c r="O10"/>
  <c r="P10"/>
  <c r="Q10"/>
  <c r="M11"/>
  <c r="N11"/>
  <c r="O11"/>
  <c r="P11"/>
  <c r="Q11"/>
  <c r="M12"/>
  <c r="N12"/>
  <c r="O12"/>
  <c r="P12"/>
  <c r="Q12"/>
  <c r="M13"/>
  <c r="N13"/>
  <c r="O13"/>
  <c r="P13"/>
  <c r="Q13"/>
  <c r="M14"/>
  <c r="N14"/>
  <c r="O14"/>
  <c r="P14"/>
  <c r="Q14"/>
  <c r="M15"/>
  <c r="N15"/>
  <c r="O15"/>
  <c r="P15"/>
  <c r="Q15"/>
  <c r="M16"/>
  <c r="N16"/>
  <c r="O16"/>
  <c r="P16"/>
  <c r="Q16"/>
  <c r="M17"/>
  <c r="N17"/>
  <c r="O17"/>
  <c r="P17"/>
  <c r="Q17"/>
  <c r="M18"/>
  <c r="N18"/>
  <c r="O18"/>
  <c r="P18"/>
  <c r="Q18"/>
  <c r="M19"/>
  <c r="N19"/>
  <c r="O19"/>
  <c r="P19"/>
  <c r="Q19"/>
  <c r="M20"/>
  <c r="N20"/>
  <c r="O20"/>
  <c r="P20"/>
  <c r="Q20"/>
  <c r="M21"/>
  <c r="N21"/>
  <c r="O21"/>
  <c r="P21"/>
  <c r="Q21"/>
  <c r="M22"/>
  <c r="N22"/>
  <c r="O22"/>
  <c r="P22"/>
  <c r="Q22"/>
  <c r="M23"/>
  <c r="N23"/>
  <c r="O23"/>
  <c r="P23"/>
  <c r="Q23"/>
  <c r="M24"/>
  <c r="N24"/>
  <c r="O24"/>
  <c r="P24"/>
  <c r="Q24"/>
  <c r="M25"/>
  <c r="N25"/>
  <c r="O25"/>
  <c r="P25"/>
  <c r="Q25"/>
  <c r="M26"/>
  <c r="N26"/>
  <c r="O26"/>
  <c r="P26"/>
  <c r="Q26"/>
  <c r="M27"/>
  <c r="N27"/>
  <c r="O27"/>
  <c r="P27"/>
  <c r="Q27"/>
  <c r="M28"/>
  <c r="N28"/>
  <c r="O28"/>
  <c r="P28"/>
  <c r="Q28"/>
  <c r="M29"/>
  <c r="N29"/>
  <c r="O29"/>
  <c r="P29"/>
  <c r="Q29"/>
  <c r="M30"/>
  <c r="N30"/>
  <c r="O30"/>
  <c r="P30"/>
  <c r="Q30"/>
  <c r="M31"/>
  <c r="N31"/>
  <c r="O31"/>
  <c r="P31"/>
  <c r="Q31"/>
  <c r="M32"/>
  <c r="N32"/>
  <c r="O32"/>
  <c r="P32"/>
  <c r="Q32"/>
  <c r="M33"/>
  <c r="N33"/>
  <c r="O33"/>
  <c r="P33"/>
  <c r="Q33"/>
  <c r="M34"/>
  <c r="N34"/>
  <c r="O34"/>
  <c r="P34"/>
  <c r="Q34"/>
  <c r="M35"/>
  <c r="N35"/>
  <c r="O35"/>
  <c r="P35"/>
  <c r="Q35"/>
  <c r="M36"/>
  <c r="N36"/>
  <c r="O36"/>
  <c r="P36"/>
  <c r="Q36"/>
  <c r="M37"/>
  <c r="N37"/>
  <c r="O37"/>
  <c r="P37"/>
  <c r="Q37"/>
  <c r="M38"/>
  <c r="N38"/>
  <c r="O38"/>
  <c r="P38"/>
  <c r="Q38"/>
  <c r="M39"/>
  <c r="N39"/>
  <c r="O39"/>
  <c r="P39"/>
  <c r="Q39"/>
  <c r="M40"/>
  <c r="N40"/>
  <c r="O40"/>
  <c r="P40"/>
  <c r="Q40"/>
  <c r="M41"/>
  <c r="N41"/>
  <c r="O41"/>
  <c r="P41"/>
  <c r="Q41"/>
  <c r="M42"/>
  <c r="N42"/>
  <c r="O42"/>
  <c r="P42"/>
  <c r="Q42"/>
  <c r="M43"/>
  <c r="N43"/>
  <c r="O43"/>
  <c r="P43"/>
  <c r="Q43"/>
  <c r="M44"/>
  <c r="N44"/>
  <c r="O44"/>
  <c r="P44"/>
  <c r="Q44"/>
  <c r="M45"/>
  <c r="N45"/>
  <c r="O45"/>
  <c r="P45"/>
  <c r="Q45"/>
  <c r="M46"/>
  <c r="N46"/>
  <c r="O46"/>
  <c r="P46"/>
  <c r="Q46"/>
  <c r="M47"/>
  <c r="N47"/>
  <c r="O47"/>
  <c r="P47"/>
  <c r="Q47"/>
  <c r="M48"/>
  <c r="N48"/>
  <c r="O48"/>
  <c r="P48"/>
  <c r="Q48"/>
  <c r="M49"/>
  <c r="N49"/>
  <c r="O49"/>
  <c r="P49"/>
  <c r="Q49"/>
  <c r="M50"/>
  <c r="N50"/>
  <c r="O50"/>
  <c r="P50"/>
  <c r="Q50"/>
  <c r="M51"/>
  <c r="N51"/>
  <c r="O51"/>
  <c r="P51"/>
  <c r="Q51"/>
  <c r="M52"/>
  <c r="N52"/>
  <c r="N60" s="1"/>
  <c r="O52"/>
  <c r="O60" s="1"/>
  <c r="P52"/>
  <c r="P60" s="1"/>
  <c r="Q52"/>
  <c r="Q3"/>
  <c r="O3"/>
  <c r="P3"/>
  <c r="N3"/>
  <c r="M3"/>
  <c r="T35"/>
  <c r="U35" s="1"/>
  <c r="T32"/>
  <c r="U32" s="1"/>
  <c r="T30"/>
  <c r="U30" s="1"/>
  <c r="R29"/>
  <c r="S29" s="1"/>
  <c r="T26"/>
  <c r="U26" s="1"/>
  <c r="R25"/>
  <c r="S25" s="1"/>
  <c r="V23"/>
  <c r="W23" s="1"/>
  <c r="T22"/>
  <c r="U22" s="1"/>
  <c r="R21"/>
  <c r="S21" s="1"/>
  <c r="T18"/>
  <c r="U18" s="1"/>
  <c r="R17"/>
  <c r="S17" s="1"/>
  <c r="V15"/>
  <c r="W15" s="1"/>
  <c r="T14"/>
  <c r="U14" s="1"/>
  <c r="R13"/>
  <c r="S13" s="1"/>
  <c r="T10"/>
  <c r="R9"/>
  <c r="S9" s="1"/>
  <c r="V7"/>
  <c r="W7" s="1"/>
  <c r="R6"/>
  <c r="S6" s="1"/>
  <c r="V4"/>
  <c r="W4" s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3"/>
  <c r="D52"/>
  <c r="C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8"/>
  <c r="C8"/>
  <c r="B8"/>
  <c r="A8"/>
  <c r="D7"/>
  <c r="C7"/>
  <c r="B7"/>
  <c r="A7"/>
  <c r="D6"/>
  <c r="C6"/>
  <c r="B6"/>
  <c r="A6"/>
  <c r="D5"/>
  <c r="C5"/>
  <c r="B5"/>
  <c r="A5"/>
  <c r="D4"/>
  <c r="C4"/>
  <c r="B4"/>
  <c r="A4"/>
  <c r="D3"/>
  <c r="C3"/>
  <c r="C53" s="1"/>
  <c r="B3"/>
  <c r="A3"/>
  <c r="J52"/>
  <c r="K52" s="1"/>
  <c r="J50"/>
  <c r="K50" s="1"/>
  <c r="J48"/>
  <c r="K48" s="1"/>
  <c r="J46"/>
  <c r="K46" s="1"/>
  <c r="J44"/>
  <c r="K44" s="1"/>
  <c r="J42"/>
  <c r="K42" s="1"/>
  <c r="J40"/>
  <c r="K40" s="1"/>
  <c r="J38"/>
  <c r="K38" s="1"/>
  <c r="J36"/>
  <c r="K36" s="1"/>
  <c r="J34"/>
  <c r="K34" s="1"/>
  <c r="J32"/>
  <c r="K32" s="1"/>
  <c r="J30"/>
  <c r="K30" s="1"/>
  <c r="J28"/>
  <c r="K28" s="1"/>
  <c r="J26"/>
  <c r="K26" s="1"/>
  <c r="J24"/>
  <c r="K24" s="1"/>
  <c r="J22"/>
  <c r="K22" s="1"/>
  <c r="J20"/>
  <c r="K20" s="1"/>
  <c r="J18"/>
  <c r="K18" s="1"/>
  <c r="J16"/>
  <c r="K16" s="1"/>
  <c r="J14"/>
  <c r="K14" s="1"/>
  <c r="J12"/>
  <c r="K12" s="1"/>
  <c r="J10"/>
  <c r="K10" s="1"/>
  <c r="J8"/>
  <c r="K8" s="1"/>
  <c r="J6"/>
  <c r="K6" s="1"/>
  <c r="J4"/>
  <c r="K4" s="1"/>
  <c r="D53"/>
  <c r="D63" s="1"/>
  <c r="E4" i="42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3"/>
  <c r="B4"/>
  <c r="C4"/>
  <c r="D4"/>
  <c r="B5"/>
  <c r="C5"/>
  <c r="D5"/>
  <c r="B6"/>
  <c r="C6"/>
  <c r="D6"/>
  <c r="B7"/>
  <c r="C7"/>
  <c r="F7" s="1"/>
  <c r="G7" s="1"/>
  <c r="D7"/>
  <c r="B8"/>
  <c r="C8"/>
  <c r="D8"/>
  <c r="H8" s="1"/>
  <c r="I8" s="1"/>
  <c r="B9"/>
  <c r="C9"/>
  <c r="F9" s="1"/>
  <c r="G9" s="1"/>
  <c r="D9"/>
  <c r="B10"/>
  <c r="C10"/>
  <c r="D10"/>
  <c r="H10" s="1"/>
  <c r="I10" s="1"/>
  <c r="B11"/>
  <c r="C11"/>
  <c r="F11" s="1"/>
  <c r="G11" s="1"/>
  <c r="D11"/>
  <c r="B12"/>
  <c r="C12"/>
  <c r="D12"/>
  <c r="H12" s="1"/>
  <c r="I12" s="1"/>
  <c r="B13"/>
  <c r="C13"/>
  <c r="F13" s="1"/>
  <c r="G13" s="1"/>
  <c r="D13"/>
  <c r="B14"/>
  <c r="C14"/>
  <c r="D14"/>
  <c r="H14" s="1"/>
  <c r="I14" s="1"/>
  <c r="B15"/>
  <c r="C15"/>
  <c r="F15" s="1"/>
  <c r="G15" s="1"/>
  <c r="D15"/>
  <c r="B16"/>
  <c r="C16"/>
  <c r="D16"/>
  <c r="H16" s="1"/>
  <c r="I16" s="1"/>
  <c r="B17"/>
  <c r="C17"/>
  <c r="F17" s="1"/>
  <c r="G17" s="1"/>
  <c r="D17"/>
  <c r="B18"/>
  <c r="C18"/>
  <c r="D18"/>
  <c r="H18" s="1"/>
  <c r="I18" s="1"/>
  <c r="B19"/>
  <c r="C19"/>
  <c r="F19" s="1"/>
  <c r="G19" s="1"/>
  <c r="D19"/>
  <c r="B20"/>
  <c r="C20"/>
  <c r="D20"/>
  <c r="H20" s="1"/>
  <c r="I20" s="1"/>
  <c r="B21"/>
  <c r="C21"/>
  <c r="F21" s="1"/>
  <c r="G21" s="1"/>
  <c r="D21"/>
  <c r="B22"/>
  <c r="C22"/>
  <c r="D22"/>
  <c r="H22" s="1"/>
  <c r="I22" s="1"/>
  <c r="B23"/>
  <c r="C23"/>
  <c r="F23" s="1"/>
  <c r="G23" s="1"/>
  <c r="D23"/>
  <c r="B24"/>
  <c r="C24"/>
  <c r="D24"/>
  <c r="H24" s="1"/>
  <c r="I24" s="1"/>
  <c r="B25"/>
  <c r="C25"/>
  <c r="F25" s="1"/>
  <c r="G25" s="1"/>
  <c r="D25"/>
  <c r="B26"/>
  <c r="C26"/>
  <c r="D26"/>
  <c r="H26" s="1"/>
  <c r="I26" s="1"/>
  <c r="B27"/>
  <c r="C27"/>
  <c r="F27" s="1"/>
  <c r="G27" s="1"/>
  <c r="D27"/>
  <c r="B28"/>
  <c r="C28"/>
  <c r="D28"/>
  <c r="H28" s="1"/>
  <c r="I28" s="1"/>
  <c r="B29"/>
  <c r="C29"/>
  <c r="F29" s="1"/>
  <c r="G29" s="1"/>
  <c r="D29"/>
  <c r="B30"/>
  <c r="C30"/>
  <c r="D30"/>
  <c r="H30" s="1"/>
  <c r="I30" s="1"/>
  <c r="B31"/>
  <c r="C31"/>
  <c r="F31" s="1"/>
  <c r="G31" s="1"/>
  <c r="D31"/>
  <c r="B32"/>
  <c r="C32"/>
  <c r="D32"/>
  <c r="H32" s="1"/>
  <c r="I32" s="1"/>
  <c r="B33"/>
  <c r="C33"/>
  <c r="F33" s="1"/>
  <c r="G33" s="1"/>
  <c r="D33"/>
  <c r="B34"/>
  <c r="C34"/>
  <c r="D34"/>
  <c r="H34" s="1"/>
  <c r="I34" s="1"/>
  <c r="B35"/>
  <c r="C35"/>
  <c r="F35" s="1"/>
  <c r="G35" s="1"/>
  <c r="D35"/>
  <c r="B36"/>
  <c r="C36"/>
  <c r="D36"/>
  <c r="H36" s="1"/>
  <c r="I36" s="1"/>
  <c r="B37"/>
  <c r="C37"/>
  <c r="F37" s="1"/>
  <c r="G37" s="1"/>
  <c r="D37"/>
  <c r="B38"/>
  <c r="C38"/>
  <c r="D38"/>
  <c r="H38" s="1"/>
  <c r="I38" s="1"/>
  <c r="B39"/>
  <c r="C39"/>
  <c r="F39" s="1"/>
  <c r="G39" s="1"/>
  <c r="D39"/>
  <c r="B40"/>
  <c r="C40"/>
  <c r="D40"/>
  <c r="H40" s="1"/>
  <c r="I40" s="1"/>
  <c r="B41"/>
  <c r="C41"/>
  <c r="F41" s="1"/>
  <c r="G41" s="1"/>
  <c r="D41"/>
  <c r="B42"/>
  <c r="C42"/>
  <c r="D42"/>
  <c r="H42" s="1"/>
  <c r="I42" s="1"/>
  <c r="B43"/>
  <c r="C43"/>
  <c r="F43" s="1"/>
  <c r="G43" s="1"/>
  <c r="D43"/>
  <c r="B44"/>
  <c r="B57" s="1"/>
  <c r="C44"/>
  <c r="D44"/>
  <c r="H44" s="1"/>
  <c r="I44" s="1"/>
  <c r="B45"/>
  <c r="C45"/>
  <c r="F45" s="1"/>
  <c r="G45" s="1"/>
  <c r="D45"/>
  <c r="B46"/>
  <c r="C46"/>
  <c r="D46"/>
  <c r="H46" s="1"/>
  <c r="I46" s="1"/>
  <c r="B47"/>
  <c r="C47"/>
  <c r="F47" s="1"/>
  <c r="G47" s="1"/>
  <c r="D47"/>
  <c r="B48"/>
  <c r="C48"/>
  <c r="D48"/>
  <c r="H48" s="1"/>
  <c r="I48" s="1"/>
  <c r="B49"/>
  <c r="C49"/>
  <c r="F49" s="1"/>
  <c r="G49" s="1"/>
  <c r="D49"/>
  <c r="B50"/>
  <c r="C50"/>
  <c r="D50"/>
  <c r="H50" s="1"/>
  <c r="I50" s="1"/>
  <c r="B51"/>
  <c r="C51"/>
  <c r="F51" s="1"/>
  <c r="G51" s="1"/>
  <c r="D51"/>
  <c r="B52"/>
  <c r="B60" s="1"/>
  <c r="C52"/>
  <c r="D52"/>
  <c r="H52" s="1"/>
  <c r="I52" s="1"/>
  <c r="C3"/>
  <c r="D3"/>
  <c r="H3" s="1"/>
  <c r="B3"/>
  <c r="A50"/>
  <c r="A51"/>
  <c r="A52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3"/>
  <c r="D53" i="41"/>
  <c r="D52"/>
  <c r="E52" s="1"/>
  <c r="D51"/>
  <c r="E51" s="1"/>
  <c r="D50"/>
  <c r="E50" s="1"/>
  <c r="D49"/>
  <c r="E49" s="1"/>
  <c r="D48"/>
  <c r="E48" s="1"/>
  <c r="D47"/>
  <c r="E47" s="1"/>
  <c r="D46"/>
  <c r="E46" s="1"/>
  <c r="D45"/>
  <c r="D44"/>
  <c r="E44" s="1"/>
  <c r="D43"/>
  <c r="E43" s="1"/>
  <c r="D42"/>
  <c r="E42" s="1"/>
  <c r="D41"/>
  <c r="E41" s="1"/>
  <c r="D40"/>
  <c r="D39"/>
  <c r="E39" s="1"/>
  <c r="D38"/>
  <c r="E38" s="1"/>
  <c r="D37"/>
  <c r="E37" s="1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D9"/>
  <c r="E9" s="1"/>
  <c r="D8"/>
  <c r="E8" s="1"/>
  <c r="D7"/>
  <c r="E7" s="1"/>
  <c r="D6"/>
  <c r="E6" s="1"/>
  <c r="D5"/>
  <c r="E5" s="1"/>
  <c r="D4"/>
  <c r="E4" s="1"/>
  <c r="D3"/>
  <c r="E3" s="1"/>
  <c r="L4"/>
  <c r="M4" s="1"/>
  <c r="L5"/>
  <c r="M5" s="1"/>
  <c r="L6"/>
  <c r="M6" s="1"/>
  <c r="L7"/>
  <c r="M7" s="1"/>
  <c r="L8"/>
  <c r="M8" s="1"/>
  <c r="L9"/>
  <c r="M9" s="1"/>
  <c r="L10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43"/>
  <c r="M43" s="1"/>
  <c r="L44"/>
  <c r="M44" s="1"/>
  <c r="L45"/>
  <c r="M45" s="1"/>
  <c r="L46"/>
  <c r="M46" s="1"/>
  <c r="L47"/>
  <c r="M47" s="1"/>
  <c r="L48"/>
  <c r="M48" s="1"/>
  <c r="L49"/>
  <c r="M49" s="1"/>
  <c r="L50"/>
  <c r="M50" s="1"/>
  <c r="L51"/>
  <c r="M51" s="1"/>
  <c r="L52"/>
  <c r="M52" s="1"/>
  <c r="L53"/>
  <c r="M53" s="1"/>
  <c r="L3"/>
  <c r="M3" s="1"/>
  <c r="Y53" i="40"/>
  <c r="X53"/>
  <c r="W53"/>
  <c r="V53"/>
  <c r="U53"/>
  <c r="T53"/>
  <c r="P53"/>
  <c r="O53"/>
  <c r="N53"/>
  <c r="M53"/>
  <c r="L53"/>
  <c r="K53"/>
  <c r="G53"/>
  <c r="F53"/>
  <c r="E53"/>
  <c r="D53"/>
  <c r="C53"/>
  <c r="B53"/>
  <c r="A53"/>
  <c r="Y52"/>
  <c r="X52"/>
  <c r="W52"/>
  <c r="V52"/>
  <c r="U52"/>
  <c r="T52"/>
  <c r="P52"/>
  <c r="O52"/>
  <c r="N52"/>
  <c r="M52"/>
  <c r="L52"/>
  <c r="K52"/>
  <c r="G52"/>
  <c r="F52"/>
  <c r="E52"/>
  <c r="D52"/>
  <c r="C52"/>
  <c r="B52"/>
  <c r="A52"/>
  <c r="Y51"/>
  <c r="X51"/>
  <c r="W51"/>
  <c r="V51"/>
  <c r="U51"/>
  <c r="T51"/>
  <c r="P51"/>
  <c r="O51"/>
  <c r="N51"/>
  <c r="M51"/>
  <c r="L51"/>
  <c r="K51"/>
  <c r="G51"/>
  <c r="F51"/>
  <c r="E51"/>
  <c r="D51"/>
  <c r="C51"/>
  <c r="B51"/>
  <c r="A51"/>
  <c r="Y50"/>
  <c r="X50"/>
  <c r="W50"/>
  <c r="V50"/>
  <c r="U50"/>
  <c r="T50"/>
  <c r="P50"/>
  <c r="O50"/>
  <c r="N50"/>
  <c r="M50"/>
  <c r="L50"/>
  <c r="K50"/>
  <c r="G50"/>
  <c r="F50"/>
  <c r="E50"/>
  <c r="D50"/>
  <c r="C50"/>
  <c r="B50"/>
  <c r="A50"/>
  <c r="Y49"/>
  <c r="X49"/>
  <c r="W49"/>
  <c r="V49"/>
  <c r="U49"/>
  <c r="T49"/>
  <c r="P49"/>
  <c r="O49"/>
  <c r="N49"/>
  <c r="M49"/>
  <c r="L49"/>
  <c r="K49"/>
  <c r="G49"/>
  <c r="F49"/>
  <c r="E49"/>
  <c r="D49"/>
  <c r="C49"/>
  <c r="B49"/>
  <c r="A49"/>
  <c r="Y48"/>
  <c r="X48"/>
  <c r="W48"/>
  <c r="V48"/>
  <c r="U48"/>
  <c r="T48"/>
  <c r="P48"/>
  <c r="O48"/>
  <c r="N48"/>
  <c r="M48"/>
  <c r="L48"/>
  <c r="K48"/>
  <c r="G48"/>
  <c r="F48"/>
  <c r="E48"/>
  <c r="D48"/>
  <c r="C48"/>
  <c r="B48"/>
  <c r="A48"/>
  <c r="Y47"/>
  <c r="X47"/>
  <c r="W47"/>
  <c r="V47"/>
  <c r="U47"/>
  <c r="T47"/>
  <c r="P47"/>
  <c r="O47"/>
  <c r="N47"/>
  <c r="M47"/>
  <c r="L47"/>
  <c r="K47"/>
  <c r="G47"/>
  <c r="F47"/>
  <c r="E47"/>
  <c r="D47"/>
  <c r="C47"/>
  <c r="B47"/>
  <c r="A47"/>
  <c r="Y46"/>
  <c r="X46"/>
  <c r="W46"/>
  <c r="V46"/>
  <c r="U46"/>
  <c r="T46"/>
  <c r="P46"/>
  <c r="O46"/>
  <c r="N46"/>
  <c r="M46"/>
  <c r="L46"/>
  <c r="K46"/>
  <c r="G46"/>
  <c r="F46"/>
  <c r="E46"/>
  <c r="D46"/>
  <c r="C46"/>
  <c r="B46"/>
  <c r="A46"/>
  <c r="Y45"/>
  <c r="X45"/>
  <c r="W45"/>
  <c r="V45"/>
  <c r="U45"/>
  <c r="T45"/>
  <c r="P45"/>
  <c r="O45"/>
  <c r="N45"/>
  <c r="M45"/>
  <c r="L45"/>
  <c r="K45"/>
  <c r="G45"/>
  <c r="F45"/>
  <c r="E45"/>
  <c r="D45"/>
  <c r="C45"/>
  <c r="B45"/>
  <c r="A45"/>
  <c r="Y44"/>
  <c r="X44"/>
  <c r="W44"/>
  <c r="V44"/>
  <c r="U44"/>
  <c r="T44"/>
  <c r="P44"/>
  <c r="O44"/>
  <c r="N44"/>
  <c r="M44"/>
  <c r="L44"/>
  <c r="K44"/>
  <c r="G44"/>
  <c r="F44"/>
  <c r="E44"/>
  <c r="D44"/>
  <c r="C44"/>
  <c r="B44"/>
  <c r="A44"/>
  <c r="Y43"/>
  <c r="X43"/>
  <c r="W43"/>
  <c r="V43"/>
  <c r="U43"/>
  <c r="T43"/>
  <c r="P43"/>
  <c r="O43"/>
  <c r="N43"/>
  <c r="M43"/>
  <c r="L43"/>
  <c r="K43"/>
  <c r="G43"/>
  <c r="F43"/>
  <c r="E43"/>
  <c r="D43"/>
  <c r="C43"/>
  <c r="B43"/>
  <c r="A43"/>
  <c r="Y42"/>
  <c r="X42"/>
  <c r="W42"/>
  <c r="V42"/>
  <c r="U42"/>
  <c r="T42"/>
  <c r="P42"/>
  <c r="O42"/>
  <c r="N42"/>
  <c r="M42"/>
  <c r="L42"/>
  <c r="K42"/>
  <c r="G42"/>
  <c r="F42"/>
  <c r="E42"/>
  <c r="D42"/>
  <c r="C42"/>
  <c r="B42"/>
  <c r="A42"/>
  <c r="Y41"/>
  <c r="X41"/>
  <c r="W41"/>
  <c r="V41"/>
  <c r="U41"/>
  <c r="T41"/>
  <c r="P41"/>
  <c r="O41"/>
  <c r="N41"/>
  <c r="M41"/>
  <c r="L41"/>
  <c r="K41"/>
  <c r="G41"/>
  <c r="F41"/>
  <c r="E41"/>
  <c r="D41"/>
  <c r="C41"/>
  <c r="B41"/>
  <c r="A41"/>
  <c r="Y40"/>
  <c r="X40"/>
  <c r="W40"/>
  <c r="V40"/>
  <c r="U40"/>
  <c r="T40"/>
  <c r="P40"/>
  <c r="O40"/>
  <c r="N40"/>
  <c r="M40"/>
  <c r="L40"/>
  <c r="K40"/>
  <c r="G40"/>
  <c r="F40"/>
  <c r="E40"/>
  <c r="D40"/>
  <c r="C40"/>
  <c r="B40"/>
  <c r="A40"/>
  <c r="Y39"/>
  <c r="X39"/>
  <c r="W39"/>
  <c r="V39"/>
  <c r="U39"/>
  <c r="T39"/>
  <c r="P39"/>
  <c r="O39"/>
  <c r="N39"/>
  <c r="M39"/>
  <c r="L39"/>
  <c r="K39"/>
  <c r="G39"/>
  <c r="F39"/>
  <c r="E39"/>
  <c r="D39"/>
  <c r="C39"/>
  <c r="B39"/>
  <c r="A39"/>
  <c r="Y38"/>
  <c r="X38"/>
  <c r="W38"/>
  <c r="V38"/>
  <c r="U38"/>
  <c r="T38"/>
  <c r="P38"/>
  <c r="O38"/>
  <c r="N38"/>
  <c r="M38"/>
  <c r="L38"/>
  <c r="K38"/>
  <c r="G38"/>
  <c r="F38"/>
  <c r="E38"/>
  <c r="D38"/>
  <c r="C38"/>
  <c r="B38"/>
  <c r="A38"/>
  <c r="Y37"/>
  <c r="X37"/>
  <c r="W37"/>
  <c r="V37"/>
  <c r="U37"/>
  <c r="T37"/>
  <c r="P37"/>
  <c r="O37"/>
  <c r="N37"/>
  <c r="M37"/>
  <c r="L37"/>
  <c r="K37"/>
  <c r="G37"/>
  <c r="F37"/>
  <c r="E37"/>
  <c r="D37"/>
  <c r="C37"/>
  <c r="B37"/>
  <c r="A37"/>
  <c r="Y36"/>
  <c r="X36"/>
  <c r="W36"/>
  <c r="V36"/>
  <c r="U36"/>
  <c r="T36"/>
  <c r="P36"/>
  <c r="O36"/>
  <c r="N36"/>
  <c r="M36"/>
  <c r="L36"/>
  <c r="K36"/>
  <c r="G36"/>
  <c r="F36"/>
  <c r="E36"/>
  <c r="D36"/>
  <c r="C36"/>
  <c r="B36"/>
  <c r="A36"/>
  <c r="Y35"/>
  <c r="X35"/>
  <c r="W35"/>
  <c r="V35"/>
  <c r="U35"/>
  <c r="T35"/>
  <c r="P35"/>
  <c r="O35"/>
  <c r="N35"/>
  <c r="M35"/>
  <c r="L35"/>
  <c r="K35"/>
  <c r="G35"/>
  <c r="F35"/>
  <c r="E35"/>
  <c r="D35"/>
  <c r="C35"/>
  <c r="B35"/>
  <c r="A35"/>
  <c r="Y34"/>
  <c r="X34"/>
  <c r="W34"/>
  <c r="V34"/>
  <c r="U34"/>
  <c r="T34"/>
  <c r="P34"/>
  <c r="O34"/>
  <c r="N34"/>
  <c r="M34"/>
  <c r="L34"/>
  <c r="K34"/>
  <c r="G34"/>
  <c r="F34"/>
  <c r="E34"/>
  <c r="D34"/>
  <c r="C34"/>
  <c r="B34"/>
  <c r="A34"/>
  <c r="Y33"/>
  <c r="X33"/>
  <c r="W33"/>
  <c r="V33"/>
  <c r="U33"/>
  <c r="T33"/>
  <c r="P33"/>
  <c r="O33"/>
  <c r="N33"/>
  <c r="M33"/>
  <c r="L33"/>
  <c r="K33"/>
  <c r="G33"/>
  <c r="F33"/>
  <c r="E33"/>
  <c r="D33"/>
  <c r="C33"/>
  <c r="B33"/>
  <c r="A33"/>
  <c r="Y32"/>
  <c r="X32"/>
  <c r="W32"/>
  <c r="V32"/>
  <c r="U32"/>
  <c r="T32"/>
  <c r="P32"/>
  <c r="O32"/>
  <c r="N32"/>
  <c r="M32"/>
  <c r="L32"/>
  <c r="K32"/>
  <c r="G32"/>
  <c r="F32"/>
  <c r="E32"/>
  <c r="D32"/>
  <c r="C32"/>
  <c r="B32"/>
  <c r="A32"/>
  <c r="Y31"/>
  <c r="X31"/>
  <c r="W31"/>
  <c r="V31"/>
  <c r="U31"/>
  <c r="T31"/>
  <c r="P31"/>
  <c r="O31"/>
  <c r="N31"/>
  <c r="M31"/>
  <c r="L31"/>
  <c r="K31"/>
  <c r="G31"/>
  <c r="F31"/>
  <c r="E31"/>
  <c r="D31"/>
  <c r="C31"/>
  <c r="B31"/>
  <c r="A31"/>
  <c r="Y30"/>
  <c r="X30"/>
  <c r="W30"/>
  <c r="V30"/>
  <c r="U30"/>
  <c r="T30"/>
  <c r="P30"/>
  <c r="O30"/>
  <c r="N30"/>
  <c r="M30"/>
  <c r="L30"/>
  <c r="K30"/>
  <c r="G30"/>
  <c r="F30"/>
  <c r="E30"/>
  <c r="D30"/>
  <c r="C30"/>
  <c r="B30"/>
  <c r="A30"/>
  <c r="Y29"/>
  <c r="X29"/>
  <c r="W29"/>
  <c r="V29"/>
  <c r="U29"/>
  <c r="T29"/>
  <c r="P29"/>
  <c r="O29"/>
  <c r="N29"/>
  <c r="M29"/>
  <c r="L29"/>
  <c r="K29"/>
  <c r="G29"/>
  <c r="F29"/>
  <c r="E29"/>
  <c r="D29"/>
  <c r="C29"/>
  <c r="B29"/>
  <c r="A29"/>
  <c r="Y28"/>
  <c r="X28"/>
  <c r="W28"/>
  <c r="V28"/>
  <c r="U28"/>
  <c r="T28"/>
  <c r="P28"/>
  <c r="O28"/>
  <c r="N28"/>
  <c r="M28"/>
  <c r="L28"/>
  <c r="K28"/>
  <c r="G28"/>
  <c r="F28"/>
  <c r="E28"/>
  <c r="D28"/>
  <c r="C28"/>
  <c r="B28"/>
  <c r="A28"/>
  <c r="Y27"/>
  <c r="X27"/>
  <c r="W27"/>
  <c r="V27"/>
  <c r="U27"/>
  <c r="T27"/>
  <c r="P27"/>
  <c r="O27"/>
  <c r="N27"/>
  <c r="M27"/>
  <c r="L27"/>
  <c r="K27"/>
  <c r="G27"/>
  <c r="F27"/>
  <c r="E27"/>
  <c r="D27"/>
  <c r="C27"/>
  <c r="B27"/>
  <c r="A27"/>
  <c r="Y26"/>
  <c r="X26"/>
  <c r="W26"/>
  <c r="V26"/>
  <c r="U26"/>
  <c r="T26"/>
  <c r="P26"/>
  <c r="O26"/>
  <c r="N26"/>
  <c r="M26"/>
  <c r="L26"/>
  <c r="K26"/>
  <c r="G26"/>
  <c r="F26"/>
  <c r="E26"/>
  <c r="D26"/>
  <c r="C26"/>
  <c r="B26"/>
  <c r="A26"/>
  <c r="Y25"/>
  <c r="X25"/>
  <c r="W25"/>
  <c r="V25"/>
  <c r="U25"/>
  <c r="T25"/>
  <c r="P25"/>
  <c r="O25"/>
  <c r="N25"/>
  <c r="M25"/>
  <c r="L25"/>
  <c r="K25"/>
  <c r="G25"/>
  <c r="F25"/>
  <c r="E25"/>
  <c r="D25"/>
  <c r="C25"/>
  <c r="B25"/>
  <c r="A25"/>
  <c r="Y24"/>
  <c r="X24"/>
  <c r="W24"/>
  <c r="V24"/>
  <c r="U24"/>
  <c r="T24"/>
  <c r="P24"/>
  <c r="O24"/>
  <c r="N24"/>
  <c r="M24"/>
  <c r="L24"/>
  <c r="K24"/>
  <c r="G24"/>
  <c r="F24"/>
  <c r="E24"/>
  <c r="D24"/>
  <c r="C24"/>
  <c r="B24"/>
  <c r="A24"/>
  <c r="Y23"/>
  <c r="X23"/>
  <c r="W23"/>
  <c r="V23"/>
  <c r="U23"/>
  <c r="T23"/>
  <c r="P23"/>
  <c r="O23"/>
  <c r="N23"/>
  <c r="M23"/>
  <c r="L23"/>
  <c r="K23"/>
  <c r="G23"/>
  <c r="F23"/>
  <c r="E23"/>
  <c r="D23"/>
  <c r="C23"/>
  <c r="B23"/>
  <c r="A23"/>
  <c r="Y22"/>
  <c r="X22"/>
  <c r="W22"/>
  <c r="V22"/>
  <c r="U22"/>
  <c r="T22"/>
  <c r="P22"/>
  <c r="O22"/>
  <c r="N22"/>
  <c r="M22"/>
  <c r="L22"/>
  <c r="K22"/>
  <c r="G22"/>
  <c r="F22"/>
  <c r="E22"/>
  <c r="D22"/>
  <c r="C22"/>
  <c r="B22"/>
  <c r="A22"/>
  <c r="Y21"/>
  <c r="X21"/>
  <c r="W21"/>
  <c r="V21"/>
  <c r="U21"/>
  <c r="T21"/>
  <c r="P21"/>
  <c r="O21"/>
  <c r="N21"/>
  <c r="M21"/>
  <c r="L21"/>
  <c r="K21"/>
  <c r="G21"/>
  <c r="F21"/>
  <c r="E21"/>
  <c r="D21"/>
  <c r="C21"/>
  <c r="H21" s="1"/>
  <c r="B21"/>
  <c r="A21"/>
  <c r="Y20"/>
  <c r="X20"/>
  <c r="W20"/>
  <c r="V20"/>
  <c r="U20"/>
  <c r="T20"/>
  <c r="P20"/>
  <c r="O20"/>
  <c r="N20"/>
  <c r="M20"/>
  <c r="L20"/>
  <c r="K20"/>
  <c r="Q20" s="1"/>
  <c r="G20"/>
  <c r="F20"/>
  <c r="E20"/>
  <c r="D20"/>
  <c r="C20"/>
  <c r="B20"/>
  <c r="A20"/>
  <c r="Y19"/>
  <c r="X19"/>
  <c r="W19"/>
  <c r="V19"/>
  <c r="U19"/>
  <c r="Z19" s="1"/>
  <c r="T19"/>
  <c r="P19"/>
  <c r="O19"/>
  <c r="N19"/>
  <c r="M19"/>
  <c r="L19"/>
  <c r="K19"/>
  <c r="G19"/>
  <c r="F19"/>
  <c r="E19"/>
  <c r="D19"/>
  <c r="C19"/>
  <c r="H19" s="1"/>
  <c r="B19"/>
  <c r="A19"/>
  <c r="Y18"/>
  <c r="X18"/>
  <c r="W18"/>
  <c r="V18"/>
  <c r="U18"/>
  <c r="T18"/>
  <c r="P18"/>
  <c r="O18"/>
  <c r="N18"/>
  <c r="M18"/>
  <c r="L18"/>
  <c r="K18"/>
  <c r="Q18" s="1"/>
  <c r="G18"/>
  <c r="F18"/>
  <c r="E18"/>
  <c r="D18"/>
  <c r="C18"/>
  <c r="B18"/>
  <c r="A18"/>
  <c r="Y17"/>
  <c r="X17"/>
  <c r="W17"/>
  <c r="V17"/>
  <c r="U17"/>
  <c r="Z17" s="1"/>
  <c r="T17"/>
  <c r="P17"/>
  <c r="O17"/>
  <c r="N17"/>
  <c r="M17"/>
  <c r="L17"/>
  <c r="K17"/>
  <c r="G17"/>
  <c r="F17"/>
  <c r="E17"/>
  <c r="D17"/>
  <c r="C17"/>
  <c r="H17" s="1"/>
  <c r="B17"/>
  <c r="A17"/>
  <c r="Y16"/>
  <c r="X16"/>
  <c r="W16"/>
  <c r="V16"/>
  <c r="U16"/>
  <c r="T16"/>
  <c r="P16"/>
  <c r="O16"/>
  <c r="N16"/>
  <c r="M16"/>
  <c r="L16"/>
  <c r="K16"/>
  <c r="Q16" s="1"/>
  <c r="G16"/>
  <c r="F16"/>
  <c r="E16"/>
  <c r="D16"/>
  <c r="C16"/>
  <c r="B16"/>
  <c r="A16"/>
  <c r="Y15"/>
  <c r="X15"/>
  <c r="W15"/>
  <c r="V15"/>
  <c r="U15"/>
  <c r="Z15" s="1"/>
  <c r="T15"/>
  <c r="P15"/>
  <c r="O15"/>
  <c r="N15"/>
  <c r="M15"/>
  <c r="L15"/>
  <c r="K15"/>
  <c r="G15"/>
  <c r="F15"/>
  <c r="E15"/>
  <c r="D15"/>
  <c r="C15"/>
  <c r="H15" s="1"/>
  <c r="B15"/>
  <c r="A15"/>
  <c r="Y14"/>
  <c r="X14"/>
  <c r="W14"/>
  <c r="V14"/>
  <c r="U14"/>
  <c r="T14"/>
  <c r="P14"/>
  <c r="O14"/>
  <c r="N14"/>
  <c r="M14"/>
  <c r="L14"/>
  <c r="K14"/>
  <c r="Q14" s="1"/>
  <c r="G14"/>
  <c r="F14"/>
  <c r="E14"/>
  <c r="D14"/>
  <c r="C14"/>
  <c r="B14"/>
  <c r="A14"/>
  <c r="Y13"/>
  <c r="X13"/>
  <c r="W13"/>
  <c r="V13"/>
  <c r="U13"/>
  <c r="Z13" s="1"/>
  <c r="T13"/>
  <c r="P13"/>
  <c r="O13"/>
  <c r="N13"/>
  <c r="M13"/>
  <c r="L13"/>
  <c r="K13"/>
  <c r="G13"/>
  <c r="F13"/>
  <c r="E13"/>
  <c r="D13"/>
  <c r="C13"/>
  <c r="H13" s="1"/>
  <c r="B13"/>
  <c r="A13"/>
  <c r="Y12"/>
  <c r="X12"/>
  <c r="W12"/>
  <c r="V12"/>
  <c r="U12"/>
  <c r="T12"/>
  <c r="P12"/>
  <c r="O12"/>
  <c r="N12"/>
  <c r="M12"/>
  <c r="L12"/>
  <c r="K12"/>
  <c r="Q12" s="1"/>
  <c r="G12"/>
  <c r="F12"/>
  <c r="E12"/>
  <c r="D12"/>
  <c r="C12"/>
  <c r="B12"/>
  <c r="A12"/>
  <c r="Y11"/>
  <c r="X11"/>
  <c r="W11"/>
  <c r="V11"/>
  <c r="U11"/>
  <c r="Z11" s="1"/>
  <c r="T11"/>
  <c r="P11"/>
  <c r="O11"/>
  <c r="N11"/>
  <c r="M11"/>
  <c r="L11"/>
  <c r="K11"/>
  <c r="G11"/>
  <c r="F11"/>
  <c r="E11"/>
  <c r="D11"/>
  <c r="C11"/>
  <c r="H11" s="1"/>
  <c r="B11"/>
  <c r="A11"/>
  <c r="Y10"/>
  <c r="X10"/>
  <c r="W10"/>
  <c r="V10"/>
  <c r="U10"/>
  <c r="T10"/>
  <c r="P10"/>
  <c r="O10"/>
  <c r="N10"/>
  <c r="M10"/>
  <c r="L10"/>
  <c r="K10"/>
  <c r="Q10" s="1"/>
  <c r="G10"/>
  <c r="F10"/>
  <c r="E10"/>
  <c r="D10"/>
  <c r="C10"/>
  <c r="B10"/>
  <c r="A10"/>
  <c r="Y9"/>
  <c r="X9"/>
  <c r="W9"/>
  <c r="V9"/>
  <c r="U9"/>
  <c r="Z9" s="1"/>
  <c r="T9"/>
  <c r="P9"/>
  <c r="O9"/>
  <c r="N9"/>
  <c r="M9"/>
  <c r="L9"/>
  <c r="K9"/>
  <c r="G9"/>
  <c r="F9"/>
  <c r="E9"/>
  <c r="D9"/>
  <c r="C9"/>
  <c r="H9" s="1"/>
  <c r="B9"/>
  <c r="A9"/>
  <c r="Y8"/>
  <c r="X8"/>
  <c r="W8"/>
  <c r="V8"/>
  <c r="U8"/>
  <c r="T8"/>
  <c r="P8"/>
  <c r="O8"/>
  <c r="N8"/>
  <c r="M8"/>
  <c r="L8"/>
  <c r="K8"/>
  <c r="Q8" s="1"/>
  <c r="G8"/>
  <c r="F8"/>
  <c r="E8"/>
  <c r="D8"/>
  <c r="C8"/>
  <c r="B8"/>
  <c r="A8"/>
  <c r="Y7"/>
  <c r="X7"/>
  <c r="W7"/>
  <c r="V7"/>
  <c r="U7"/>
  <c r="Z7" s="1"/>
  <c r="T7"/>
  <c r="P7"/>
  <c r="O7"/>
  <c r="N7"/>
  <c r="M7"/>
  <c r="L7"/>
  <c r="K7"/>
  <c r="G7"/>
  <c r="F7"/>
  <c r="E7"/>
  <c r="D7"/>
  <c r="C7"/>
  <c r="H7" s="1"/>
  <c r="B7"/>
  <c r="A7"/>
  <c r="Y6"/>
  <c r="X6"/>
  <c r="W6"/>
  <c r="V6"/>
  <c r="U6"/>
  <c r="T6"/>
  <c r="P6"/>
  <c r="O6"/>
  <c r="N6"/>
  <c r="M6"/>
  <c r="L6"/>
  <c r="K6"/>
  <c r="Q6" s="1"/>
  <c r="G6"/>
  <c r="F6"/>
  <c r="E6"/>
  <c r="D6"/>
  <c r="C6"/>
  <c r="B6"/>
  <c r="A6"/>
  <c r="Y5"/>
  <c r="X5"/>
  <c r="W5"/>
  <c r="V5"/>
  <c r="U5"/>
  <c r="Z5" s="1"/>
  <c r="T5"/>
  <c r="P5"/>
  <c r="O5"/>
  <c r="N5"/>
  <c r="M5"/>
  <c r="L5"/>
  <c r="K5"/>
  <c r="G5"/>
  <c r="F5"/>
  <c r="E5"/>
  <c r="D5"/>
  <c r="C5"/>
  <c r="H5" s="1"/>
  <c r="B5"/>
  <c r="A5"/>
  <c r="Y4"/>
  <c r="X4"/>
  <c r="W4"/>
  <c r="V4"/>
  <c r="U4"/>
  <c r="T4"/>
  <c r="P4"/>
  <c r="O4"/>
  <c r="N4"/>
  <c r="M4"/>
  <c r="L4"/>
  <c r="K4"/>
  <c r="Q4" s="1"/>
  <c r="G4"/>
  <c r="F4"/>
  <c r="E4"/>
  <c r="D4"/>
  <c r="C4"/>
  <c r="A4"/>
  <c r="Y3"/>
  <c r="X3"/>
  <c r="W3"/>
  <c r="V3"/>
  <c r="U3"/>
  <c r="T3"/>
  <c r="Z3" s="1"/>
  <c r="P3"/>
  <c r="O3"/>
  <c r="N3"/>
  <c r="M3"/>
  <c r="L3"/>
  <c r="K3"/>
  <c r="G3"/>
  <c r="F3"/>
  <c r="E3"/>
  <c r="D3"/>
  <c r="C3"/>
  <c r="B3"/>
  <c r="H3" s="1"/>
  <c r="A3"/>
  <c r="Y1"/>
  <c r="X1"/>
  <c r="W1"/>
  <c r="V1"/>
  <c r="U1"/>
  <c r="T1"/>
  <c r="P1"/>
  <c r="O1"/>
  <c r="N1"/>
  <c r="M1"/>
  <c r="L1"/>
  <c r="K1"/>
  <c r="G1"/>
  <c r="F1"/>
  <c r="E1"/>
  <c r="D1"/>
  <c r="C1"/>
  <c r="B1"/>
  <c r="B4"/>
  <c r="Z53"/>
  <c r="Q53"/>
  <c r="H53"/>
  <c r="Z52"/>
  <c r="Q52"/>
  <c r="H52"/>
  <c r="Z51"/>
  <c r="Q51"/>
  <c r="H51"/>
  <c r="Z50"/>
  <c r="Q50"/>
  <c r="H50"/>
  <c r="Z49"/>
  <c r="Q49"/>
  <c r="H49"/>
  <c r="Z48"/>
  <c r="Q48"/>
  <c r="H48"/>
  <c r="Z47"/>
  <c r="Q47"/>
  <c r="H47"/>
  <c r="Z46"/>
  <c r="Q46"/>
  <c r="H46"/>
  <c r="Z45"/>
  <c r="Q45"/>
  <c r="H45"/>
  <c r="Z44"/>
  <c r="Q44"/>
  <c r="H44"/>
  <c r="Z43"/>
  <c r="Q43"/>
  <c r="H43"/>
  <c r="Z42"/>
  <c r="Q42"/>
  <c r="H42"/>
  <c r="Z41"/>
  <c r="Q41"/>
  <c r="H41"/>
  <c r="Z40"/>
  <c r="Q40"/>
  <c r="H40"/>
  <c r="Z39"/>
  <c r="Q39"/>
  <c r="H39"/>
  <c r="Z38"/>
  <c r="Q38"/>
  <c r="H38"/>
  <c r="Z37"/>
  <c r="Q37"/>
  <c r="H37"/>
  <c r="Z36"/>
  <c r="Q36"/>
  <c r="H36"/>
  <c r="Z35"/>
  <c r="Q35"/>
  <c r="H35"/>
  <c r="Z34"/>
  <c r="Q34"/>
  <c r="H34"/>
  <c r="Z33"/>
  <c r="Q33"/>
  <c r="H33"/>
  <c r="Z32"/>
  <c r="Q32"/>
  <c r="H32"/>
  <c r="Z31"/>
  <c r="Q31"/>
  <c r="H31"/>
  <c r="Z30"/>
  <c r="Q30"/>
  <c r="H30"/>
  <c r="Z29"/>
  <c r="Q29"/>
  <c r="H29"/>
  <c r="Z28"/>
  <c r="Q28"/>
  <c r="H28"/>
  <c r="Z27"/>
  <c r="Q27"/>
  <c r="H27"/>
  <c r="Z26"/>
  <c r="Q26"/>
  <c r="H26"/>
  <c r="Z25"/>
  <c r="Q25"/>
  <c r="H25"/>
  <c r="Z24"/>
  <c r="Q24"/>
  <c r="H24"/>
  <c r="Z23"/>
  <c r="Q23"/>
  <c r="H23"/>
  <c r="Z22"/>
  <c r="Q22"/>
  <c r="H22"/>
  <c r="Z21"/>
  <c r="Q21"/>
  <c r="Z20"/>
  <c r="H20"/>
  <c r="Q19"/>
  <c r="Z18"/>
  <c r="H18"/>
  <c r="Q17"/>
  <c r="Z16"/>
  <c r="H16"/>
  <c r="Q15"/>
  <c r="Z14"/>
  <c r="H14"/>
  <c r="Q13"/>
  <c r="Z12"/>
  <c r="H12"/>
  <c r="Q11"/>
  <c r="Z10"/>
  <c r="H10"/>
  <c r="Q9"/>
  <c r="Z8"/>
  <c r="H8"/>
  <c r="Q7"/>
  <c r="Z6"/>
  <c r="H6"/>
  <c r="Q5"/>
  <c r="Z4"/>
  <c r="H4"/>
  <c r="Q3"/>
  <c r="F53" i="38"/>
  <c r="O53"/>
  <c r="X53"/>
  <c r="F4"/>
  <c r="O4"/>
  <c r="X4"/>
  <c r="F5"/>
  <c r="O5"/>
  <c r="X5"/>
  <c r="F6"/>
  <c r="O6"/>
  <c r="X6"/>
  <c r="F7"/>
  <c r="O7"/>
  <c r="X7"/>
  <c r="F8"/>
  <c r="O8"/>
  <c r="X8"/>
  <c r="F9"/>
  <c r="O9"/>
  <c r="X9"/>
  <c r="F10"/>
  <c r="O10"/>
  <c r="X10"/>
  <c r="F11"/>
  <c r="O11"/>
  <c r="X11"/>
  <c r="F12"/>
  <c r="O12"/>
  <c r="X12"/>
  <c r="F13"/>
  <c r="O13"/>
  <c r="X13"/>
  <c r="F14"/>
  <c r="O14"/>
  <c r="X14"/>
  <c r="F15"/>
  <c r="O15"/>
  <c r="X15"/>
  <c r="F16"/>
  <c r="O16"/>
  <c r="X16"/>
  <c r="F17"/>
  <c r="O17"/>
  <c r="X17"/>
  <c r="F18"/>
  <c r="O18"/>
  <c r="X18"/>
  <c r="F19"/>
  <c r="O19"/>
  <c r="X19"/>
  <c r="F20"/>
  <c r="O20"/>
  <c r="X20"/>
  <c r="F21"/>
  <c r="O21"/>
  <c r="X21"/>
  <c r="F22"/>
  <c r="O22"/>
  <c r="X22"/>
  <c r="F23"/>
  <c r="O23"/>
  <c r="X23"/>
  <c r="F24"/>
  <c r="O24"/>
  <c r="X24"/>
  <c r="F25"/>
  <c r="O25"/>
  <c r="X25"/>
  <c r="F26"/>
  <c r="O26"/>
  <c r="X26"/>
  <c r="F27"/>
  <c r="O27"/>
  <c r="X27"/>
  <c r="F28"/>
  <c r="O28"/>
  <c r="X28"/>
  <c r="F29"/>
  <c r="O29"/>
  <c r="X29"/>
  <c r="F30"/>
  <c r="O30"/>
  <c r="X30"/>
  <c r="F31"/>
  <c r="O31"/>
  <c r="X31"/>
  <c r="F32"/>
  <c r="O32"/>
  <c r="X32"/>
  <c r="F33"/>
  <c r="O33"/>
  <c r="X33"/>
  <c r="F34"/>
  <c r="O34"/>
  <c r="X34"/>
  <c r="F35"/>
  <c r="O35"/>
  <c r="X35"/>
  <c r="F36"/>
  <c r="O36"/>
  <c r="X36"/>
  <c r="F37"/>
  <c r="O37"/>
  <c r="X37"/>
  <c r="F38"/>
  <c r="O38"/>
  <c r="X38"/>
  <c r="F39"/>
  <c r="O39"/>
  <c r="X39"/>
  <c r="F40"/>
  <c r="O40"/>
  <c r="X40"/>
  <c r="F41"/>
  <c r="O41"/>
  <c r="X41"/>
  <c r="F42"/>
  <c r="O42"/>
  <c r="X42"/>
  <c r="F43"/>
  <c r="O43"/>
  <c r="X43"/>
  <c r="F44"/>
  <c r="O44"/>
  <c r="X44"/>
  <c r="F45"/>
  <c r="O45"/>
  <c r="X45"/>
  <c r="F46"/>
  <c r="O46"/>
  <c r="X46"/>
  <c r="F47"/>
  <c r="O47"/>
  <c r="X47"/>
  <c r="F48"/>
  <c r="O48"/>
  <c r="X48"/>
  <c r="F49"/>
  <c r="O49"/>
  <c r="X49"/>
  <c r="F50"/>
  <c r="O50"/>
  <c r="X50"/>
  <c r="F51"/>
  <c r="O51"/>
  <c r="X51"/>
  <c r="F52"/>
  <c r="O52"/>
  <c r="X52"/>
  <c r="O3"/>
  <c r="X3"/>
  <c r="O1"/>
  <c r="X1"/>
  <c r="F1"/>
  <c r="F3"/>
  <c r="G4"/>
  <c r="P4"/>
  <c r="Y4"/>
  <c r="G5"/>
  <c r="P5"/>
  <c r="Y5"/>
  <c r="G6"/>
  <c r="P6"/>
  <c r="Y6"/>
  <c r="G7"/>
  <c r="P7"/>
  <c r="Y7"/>
  <c r="G8"/>
  <c r="P8"/>
  <c r="Y8"/>
  <c r="G9"/>
  <c r="P9"/>
  <c r="Y9"/>
  <c r="G10"/>
  <c r="P10"/>
  <c r="Y10"/>
  <c r="G11"/>
  <c r="P11"/>
  <c r="Y11"/>
  <c r="G12"/>
  <c r="P12"/>
  <c r="Y12"/>
  <c r="G13"/>
  <c r="P13"/>
  <c r="Y13"/>
  <c r="G14"/>
  <c r="P14"/>
  <c r="Y14"/>
  <c r="G15"/>
  <c r="P15"/>
  <c r="Y15"/>
  <c r="G16"/>
  <c r="P16"/>
  <c r="Y16"/>
  <c r="G17"/>
  <c r="P17"/>
  <c r="Y17"/>
  <c r="G18"/>
  <c r="P18"/>
  <c r="Y18"/>
  <c r="G19"/>
  <c r="P19"/>
  <c r="Y19"/>
  <c r="G20"/>
  <c r="P20"/>
  <c r="Y20"/>
  <c r="G21"/>
  <c r="P21"/>
  <c r="Y21"/>
  <c r="G22"/>
  <c r="P22"/>
  <c r="Y22"/>
  <c r="G23"/>
  <c r="P23"/>
  <c r="Y23"/>
  <c r="G24"/>
  <c r="P24"/>
  <c r="Y24"/>
  <c r="G25"/>
  <c r="P25"/>
  <c r="Y25"/>
  <c r="G26"/>
  <c r="P26"/>
  <c r="Y26"/>
  <c r="G27"/>
  <c r="P27"/>
  <c r="Y27"/>
  <c r="G28"/>
  <c r="P28"/>
  <c r="Y28"/>
  <c r="G29"/>
  <c r="P29"/>
  <c r="Y29"/>
  <c r="G30"/>
  <c r="P30"/>
  <c r="Y30"/>
  <c r="G31"/>
  <c r="P31"/>
  <c r="Y31"/>
  <c r="G32"/>
  <c r="P32"/>
  <c r="Y32"/>
  <c r="G33"/>
  <c r="P33"/>
  <c r="Y33"/>
  <c r="G34"/>
  <c r="P34"/>
  <c r="Y34"/>
  <c r="G35"/>
  <c r="P35"/>
  <c r="Y35"/>
  <c r="G36"/>
  <c r="P36"/>
  <c r="Y36"/>
  <c r="G37"/>
  <c r="P37"/>
  <c r="Y37"/>
  <c r="G38"/>
  <c r="P38"/>
  <c r="Y38"/>
  <c r="G39"/>
  <c r="P39"/>
  <c r="Y39"/>
  <c r="G40"/>
  <c r="P40"/>
  <c r="Y40"/>
  <c r="G41"/>
  <c r="P41"/>
  <c r="Y41"/>
  <c r="G42"/>
  <c r="P42"/>
  <c r="Y42"/>
  <c r="G43"/>
  <c r="P43"/>
  <c r="Y43"/>
  <c r="G44"/>
  <c r="P44"/>
  <c r="Y44"/>
  <c r="G45"/>
  <c r="P45"/>
  <c r="Y45"/>
  <c r="G46"/>
  <c r="P46"/>
  <c r="Y46"/>
  <c r="G47"/>
  <c r="P47"/>
  <c r="Y47"/>
  <c r="G48"/>
  <c r="P48"/>
  <c r="Y48"/>
  <c r="G49"/>
  <c r="P49"/>
  <c r="Y49"/>
  <c r="G50"/>
  <c r="P50"/>
  <c r="Y50"/>
  <c r="G51"/>
  <c r="P51"/>
  <c r="Y51"/>
  <c r="G52"/>
  <c r="P52"/>
  <c r="Y52"/>
  <c r="G53"/>
  <c r="P53"/>
  <c r="Y53"/>
  <c r="P1"/>
  <c r="Y1"/>
  <c r="P3"/>
  <c r="Y3"/>
  <c r="G3"/>
  <c r="G1"/>
  <c r="E4"/>
  <c r="N4"/>
  <c r="W4"/>
  <c r="E5"/>
  <c r="N5"/>
  <c r="W5"/>
  <c r="E6"/>
  <c r="N6"/>
  <c r="W6"/>
  <c r="E7"/>
  <c r="N7"/>
  <c r="W7"/>
  <c r="E8"/>
  <c r="N8"/>
  <c r="W8"/>
  <c r="E9"/>
  <c r="N9"/>
  <c r="W9"/>
  <c r="E10"/>
  <c r="N10"/>
  <c r="W10"/>
  <c r="E11"/>
  <c r="N11"/>
  <c r="W11"/>
  <c r="E12"/>
  <c r="N12"/>
  <c r="W12"/>
  <c r="E13"/>
  <c r="N13"/>
  <c r="W13"/>
  <c r="E14"/>
  <c r="N14"/>
  <c r="W14"/>
  <c r="E15"/>
  <c r="N15"/>
  <c r="W15"/>
  <c r="E16"/>
  <c r="N16"/>
  <c r="W16"/>
  <c r="E17"/>
  <c r="N17"/>
  <c r="W17"/>
  <c r="E18"/>
  <c r="N18"/>
  <c r="W18"/>
  <c r="E19"/>
  <c r="N19"/>
  <c r="W19"/>
  <c r="E20"/>
  <c r="N20"/>
  <c r="W20"/>
  <c r="E21"/>
  <c r="N21"/>
  <c r="W21"/>
  <c r="E22"/>
  <c r="N22"/>
  <c r="W22"/>
  <c r="E23"/>
  <c r="N23"/>
  <c r="W23"/>
  <c r="E24"/>
  <c r="N24"/>
  <c r="W24"/>
  <c r="E25"/>
  <c r="N25"/>
  <c r="W25"/>
  <c r="E26"/>
  <c r="N26"/>
  <c r="W26"/>
  <c r="E27"/>
  <c r="N27"/>
  <c r="W27"/>
  <c r="E28"/>
  <c r="N28"/>
  <c r="W28"/>
  <c r="E29"/>
  <c r="N29"/>
  <c r="W29"/>
  <c r="E30"/>
  <c r="N30"/>
  <c r="W30"/>
  <c r="E31"/>
  <c r="N31"/>
  <c r="W31"/>
  <c r="E32"/>
  <c r="N32"/>
  <c r="W32"/>
  <c r="E33"/>
  <c r="N33"/>
  <c r="W33"/>
  <c r="E34"/>
  <c r="N34"/>
  <c r="W34"/>
  <c r="E35"/>
  <c r="N35"/>
  <c r="W35"/>
  <c r="E36"/>
  <c r="N36"/>
  <c r="W36"/>
  <c r="E37"/>
  <c r="N37"/>
  <c r="W37"/>
  <c r="E38"/>
  <c r="N38"/>
  <c r="W38"/>
  <c r="E39"/>
  <c r="N39"/>
  <c r="W39"/>
  <c r="E40"/>
  <c r="N40"/>
  <c r="W40"/>
  <c r="E41"/>
  <c r="N41"/>
  <c r="W41"/>
  <c r="E42"/>
  <c r="N42"/>
  <c r="W42"/>
  <c r="E43"/>
  <c r="N43"/>
  <c r="W43"/>
  <c r="E44"/>
  <c r="N44"/>
  <c r="W44"/>
  <c r="E45"/>
  <c r="N45"/>
  <c r="W45"/>
  <c r="E46"/>
  <c r="N46"/>
  <c r="W46"/>
  <c r="E47"/>
  <c r="N47"/>
  <c r="W47"/>
  <c r="E48"/>
  <c r="N48"/>
  <c r="W48"/>
  <c r="E49"/>
  <c r="N49"/>
  <c r="W49"/>
  <c r="E50"/>
  <c r="N50"/>
  <c r="W50"/>
  <c r="E51"/>
  <c r="N51"/>
  <c r="W51"/>
  <c r="E52"/>
  <c r="N52"/>
  <c r="W52"/>
  <c r="E53"/>
  <c r="N53"/>
  <c r="W53"/>
  <c r="N3"/>
  <c r="W3"/>
  <c r="E3"/>
  <c r="N1"/>
  <c r="W1"/>
  <c r="E1"/>
  <c r="A53"/>
  <c r="B53"/>
  <c r="K53"/>
  <c r="T53"/>
  <c r="C53"/>
  <c r="L53"/>
  <c r="U53"/>
  <c r="D53"/>
  <c r="M53"/>
  <c r="V53"/>
  <c r="BY53" i="23"/>
  <c r="D4" i="38"/>
  <c r="M4"/>
  <c r="V4"/>
  <c r="D5"/>
  <c r="M5"/>
  <c r="V5"/>
  <c r="D6"/>
  <c r="M6"/>
  <c r="V6"/>
  <c r="D7"/>
  <c r="M7"/>
  <c r="V7"/>
  <c r="D8"/>
  <c r="M8"/>
  <c r="V8"/>
  <c r="D9"/>
  <c r="M9"/>
  <c r="V9"/>
  <c r="D10"/>
  <c r="M10"/>
  <c r="V10"/>
  <c r="D11"/>
  <c r="M11"/>
  <c r="V11"/>
  <c r="D12"/>
  <c r="M12"/>
  <c r="V12"/>
  <c r="D13"/>
  <c r="M13"/>
  <c r="V13"/>
  <c r="D14"/>
  <c r="M14"/>
  <c r="V14"/>
  <c r="D15"/>
  <c r="M15"/>
  <c r="V15"/>
  <c r="D16"/>
  <c r="M16"/>
  <c r="V16"/>
  <c r="D17"/>
  <c r="M17"/>
  <c r="V17"/>
  <c r="D18"/>
  <c r="M18"/>
  <c r="V18"/>
  <c r="D19"/>
  <c r="M19"/>
  <c r="V19"/>
  <c r="D20"/>
  <c r="M20"/>
  <c r="V20"/>
  <c r="D21"/>
  <c r="M21"/>
  <c r="V21"/>
  <c r="D22"/>
  <c r="M22"/>
  <c r="V22"/>
  <c r="D23"/>
  <c r="M23"/>
  <c r="V23"/>
  <c r="D24"/>
  <c r="M24"/>
  <c r="V24"/>
  <c r="D25"/>
  <c r="M25"/>
  <c r="V25"/>
  <c r="D26"/>
  <c r="M26"/>
  <c r="V26"/>
  <c r="D27"/>
  <c r="M27"/>
  <c r="V27"/>
  <c r="D28"/>
  <c r="M28"/>
  <c r="V28"/>
  <c r="D29"/>
  <c r="M29"/>
  <c r="V29"/>
  <c r="D30"/>
  <c r="M30"/>
  <c r="V30"/>
  <c r="D31"/>
  <c r="M31"/>
  <c r="V31"/>
  <c r="D32"/>
  <c r="M32"/>
  <c r="V32"/>
  <c r="D33"/>
  <c r="M33"/>
  <c r="V33"/>
  <c r="D34"/>
  <c r="M34"/>
  <c r="V34"/>
  <c r="D35"/>
  <c r="M35"/>
  <c r="V35"/>
  <c r="D36"/>
  <c r="M36"/>
  <c r="V36"/>
  <c r="D37"/>
  <c r="M37"/>
  <c r="V37"/>
  <c r="D38"/>
  <c r="M38"/>
  <c r="V38"/>
  <c r="D39"/>
  <c r="M39"/>
  <c r="V39"/>
  <c r="D40"/>
  <c r="M40"/>
  <c r="V40"/>
  <c r="D41"/>
  <c r="M41"/>
  <c r="V41"/>
  <c r="D42"/>
  <c r="M42"/>
  <c r="V42"/>
  <c r="D43"/>
  <c r="M43"/>
  <c r="V43"/>
  <c r="D44"/>
  <c r="M44"/>
  <c r="V44"/>
  <c r="D45"/>
  <c r="M45"/>
  <c r="V45"/>
  <c r="D46"/>
  <c r="M46"/>
  <c r="V46"/>
  <c r="D47"/>
  <c r="M47"/>
  <c r="V47"/>
  <c r="D48"/>
  <c r="M48"/>
  <c r="V48"/>
  <c r="D49"/>
  <c r="M49"/>
  <c r="V49"/>
  <c r="D50"/>
  <c r="M50"/>
  <c r="V50"/>
  <c r="D51"/>
  <c r="M51"/>
  <c r="V51"/>
  <c r="D52"/>
  <c r="M52"/>
  <c r="V52"/>
  <c r="M1"/>
  <c r="V1"/>
  <c r="M3"/>
  <c r="V3"/>
  <c r="D3"/>
  <c r="D1"/>
  <c r="C4"/>
  <c r="L4"/>
  <c r="U4"/>
  <c r="C5"/>
  <c r="L5"/>
  <c r="U5"/>
  <c r="C6"/>
  <c r="L6"/>
  <c r="U6"/>
  <c r="C7"/>
  <c r="L7"/>
  <c r="U7"/>
  <c r="C8"/>
  <c r="L8"/>
  <c r="U8"/>
  <c r="C9"/>
  <c r="L9"/>
  <c r="U9"/>
  <c r="C10"/>
  <c r="L10"/>
  <c r="U10"/>
  <c r="C11"/>
  <c r="L11"/>
  <c r="U11"/>
  <c r="C12"/>
  <c r="L12"/>
  <c r="U12"/>
  <c r="C13"/>
  <c r="L13"/>
  <c r="U13"/>
  <c r="C14"/>
  <c r="L14"/>
  <c r="U14"/>
  <c r="C15"/>
  <c r="L15"/>
  <c r="U15"/>
  <c r="C16"/>
  <c r="L16"/>
  <c r="U16"/>
  <c r="C17"/>
  <c r="L17"/>
  <c r="U17"/>
  <c r="C18"/>
  <c r="L18"/>
  <c r="U18"/>
  <c r="C19"/>
  <c r="L19"/>
  <c r="U19"/>
  <c r="C20"/>
  <c r="L20"/>
  <c r="U20"/>
  <c r="C21"/>
  <c r="L21"/>
  <c r="U21"/>
  <c r="C22"/>
  <c r="L22"/>
  <c r="U22"/>
  <c r="C23"/>
  <c r="L23"/>
  <c r="U23"/>
  <c r="C24"/>
  <c r="L24"/>
  <c r="U24"/>
  <c r="C25"/>
  <c r="L25"/>
  <c r="U25"/>
  <c r="C26"/>
  <c r="L26"/>
  <c r="U26"/>
  <c r="C27"/>
  <c r="L27"/>
  <c r="U27"/>
  <c r="C28"/>
  <c r="L28"/>
  <c r="U28"/>
  <c r="C29"/>
  <c r="L29"/>
  <c r="U29"/>
  <c r="C30"/>
  <c r="L30"/>
  <c r="U30"/>
  <c r="C31"/>
  <c r="L31"/>
  <c r="U31"/>
  <c r="C32"/>
  <c r="L32"/>
  <c r="U32"/>
  <c r="C33"/>
  <c r="L33"/>
  <c r="U33"/>
  <c r="C34"/>
  <c r="L34"/>
  <c r="U34"/>
  <c r="C35"/>
  <c r="L35"/>
  <c r="U35"/>
  <c r="C36"/>
  <c r="L36"/>
  <c r="U36"/>
  <c r="C37"/>
  <c r="L37"/>
  <c r="U37"/>
  <c r="C38"/>
  <c r="L38"/>
  <c r="U38"/>
  <c r="C39"/>
  <c r="L39"/>
  <c r="U39"/>
  <c r="C40"/>
  <c r="L40"/>
  <c r="U40"/>
  <c r="C41"/>
  <c r="L41"/>
  <c r="U41"/>
  <c r="C42"/>
  <c r="L42"/>
  <c r="U42"/>
  <c r="C43"/>
  <c r="L43"/>
  <c r="U43"/>
  <c r="C44"/>
  <c r="L44"/>
  <c r="U44"/>
  <c r="C45"/>
  <c r="L45"/>
  <c r="U45"/>
  <c r="C46"/>
  <c r="L46"/>
  <c r="U46"/>
  <c r="C47"/>
  <c r="L47"/>
  <c r="U47"/>
  <c r="C48"/>
  <c r="L48"/>
  <c r="U48"/>
  <c r="C49"/>
  <c r="L49"/>
  <c r="U49"/>
  <c r="C50"/>
  <c r="L50"/>
  <c r="U50"/>
  <c r="C51"/>
  <c r="L51"/>
  <c r="U51"/>
  <c r="C52"/>
  <c r="L52"/>
  <c r="U52"/>
  <c r="L1"/>
  <c r="U1"/>
  <c r="L3"/>
  <c r="U3"/>
  <c r="C3"/>
  <c r="C1"/>
  <c r="B52"/>
  <c r="K52"/>
  <c r="Q52" s="1"/>
  <c r="T52"/>
  <c r="Z52" s="1"/>
  <c r="A51"/>
  <c r="B50"/>
  <c r="K50"/>
  <c r="Q50" s="1"/>
  <c r="T50"/>
  <c r="Z50" s="1"/>
  <c r="A52"/>
  <c r="B51"/>
  <c r="K51"/>
  <c r="Q51" s="1"/>
  <c r="T51"/>
  <c r="Z51" s="1"/>
  <c r="A50"/>
  <c r="B49"/>
  <c r="K49"/>
  <c r="Q49" s="1"/>
  <c r="T49"/>
  <c r="Z49" s="1"/>
  <c r="A4"/>
  <c r="B3"/>
  <c r="K3"/>
  <c r="Q3" s="1"/>
  <c r="T3"/>
  <c r="Z3" s="1"/>
  <c r="A5"/>
  <c r="B4"/>
  <c r="K4"/>
  <c r="Q4" s="1"/>
  <c r="T4"/>
  <c r="Z4" s="1"/>
  <c r="A6"/>
  <c r="B5"/>
  <c r="K5"/>
  <c r="Q5" s="1"/>
  <c r="T5"/>
  <c r="Z5" s="1"/>
  <c r="A7"/>
  <c r="B6"/>
  <c r="K6"/>
  <c r="Q6" s="1"/>
  <c r="T6"/>
  <c r="Z6" s="1"/>
  <c r="A8"/>
  <c r="B7"/>
  <c r="K7"/>
  <c r="Q7" s="1"/>
  <c r="T7"/>
  <c r="Z7" s="1"/>
  <c r="A9"/>
  <c r="B8"/>
  <c r="K8"/>
  <c r="Q8" s="1"/>
  <c r="T8"/>
  <c r="Z8" s="1"/>
  <c r="A10"/>
  <c r="B9"/>
  <c r="K9"/>
  <c r="Q9" s="1"/>
  <c r="T9"/>
  <c r="Z9" s="1"/>
  <c r="A11"/>
  <c r="B10"/>
  <c r="K10"/>
  <c r="Q10" s="1"/>
  <c r="T10"/>
  <c r="Z10" s="1"/>
  <c r="A12"/>
  <c r="B11"/>
  <c r="K11"/>
  <c r="Q11" s="1"/>
  <c r="T11"/>
  <c r="Z11" s="1"/>
  <c r="A13"/>
  <c r="B12"/>
  <c r="K12"/>
  <c r="Q12" s="1"/>
  <c r="T12"/>
  <c r="Z12" s="1"/>
  <c r="A14"/>
  <c r="B13"/>
  <c r="K13"/>
  <c r="Q13" s="1"/>
  <c r="T13"/>
  <c r="Z13" s="1"/>
  <c r="A15"/>
  <c r="B14"/>
  <c r="K14"/>
  <c r="Q14" s="1"/>
  <c r="T14"/>
  <c r="Z14" s="1"/>
  <c r="A16"/>
  <c r="B15"/>
  <c r="K15"/>
  <c r="Q15" s="1"/>
  <c r="T15"/>
  <c r="Z15" s="1"/>
  <c r="A17"/>
  <c r="B16"/>
  <c r="K16"/>
  <c r="Q16" s="1"/>
  <c r="T16"/>
  <c r="Z16" s="1"/>
  <c r="A18"/>
  <c r="B17"/>
  <c r="K17"/>
  <c r="Q17" s="1"/>
  <c r="T17"/>
  <c r="Z17" s="1"/>
  <c r="A19"/>
  <c r="B18"/>
  <c r="K18"/>
  <c r="Q18" s="1"/>
  <c r="T18"/>
  <c r="Z18" s="1"/>
  <c r="A20"/>
  <c r="B19"/>
  <c r="K19"/>
  <c r="Q19" s="1"/>
  <c r="T19"/>
  <c r="Z19" s="1"/>
  <c r="A21"/>
  <c r="B20"/>
  <c r="K20"/>
  <c r="Q20" s="1"/>
  <c r="T20"/>
  <c r="Z20" s="1"/>
  <c r="A22"/>
  <c r="B21"/>
  <c r="K21"/>
  <c r="Q21" s="1"/>
  <c r="T21"/>
  <c r="Z21" s="1"/>
  <c r="A23"/>
  <c r="B22"/>
  <c r="K22"/>
  <c r="Q22" s="1"/>
  <c r="T22"/>
  <c r="Z22" s="1"/>
  <c r="A24"/>
  <c r="B23"/>
  <c r="K23"/>
  <c r="Q23" s="1"/>
  <c r="T23"/>
  <c r="Z23" s="1"/>
  <c r="A25"/>
  <c r="B24"/>
  <c r="K24"/>
  <c r="Q24" s="1"/>
  <c r="T24"/>
  <c r="Z24" s="1"/>
  <c r="A26"/>
  <c r="B25"/>
  <c r="K25"/>
  <c r="Q25" s="1"/>
  <c r="T25"/>
  <c r="Z25" s="1"/>
  <c r="A27"/>
  <c r="B26"/>
  <c r="K26"/>
  <c r="Q26" s="1"/>
  <c r="T26"/>
  <c r="Z26" s="1"/>
  <c r="A28"/>
  <c r="B27"/>
  <c r="K27"/>
  <c r="Q27" s="1"/>
  <c r="T27"/>
  <c r="Z27" s="1"/>
  <c r="A29"/>
  <c r="B28"/>
  <c r="K28"/>
  <c r="Q28" s="1"/>
  <c r="T28"/>
  <c r="Z28" s="1"/>
  <c r="A30"/>
  <c r="B29"/>
  <c r="K29"/>
  <c r="Q29" s="1"/>
  <c r="T29"/>
  <c r="Z29" s="1"/>
  <c r="A31"/>
  <c r="B30"/>
  <c r="K30"/>
  <c r="Q30" s="1"/>
  <c r="T30"/>
  <c r="Z30" s="1"/>
  <c r="A32"/>
  <c r="B31"/>
  <c r="K31"/>
  <c r="Q31" s="1"/>
  <c r="T31"/>
  <c r="Z31" s="1"/>
  <c r="A33"/>
  <c r="B32"/>
  <c r="K32"/>
  <c r="Q32" s="1"/>
  <c r="T32"/>
  <c r="Z32" s="1"/>
  <c r="A34"/>
  <c r="B33"/>
  <c r="K33"/>
  <c r="Q33" s="1"/>
  <c r="T33"/>
  <c r="Z33" s="1"/>
  <c r="A35"/>
  <c r="B34"/>
  <c r="K34"/>
  <c r="Q34" s="1"/>
  <c r="T34"/>
  <c r="Z34" s="1"/>
  <c r="A36"/>
  <c r="B35"/>
  <c r="K35"/>
  <c r="Q35" s="1"/>
  <c r="T35"/>
  <c r="Z35" s="1"/>
  <c r="A37"/>
  <c r="B36"/>
  <c r="K36"/>
  <c r="Q36" s="1"/>
  <c r="T36"/>
  <c r="Z36" s="1"/>
  <c r="A38"/>
  <c r="B37"/>
  <c r="K37"/>
  <c r="Q37" s="1"/>
  <c r="T37"/>
  <c r="Z37" s="1"/>
  <c r="A39"/>
  <c r="B38"/>
  <c r="K38"/>
  <c r="Q38" s="1"/>
  <c r="T38"/>
  <c r="Z38" s="1"/>
  <c r="A40"/>
  <c r="B39"/>
  <c r="K39"/>
  <c r="Q39" s="1"/>
  <c r="T39"/>
  <c r="Z39" s="1"/>
  <c r="A41"/>
  <c r="B40"/>
  <c r="K40"/>
  <c r="Q40" s="1"/>
  <c r="T40"/>
  <c r="Z40" s="1"/>
  <c r="A42"/>
  <c r="B41"/>
  <c r="K41"/>
  <c r="Q41" s="1"/>
  <c r="T41"/>
  <c r="Z41" s="1"/>
  <c r="A43"/>
  <c r="B42"/>
  <c r="K42"/>
  <c r="Q42" s="1"/>
  <c r="T42"/>
  <c r="Z42" s="1"/>
  <c r="A44"/>
  <c r="B43"/>
  <c r="K43"/>
  <c r="Q43" s="1"/>
  <c r="T43"/>
  <c r="Z43" s="1"/>
  <c r="A45"/>
  <c r="B44"/>
  <c r="K44"/>
  <c r="Q44" s="1"/>
  <c r="T44"/>
  <c r="Z44" s="1"/>
  <c r="A46"/>
  <c r="B45"/>
  <c r="K45"/>
  <c r="Q45" s="1"/>
  <c r="T45"/>
  <c r="Z45" s="1"/>
  <c r="A47"/>
  <c r="B46"/>
  <c r="K46"/>
  <c r="Q46" s="1"/>
  <c r="T46"/>
  <c r="Z46" s="1"/>
  <c r="A48"/>
  <c r="B47"/>
  <c r="K47"/>
  <c r="Q47" s="1"/>
  <c r="T47"/>
  <c r="Z47" s="1"/>
  <c r="A49"/>
  <c r="B48"/>
  <c r="K48"/>
  <c r="Q48" s="1"/>
  <c r="T48"/>
  <c r="Z48" s="1"/>
  <c r="K1"/>
  <c r="T1"/>
  <c r="A3"/>
  <c r="B1"/>
  <c r="BF53" i="41" l="1"/>
  <c r="Q65" i="42"/>
  <c r="Q57"/>
  <c r="Z53" i="38"/>
  <c r="F3" i="42"/>
  <c r="D59"/>
  <c r="B59"/>
  <c r="O57"/>
  <c r="O59"/>
  <c r="O61" s="1"/>
  <c r="O60"/>
  <c r="H6"/>
  <c r="I6" s="1"/>
  <c r="F5"/>
  <c r="G5" s="1"/>
  <c r="H4"/>
  <c r="I4" s="1"/>
  <c r="R31" i="43"/>
  <c r="S31" s="1"/>
  <c r="T28"/>
  <c r="U28" s="1"/>
  <c r="R27"/>
  <c r="S27" s="1"/>
  <c r="T24"/>
  <c r="U24" s="1"/>
  <c r="R23"/>
  <c r="S23" s="1"/>
  <c r="T20"/>
  <c r="U20" s="1"/>
  <c r="R19"/>
  <c r="S19" s="1"/>
  <c r="T16"/>
  <c r="U16" s="1"/>
  <c r="R15"/>
  <c r="S15" s="1"/>
  <c r="T12"/>
  <c r="U12" s="1"/>
  <c r="R11"/>
  <c r="S11" s="1"/>
  <c r="T8"/>
  <c r="U8" s="1"/>
  <c r="R7"/>
  <c r="S7" s="1"/>
  <c r="T5"/>
  <c r="U5" s="1"/>
  <c r="R4"/>
  <c r="S4" s="1"/>
  <c r="N57" i="42"/>
  <c r="P57"/>
  <c r="N59"/>
  <c r="P59"/>
  <c r="N60"/>
  <c r="P60"/>
  <c r="B61"/>
  <c r="J52"/>
  <c r="K52" s="1"/>
  <c r="J50"/>
  <c r="K50" s="1"/>
  <c r="J48"/>
  <c r="K48" s="1"/>
  <c r="J46"/>
  <c r="K46" s="1"/>
  <c r="J44"/>
  <c r="K44" s="1"/>
  <c r="J42"/>
  <c r="K42" s="1"/>
  <c r="J40"/>
  <c r="K40" s="1"/>
  <c r="J38"/>
  <c r="K38" s="1"/>
  <c r="J36"/>
  <c r="K36" s="1"/>
  <c r="J34"/>
  <c r="K34" s="1"/>
  <c r="J32"/>
  <c r="K32" s="1"/>
  <c r="J30"/>
  <c r="K30" s="1"/>
  <c r="J28"/>
  <c r="K28" s="1"/>
  <c r="J26"/>
  <c r="K26" s="1"/>
  <c r="J24"/>
  <c r="K24" s="1"/>
  <c r="J22"/>
  <c r="K22" s="1"/>
  <c r="J20"/>
  <c r="K20" s="1"/>
  <c r="J18"/>
  <c r="K18" s="1"/>
  <c r="J16"/>
  <c r="K16" s="1"/>
  <c r="J14"/>
  <c r="K14" s="1"/>
  <c r="J12"/>
  <c r="K12" s="1"/>
  <c r="J10"/>
  <c r="K10" s="1"/>
  <c r="J8"/>
  <c r="K8" s="1"/>
  <c r="J6"/>
  <c r="K6" s="1"/>
  <c r="J4"/>
  <c r="K4" s="1"/>
  <c r="B56"/>
  <c r="B58" s="1"/>
  <c r="D56"/>
  <c r="O56"/>
  <c r="O58" s="1"/>
  <c r="D57"/>
  <c r="O63"/>
  <c r="D60"/>
  <c r="D61" s="1"/>
  <c r="F52"/>
  <c r="G52" s="1"/>
  <c r="H51"/>
  <c r="I51" s="1"/>
  <c r="F50"/>
  <c r="G50" s="1"/>
  <c r="H49"/>
  <c r="I49" s="1"/>
  <c r="F48"/>
  <c r="G48" s="1"/>
  <c r="H47"/>
  <c r="I47" s="1"/>
  <c r="F46"/>
  <c r="G46" s="1"/>
  <c r="H45"/>
  <c r="I45" s="1"/>
  <c r="F44"/>
  <c r="G44" s="1"/>
  <c r="H43"/>
  <c r="I43" s="1"/>
  <c r="F42"/>
  <c r="G42" s="1"/>
  <c r="H41"/>
  <c r="I41" s="1"/>
  <c r="F40"/>
  <c r="G40" s="1"/>
  <c r="H39"/>
  <c r="I39" s="1"/>
  <c r="F38"/>
  <c r="G38" s="1"/>
  <c r="H37"/>
  <c r="I37" s="1"/>
  <c r="F36"/>
  <c r="G36" s="1"/>
  <c r="H35"/>
  <c r="I35" s="1"/>
  <c r="F34"/>
  <c r="G34" s="1"/>
  <c r="H33"/>
  <c r="I33" s="1"/>
  <c r="F32"/>
  <c r="G32" s="1"/>
  <c r="H31"/>
  <c r="I31" s="1"/>
  <c r="F30"/>
  <c r="G30" s="1"/>
  <c r="H29"/>
  <c r="I29" s="1"/>
  <c r="F28"/>
  <c r="G28" s="1"/>
  <c r="H27"/>
  <c r="I27" s="1"/>
  <c r="F26"/>
  <c r="G26" s="1"/>
  <c r="H25"/>
  <c r="I25" s="1"/>
  <c r="F24"/>
  <c r="G24" s="1"/>
  <c r="H23"/>
  <c r="I23" s="1"/>
  <c r="F22"/>
  <c r="G22" s="1"/>
  <c r="H21"/>
  <c r="I21" s="1"/>
  <c r="F20"/>
  <c r="G20" s="1"/>
  <c r="H19"/>
  <c r="I19" s="1"/>
  <c r="F18"/>
  <c r="G18" s="1"/>
  <c r="H17"/>
  <c r="I17" s="1"/>
  <c r="F16"/>
  <c r="G16" s="1"/>
  <c r="H15"/>
  <c r="I15" s="1"/>
  <c r="F14"/>
  <c r="G14" s="1"/>
  <c r="H13"/>
  <c r="I13" s="1"/>
  <c r="F12"/>
  <c r="G12" s="1"/>
  <c r="H11"/>
  <c r="I11" s="1"/>
  <c r="F10"/>
  <c r="G10" s="1"/>
  <c r="H9"/>
  <c r="I9" s="1"/>
  <c r="F8"/>
  <c r="G8" s="1"/>
  <c r="H7"/>
  <c r="I7" s="1"/>
  <c r="F6"/>
  <c r="G6" s="1"/>
  <c r="H5"/>
  <c r="I5" s="1"/>
  <c r="F4"/>
  <c r="G4" s="1"/>
  <c r="J3"/>
  <c r="J25"/>
  <c r="K25" s="1"/>
  <c r="J23"/>
  <c r="K23" s="1"/>
  <c r="J21"/>
  <c r="K21" s="1"/>
  <c r="J19"/>
  <c r="K19" s="1"/>
  <c r="J17"/>
  <c r="K17" s="1"/>
  <c r="J15"/>
  <c r="K15" s="1"/>
  <c r="J13"/>
  <c r="K13" s="1"/>
  <c r="J11"/>
  <c r="K11" s="1"/>
  <c r="J9"/>
  <c r="K9" s="1"/>
  <c r="J7"/>
  <c r="K7" s="1"/>
  <c r="J5"/>
  <c r="K5" s="1"/>
  <c r="T60"/>
  <c r="U60" s="1"/>
  <c r="T57"/>
  <c r="U57" s="1"/>
  <c r="C56"/>
  <c r="N56"/>
  <c r="N58" s="1"/>
  <c r="P56"/>
  <c r="P58" s="1"/>
  <c r="C57"/>
  <c r="P63"/>
  <c r="C59"/>
  <c r="C61" s="1"/>
  <c r="C60"/>
  <c r="O59" i="43"/>
  <c r="P57"/>
  <c r="N57"/>
  <c r="P59"/>
  <c r="P61" s="1"/>
  <c r="N59"/>
  <c r="N61" s="1"/>
  <c r="O57"/>
  <c r="O61"/>
  <c r="C57"/>
  <c r="C56"/>
  <c r="C58" s="1"/>
  <c r="H52"/>
  <c r="I52" s="1"/>
  <c r="V27"/>
  <c r="W27" s="1"/>
  <c r="V19"/>
  <c r="W19" s="1"/>
  <c r="V11"/>
  <c r="W11" s="1"/>
  <c r="N56"/>
  <c r="P56"/>
  <c r="P58" s="1"/>
  <c r="D57"/>
  <c r="D56"/>
  <c r="D58" s="1"/>
  <c r="C60"/>
  <c r="O56"/>
  <c r="O58" s="1"/>
  <c r="E60"/>
  <c r="E57"/>
  <c r="H57" s="1"/>
  <c r="I57" s="1"/>
  <c r="Q60"/>
  <c r="T60" s="1"/>
  <c r="U60" s="1"/>
  <c r="Q57"/>
  <c r="T57" s="1"/>
  <c r="U57" s="1"/>
  <c r="V33"/>
  <c r="W33" s="1"/>
  <c r="V29"/>
  <c r="W29" s="1"/>
  <c r="V25"/>
  <c r="W25" s="1"/>
  <c r="V21"/>
  <c r="W21" s="1"/>
  <c r="V17"/>
  <c r="W17" s="1"/>
  <c r="V13"/>
  <c r="W13" s="1"/>
  <c r="V9"/>
  <c r="W9" s="1"/>
  <c r="E59" i="42"/>
  <c r="H59" s="1"/>
  <c r="I59" s="1"/>
  <c r="Q59" i="43"/>
  <c r="T59" s="1"/>
  <c r="U59" s="1"/>
  <c r="Q59" i="42"/>
  <c r="T59" s="1"/>
  <c r="U59" s="1"/>
  <c r="Q56" i="43"/>
  <c r="E56" i="42"/>
  <c r="Q56"/>
  <c r="R56" s="1"/>
  <c r="E57"/>
  <c r="H57" s="1"/>
  <c r="I57" s="1"/>
  <c r="E60"/>
  <c r="F60" s="1"/>
  <c r="G60" s="1"/>
  <c r="E56" i="43"/>
  <c r="E58" s="1"/>
  <c r="Q53" i="42"/>
  <c r="F60" i="43"/>
  <c r="G60" s="1"/>
  <c r="H60" i="42"/>
  <c r="I60" s="1"/>
  <c r="R57"/>
  <c r="S57" s="1"/>
  <c r="R60"/>
  <c r="S60" s="1"/>
  <c r="I3"/>
  <c r="H53"/>
  <c r="K3"/>
  <c r="F53"/>
  <c r="C53"/>
  <c r="G3"/>
  <c r="J51"/>
  <c r="K51" s="1"/>
  <c r="J49"/>
  <c r="K49" s="1"/>
  <c r="J47"/>
  <c r="K47" s="1"/>
  <c r="J45"/>
  <c r="K45" s="1"/>
  <c r="J43"/>
  <c r="K43" s="1"/>
  <c r="J41"/>
  <c r="K41" s="1"/>
  <c r="J39"/>
  <c r="K39" s="1"/>
  <c r="J37"/>
  <c r="K37" s="1"/>
  <c r="J35"/>
  <c r="K35" s="1"/>
  <c r="J33"/>
  <c r="K33" s="1"/>
  <c r="J31"/>
  <c r="K31" s="1"/>
  <c r="J29"/>
  <c r="K29" s="1"/>
  <c r="J27"/>
  <c r="K27" s="1"/>
  <c r="B53"/>
  <c r="D53"/>
  <c r="E53"/>
  <c r="Q61" i="43"/>
  <c r="R56"/>
  <c r="R59"/>
  <c r="S59" s="1"/>
  <c r="R60"/>
  <c r="S60" s="1"/>
  <c r="D60"/>
  <c r="E59"/>
  <c r="C59"/>
  <c r="C61" s="1"/>
  <c r="C63"/>
  <c r="D59"/>
  <c r="H29"/>
  <c r="I29" s="1"/>
  <c r="F32"/>
  <c r="G32" s="1"/>
  <c r="H33"/>
  <c r="I33" s="1"/>
  <c r="H36"/>
  <c r="I36" s="1"/>
  <c r="H40"/>
  <c r="I40" s="1"/>
  <c r="H44"/>
  <c r="I44" s="1"/>
  <c r="H48"/>
  <c r="I48" s="1"/>
  <c r="B59"/>
  <c r="B60"/>
  <c r="F4"/>
  <c r="G4" s="1"/>
  <c r="H5"/>
  <c r="I5" s="1"/>
  <c r="F8"/>
  <c r="G8" s="1"/>
  <c r="H9"/>
  <c r="I9" s="1"/>
  <c r="F12"/>
  <c r="G12" s="1"/>
  <c r="H13"/>
  <c r="I13" s="1"/>
  <c r="F16"/>
  <c r="G16" s="1"/>
  <c r="H17"/>
  <c r="I17" s="1"/>
  <c r="F20"/>
  <c r="G20" s="1"/>
  <c r="H21"/>
  <c r="I21" s="1"/>
  <c r="F24"/>
  <c r="G24" s="1"/>
  <c r="H25"/>
  <c r="I25" s="1"/>
  <c r="F28"/>
  <c r="G28" s="1"/>
  <c r="B56"/>
  <c r="B57"/>
  <c r="K53" i="44"/>
  <c r="F37" i="43"/>
  <c r="G37" s="1"/>
  <c r="F41"/>
  <c r="G41" s="1"/>
  <c r="F45"/>
  <c r="G45" s="1"/>
  <c r="F49"/>
  <c r="G49" s="1"/>
  <c r="H4"/>
  <c r="I4" s="1"/>
  <c r="F5"/>
  <c r="G5" s="1"/>
  <c r="H6"/>
  <c r="I6" s="1"/>
  <c r="P53"/>
  <c r="Q53"/>
  <c r="V52"/>
  <c r="W52" s="1"/>
  <c r="R52"/>
  <c r="S52" s="1"/>
  <c r="V51"/>
  <c r="W51" s="1"/>
  <c r="T51"/>
  <c r="U51" s="1"/>
  <c r="V50"/>
  <c r="W50" s="1"/>
  <c r="R50"/>
  <c r="S50" s="1"/>
  <c r="V49"/>
  <c r="W49" s="1"/>
  <c r="R49"/>
  <c r="S49" s="1"/>
  <c r="T48"/>
  <c r="U48" s="1"/>
  <c r="R48"/>
  <c r="S48" s="1"/>
  <c r="V47"/>
  <c r="W47" s="1"/>
  <c r="R47"/>
  <c r="S47" s="1"/>
  <c r="V46"/>
  <c r="W46" s="1"/>
  <c r="R46"/>
  <c r="S46" s="1"/>
  <c r="V45"/>
  <c r="T45"/>
  <c r="U45" s="1"/>
  <c r="V44"/>
  <c r="W44" s="1"/>
  <c r="R44"/>
  <c r="S44" s="1"/>
  <c r="V43"/>
  <c r="W43" s="1"/>
  <c r="T43"/>
  <c r="U43" s="1"/>
  <c r="V42"/>
  <c r="W42" s="1"/>
  <c r="R42"/>
  <c r="S42" s="1"/>
  <c r="V41"/>
  <c r="W41" s="1"/>
  <c r="T41"/>
  <c r="U41" s="1"/>
  <c r="V40"/>
  <c r="R40"/>
  <c r="S40" s="1"/>
  <c r="V39"/>
  <c r="W39" s="1"/>
  <c r="T39"/>
  <c r="U39" s="1"/>
  <c r="V38"/>
  <c r="W38" s="1"/>
  <c r="R38"/>
  <c r="S38" s="1"/>
  <c r="V37"/>
  <c r="W37" s="1"/>
  <c r="T37"/>
  <c r="U37" s="1"/>
  <c r="V36"/>
  <c r="W36" s="1"/>
  <c r="R36"/>
  <c r="S36" s="1"/>
  <c r="V35"/>
  <c r="W35" s="1"/>
  <c r="R35"/>
  <c r="S35" s="1"/>
  <c r="V34"/>
  <c r="W34" s="1"/>
  <c r="R34"/>
  <c r="S34" s="1"/>
  <c r="T33"/>
  <c r="U33" s="1"/>
  <c r="V32"/>
  <c r="W32" s="1"/>
  <c r="R32"/>
  <c r="S32" s="1"/>
  <c r="V31"/>
  <c r="W31" s="1"/>
  <c r="T31"/>
  <c r="U31" s="1"/>
  <c r="V30"/>
  <c r="W30" s="1"/>
  <c r="R30"/>
  <c r="S30" s="1"/>
  <c r="T29"/>
  <c r="U29" s="1"/>
  <c r="V28"/>
  <c r="W28" s="1"/>
  <c r="R28"/>
  <c r="S28" s="1"/>
  <c r="T27"/>
  <c r="U27" s="1"/>
  <c r="V26"/>
  <c r="W26" s="1"/>
  <c r="R26"/>
  <c r="S26" s="1"/>
  <c r="T25"/>
  <c r="U25" s="1"/>
  <c r="V24"/>
  <c r="W24" s="1"/>
  <c r="R24"/>
  <c r="S24" s="1"/>
  <c r="T23"/>
  <c r="U23" s="1"/>
  <c r="V22"/>
  <c r="W22" s="1"/>
  <c r="R22"/>
  <c r="S22" s="1"/>
  <c r="T21"/>
  <c r="U21" s="1"/>
  <c r="V20"/>
  <c r="W20" s="1"/>
  <c r="R20"/>
  <c r="S20" s="1"/>
  <c r="T19"/>
  <c r="U19" s="1"/>
  <c r="V18"/>
  <c r="W18" s="1"/>
  <c r="R18"/>
  <c r="S18" s="1"/>
  <c r="T17"/>
  <c r="U17" s="1"/>
  <c r="V16"/>
  <c r="W16" s="1"/>
  <c r="R16"/>
  <c r="S16" s="1"/>
  <c r="T15"/>
  <c r="U15" s="1"/>
  <c r="V14"/>
  <c r="W14" s="1"/>
  <c r="R14"/>
  <c r="S14" s="1"/>
  <c r="T13"/>
  <c r="U13" s="1"/>
  <c r="V12"/>
  <c r="W12" s="1"/>
  <c r="R12"/>
  <c r="S12" s="1"/>
  <c r="T11"/>
  <c r="U11" s="1"/>
  <c r="V10"/>
  <c r="R10"/>
  <c r="S10" s="1"/>
  <c r="T9"/>
  <c r="U9" s="1"/>
  <c r="V8"/>
  <c r="W8" s="1"/>
  <c r="R8"/>
  <c r="S8" s="1"/>
  <c r="T7"/>
  <c r="U7" s="1"/>
  <c r="V6"/>
  <c r="W6" s="1"/>
  <c r="V5"/>
  <c r="W5" s="1"/>
  <c r="F7"/>
  <c r="G7" s="1"/>
  <c r="H8"/>
  <c r="I8" s="1"/>
  <c r="F9"/>
  <c r="G9" s="1"/>
  <c r="H10"/>
  <c r="I10" s="1"/>
  <c r="F11"/>
  <c r="G11" s="1"/>
  <c r="F14"/>
  <c r="G14" s="1"/>
  <c r="H15"/>
  <c r="I15" s="1"/>
  <c r="F18"/>
  <c r="G18" s="1"/>
  <c r="H19"/>
  <c r="I19" s="1"/>
  <c r="F22"/>
  <c r="G22" s="1"/>
  <c r="H23"/>
  <c r="I23" s="1"/>
  <c r="F26"/>
  <c r="G26" s="1"/>
  <c r="H27"/>
  <c r="I27" s="1"/>
  <c r="F30"/>
  <c r="G30" s="1"/>
  <c r="H31"/>
  <c r="I31" s="1"/>
  <c r="F34"/>
  <c r="G34" s="1"/>
  <c r="F38"/>
  <c r="G38" s="1"/>
  <c r="F42"/>
  <c r="G42" s="1"/>
  <c r="F46"/>
  <c r="G46" s="1"/>
  <c r="F50"/>
  <c r="G50" s="1"/>
  <c r="J51"/>
  <c r="K51" s="1"/>
  <c r="J47"/>
  <c r="K47" s="1"/>
  <c r="J43"/>
  <c r="K43" s="1"/>
  <c r="J39"/>
  <c r="K39" s="1"/>
  <c r="J35"/>
  <c r="K35" s="1"/>
  <c r="R37"/>
  <c r="S37" s="1"/>
  <c r="F10"/>
  <c r="G10" s="1"/>
  <c r="H11"/>
  <c r="I11" s="1"/>
  <c r="R33"/>
  <c r="S33" s="1"/>
  <c r="R39"/>
  <c r="S39" s="1"/>
  <c r="T44"/>
  <c r="U44" s="1"/>
  <c r="T50"/>
  <c r="U50" s="1"/>
  <c r="H12"/>
  <c r="I12" s="1"/>
  <c r="F13"/>
  <c r="G13" s="1"/>
  <c r="H14"/>
  <c r="I14" s="1"/>
  <c r="F15"/>
  <c r="G15" s="1"/>
  <c r="H16"/>
  <c r="I16" s="1"/>
  <c r="F17"/>
  <c r="G17" s="1"/>
  <c r="H18"/>
  <c r="I18" s="1"/>
  <c r="F19"/>
  <c r="G19" s="1"/>
  <c r="H20"/>
  <c r="I20" s="1"/>
  <c r="F21"/>
  <c r="G21" s="1"/>
  <c r="H22"/>
  <c r="I22" s="1"/>
  <c r="F23"/>
  <c r="G23" s="1"/>
  <c r="H24"/>
  <c r="I24" s="1"/>
  <c r="F25"/>
  <c r="G25" s="1"/>
  <c r="H26"/>
  <c r="I26" s="1"/>
  <c r="F27"/>
  <c r="G27" s="1"/>
  <c r="T40"/>
  <c r="U40" s="1"/>
  <c r="R43"/>
  <c r="S43" s="1"/>
  <c r="V48"/>
  <c r="W48" s="1"/>
  <c r="R5"/>
  <c r="S5" s="1"/>
  <c r="H28"/>
  <c r="I28" s="1"/>
  <c r="F29"/>
  <c r="G29" s="1"/>
  <c r="H30"/>
  <c r="I30" s="1"/>
  <c r="F31"/>
  <c r="G31" s="1"/>
  <c r="H32"/>
  <c r="I32" s="1"/>
  <c r="F33"/>
  <c r="G33" s="1"/>
  <c r="H34"/>
  <c r="I34" s="1"/>
  <c r="F35"/>
  <c r="G35" s="1"/>
  <c r="F36"/>
  <c r="G36" s="1"/>
  <c r="H38"/>
  <c r="I38" s="1"/>
  <c r="F39"/>
  <c r="G39" s="1"/>
  <c r="F40"/>
  <c r="G40" s="1"/>
  <c r="H42"/>
  <c r="I42" s="1"/>
  <c r="F43"/>
  <c r="G43" s="1"/>
  <c r="F44"/>
  <c r="G44" s="1"/>
  <c r="H46"/>
  <c r="I46" s="1"/>
  <c r="F47"/>
  <c r="G47" s="1"/>
  <c r="F48"/>
  <c r="G48" s="1"/>
  <c r="H50"/>
  <c r="I50" s="1"/>
  <c r="F51"/>
  <c r="G51" s="1"/>
  <c r="E53"/>
  <c r="J49"/>
  <c r="K49" s="1"/>
  <c r="J45"/>
  <c r="K45" s="1"/>
  <c r="J41"/>
  <c r="K41" s="1"/>
  <c r="J37"/>
  <c r="K37" s="1"/>
  <c r="J33"/>
  <c r="K33" s="1"/>
  <c r="J31"/>
  <c r="K31" s="1"/>
  <c r="J29"/>
  <c r="K29" s="1"/>
  <c r="J27"/>
  <c r="K27" s="1"/>
  <c r="J25"/>
  <c r="K25" s="1"/>
  <c r="J23"/>
  <c r="K23" s="1"/>
  <c r="J21"/>
  <c r="K21" s="1"/>
  <c r="J19"/>
  <c r="K19" s="1"/>
  <c r="J17"/>
  <c r="K17" s="1"/>
  <c r="J15"/>
  <c r="K15" s="1"/>
  <c r="J13"/>
  <c r="K13" s="1"/>
  <c r="J11"/>
  <c r="K11" s="1"/>
  <c r="J9"/>
  <c r="K9" s="1"/>
  <c r="J7"/>
  <c r="K7" s="1"/>
  <c r="J5"/>
  <c r="K5" s="1"/>
  <c r="N53"/>
  <c r="T38"/>
  <c r="U38" s="1"/>
  <c r="R41"/>
  <c r="S41" s="1"/>
  <c r="T42"/>
  <c r="U42" s="1"/>
  <c r="R45"/>
  <c r="S45" s="1"/>
  <c r="T46"/>
  <c r="U46" s="1"/>
  <c r="R51"/>
  <c r="S51" s="1"/>
  <c r="T52"/>
  <c r="U52" s="1"/>
  <c r="F6"/>
  <c r="G6" s="1"/>
  <c r="H7"/>
  <c r="I7" s="1"/>
  <c r="T4"/>
  <c r="U4" s="1"/>
  <c r="O53"/>
  <c r="N53" i="42"/>
  <c r="R3"/>
  <c r="R53" s="1"/>
  <c r="T3"/>
  <c r="V3"/>
  <c r="T43"/>
  <c r="U43" s="1"/>
  <c r="T45"/>
  <c r="U45" s="1"/>
  <c r="T47"/>
  <c r="U47" s="1"/>
  <c r="T49"/>
  <c r="U49" s="1"/>
  <c r="T51"/>
  <c r="U51" s="1"/>
  <c r="T8"/>
  <c r="U8" s="1"/>
  <c r="T24"/>
  <c r="U24" s="1"/>
  <c r="T34"/>
  <c r="U34" s="1"/>
  <c r="T36"/>
  <c r="U36" s="1"/>
  <c r="R3" i="43"/>
  <c r="T3"/>
  <c r="V3"/>
  <c r="T47"/>
  <c r="U47" s="1"/>
  <c r="T49"/>
  <c r="U49" s="1"/>
  <c r="T6"/>
  <c r="U6" s="1"/>
  <c r="T34"/>
  <c r="U34" s="1"/>
  <c r="T36"/>
  <c r="U36" s="1"/>
  <c r="F3"/>
  <c r="H3"/>
  <c r="J3"/>
  <c r="H35"/>
  <c r="I35" s="1"/>
  <c r="H37"/>
  <c r="I37" s="1"/>
  <c r="H39"/>
  <c r="I39" s="1"/>
  <c r="H41"/>
  <c r="I41" s="1"/>
  <c r="H43"/>
  <c r="I43" s="1"/>
  <c r="H45"/>
  <c r="I45" s="1"/>
  <c r="H47"/>
  <c r="I47" s="1"/>
  <c r="H49"/>
  <c r="I49" s="1"/>
  <c r="H51"/>
  <c r="I51" s="1"/>
  <c r="E53" i="41"/>
  <c r="Q53" i="38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49"/>
  <c r="H51"/>
  <c r="H50"/>
  <c r="H52"/>
  <c r="H53"/>
  <c r="E65" i="42" l="1"/>
  <c r="R65"/>
  <c r="S65" s="1"/>
  <c r="T65"/>
  <c r="U65" s="1"/>
  <c r="S56"/>
  <c r="R58"/>
  <c r="T56"/>
  <c r="U56" s="1"/>
  <c r="Q58"/>
  <c r="T56" i="43"/>
  <c r="U56" s="1"/>
  <c r="Q58"/>
  <c r="B58"/>
  <c r="R57"/>
  <c r="S57" s="1"/>
  <c r="R59" i="42"/>
  <c r="S59" s="1"/>
  <c r="F57" i="43"/>
  <c r="G57" s="1"/>
  <c r="N58"/>
  <c r="C58" i="42"/>
  <c r="D58"/>
  <c r="P61"/>
  <c r="S56" i="43"/>
  <c r="R58"/>
  <c r="H56" i="42"/>
  <c r="I56" s="1"/>
  <c r="E58"/>
  <c r="N61"/>
  <c r="B63"/>
  <c r="Q61"/>
  <c r="N63"/>
  <c r="D63"/>
  <c r="C63"/>
  <c r="N63" i="43"/>
  <c r="P63"/>
  <c r="H60"/>
  <c r="I60" s="1"/>
  <c r="O63"/>
  <c r="F59" i="42"/>
  <c r="G59" s="1"/>
  <c r="F57"/>
  <c r="G57" s="1"/>
  <c r="F56"/>
  <c r="E61"/>
  <c r="H61" s="1"/>
  <c r="I61" s="1"/>
  <c r="E61" i="43"/>
  <c r="H59"/>
  <c r="I59" s="1"/>
  <c r="F59"/>
  <c r="G59" s="1"/>
  <c r="H56"/>
  <c r="I56" s="1"/>
  <c r="F56"/>
  <c r="Q63"/>
  <c r="E63" i="42"/>
  <c r="Q63"/>
  <c r="F61"/>
  <c r="G61" s="1"/>
  <c r="T61"/>
  <c r="U61" s="1"/>
  <c r="R61"/>
  <c r="S61" s="1"/>
  <c r="G53"/>
  <c r="J53"/>
  <c r="K53" s="1"/>
  <c r="I53"/>
  <c r="T61" i="43"/>
  <c r="U61" s="1"/>
  <c r="R61"/>
  <c r="S61" s="1"/>
  <c r="E63"/>
  <c r="D61"/>
  <c r="V53" i="42"/>
  <c r="W53" s="1"/>
  <c r="W3"/>
  <c r="S53"/>
  <c r="S3"/>
  <c r="T53"/>
  <c r="U53" s="1"/>
  <c r="U3"/>
  <c r="V53" i="43"/>
  <c r="W53" s="1"/>
  <c r="W3"/>
  <c r="R53"/>
  <c r="S53" s="1"/>
  <c r="S3"/>
  <c r="T53"/>
  <c r="U53" s="1"/>
  <c r="U3"/>
  <c r="J53"/>
  <c r="K53" s="1"/>
  <c r="K3"/>
  <c r="G3"/>
  <c r="H53"/>
  <c r="I53" s="1"/>
  <c r="I3"/>
  <c r="U2" i="37"/>
  <c r="V2"/>
  <c r="U4"/>
  <c r="V4"/>
  <c r="U5"/>
  <c r="V5"/>
  <c r="U6"/>
  <c r="V6"/>
  <c r="U7"/>
  <c r="V7"/>
  <c r="U8"/>
  <c r="V8"/>
  <c r="U9"/>
  <c r="V9"/>
  <c r="U10"/>
  <c r="V10"/>
  <c r="U11"/>
  <c r="V11"/>
  <c r="U12"/>
  <c r="V12"/>
  <c r="U23"/>
  <c r="V23"/>
  <c r="U24"/>
  <c r="V24"/>
  <c r="R2"/>
  <c r="S2"/>
  <c r="R4"/>
  <c r="S4"/>
  <c r="R5"/>
  <c r="S5"/>
  <c r="R6"/>
  <c r="S6"/>
  <c r="R7"/>
  <c r="S7"/>
  <c r="R8"/>
  <c r="S8"/>
  <c r="R9"/>
  <c r="S9"/>
  <c r="R10"/>
  <c r="S10"/>
  <c r="R11"/>
  <c r="S11"/>
  <c r="R12"/>
  <c r="S12"/>
  <c r="R23"/>
  <c r="S23"/>
  <c r="R24"/>
  <c r="S24"/>
  <c r="O3"/>
  <c r="P3"/>
  <c r="O4"/>
  <c r="P4"/>
  <c r="O6"/>
  <c r="P6"/>
  <c r="O7"/>
  <c r="P7"/>
  <c r="O8"/>
  <c r="P8"/>
  <c r="O11"/>
  <c r="P11"/>
  <c r="O12"/>
  <c r="P12"/>
  <c r="O23"/>
  <c r="P23"/>
  <c r="O24"/>
  <c r="P24"/>
  <c r="L4"/>
  <c r="M4"/>
  <c r="L5"/>
  <c r="M5"/>
  <c r="L6"/>
  <c r="M6"/>
  <c r="L7"/>
  <c r="M7"/>
  <c r="L8"/>
  <c r="M8"/>
  <c r="L11"/>
  <c r="M11"/>
  <c r="L12"/>
  <c r="M12"/>
  <c r="L23"/>
  <c r="M23"/>
  <c r="L24"/>
  <c r="M24"/>
  <c r="I4"/>
  <c r="J4"/>
  <c r="I5"/>
  <c r="J5"/>
  <c r="I6"/>
  <c r="J6"/>
  <c r="I7"/>
  <c r="J7"/>
  <c r="I8"/>
  <c r="J8"/>
  <c r="I11"/>
  <c r="J11"/>
  <c r="I12"/>
  <c r="J12"/>
  <c r="I23"/>
  <c r="J23"/>
  <c r="I24"/>
  <c r="J24"/>
  <c r="F4"/>
  <c r="G4"/>
  <c r="F5"/>
  <c r="G5"/>
  <c r="F6"/>
  <c r="G6"/>
  <c r="F7"/>
  <c r="G7"/>
  <c r="F8"/>
  <c r="G8"/>
  <c r="F11"/>
  <c r="G11"/>
  <c r="F12"/>
  <c r="G12"/>
  <c r="F23"/>
  <c r="G23"/>
  <c r="F24"/>
  <c r="G24"/>
  <c r="C24"/>
  <c r="D24"/>
  <c r="C4"/>
  <c r="D4"/>
  <c r="C5"/>
  <c r="D5"/>
  <c r="C6"/>
  <c r="D6"/>
  <c r="C7"/>
  <c r="D7"/>
  <c r="C8"/>
  <c r="D8"/>
  <c r="C11"/>
  <c r="D11"/>
  <c r="C12"/>
  <c r="D12"/>
  <c r="T24"/>
  <c r="T12"/>
  <c r="T11"/>
  <c r="T10"/>
  <c r="T9"/>
  <c r="T8"/>
  <c r="T7"/>
  <c r="T6"/>
  <c r="T5"/>
  <c r="T4"/>
  <c r="T2"/>
  <c r="Q24"/>
  <c r="Q12"/>
  <c r="Q11"/>
  <c r="Q10"/>
  <c r="Q9"/>
  <c r="Q8"/>
  <c r="Q7"/>
  <c r="Q6"/>
  <c r="Q5"/>
  <c r="Q4"/>
  <c r="Q2"/>
  <c r="N24"/>
  <c r="K24"/>
  <c r="N12"/>
  <c r="N11"/>
  <c r="N8"/>
  <c r="N7"/>
  <c r="N6"/>
  <c r="N4"/>
  <c r="N3"/>
  <c r="K12"/>
  <c r="K11"/>
  <c r="K8"/>
  <c r="K7"/>
  <c r="K6"/>
  <c r="K5"/>
  <c r="K4"/>
  <c r="H24"/>
  <c r="H12"/>
  <c r="H11"/>
  <c r="H8"/>
  <c r="H7"/>
  <c r="H6"/>
  <c r="H5"/>
  <c r="H4"/>
  <c r="E24"/>
  <c r="B24"/>
  <c r="B12"/>
  <c r="B11"/>
  <c r="B8"/>
  <c r="B7"/>
  <c r="B6"/>
  <c r="B5"/>
  <c r="B4"/>
  <c r="H65" i="42" l="1"/>
  <c r="I65" s="1"/>
  <c r="F65"/>
  <c r="G65" s="1"/>
  <c r="G56" i="43"/>
  <c r="F58"/>
  <c r="G56" i="42"/>
  <c r="F58"/>
  <c r="H58" i="43"/>
  <c r="I58" s="1"/>
  <c r="G58"/>
  <c r="T63" i="42"/>
  <c r="U63" s="1"/>
  <c r="R63"/>
  <c r="S63" s="1"/>
  <c r="H63"/>
  <c r="I63" s="1"/>
  <c r="F63"/>
  <c r="G63" s="1"/>
  <c r="T63" i="43"/>
  <c r="U63" s="1"/>
  <c r="R63"/>
  <c r="S63" s="1"/>
  <c r="H61"/>
  <c r="I61" s="1"/>
  <c r="F61"/>
  <c r="G61" s="1"/>
  <c r="H63"/>
  <c r="I63" s="1"/>
  <c r="F63"/>
  <c r="G63" s="1"/>
  <c r="T58" i="42"/>
  <c r="U58" s="1"/>
  <c r="S58"/>
  <c r="H58"/>
  <c r="I58" s="1"/>
  <c r="G58"/>
  <c r="T58" i="43"/>
  <c r="U58" s="1"/>
  <c r="S58"/>
  <c r="C23" i="37"/>
  <c r="K23"/>
  <c r="Q23"/>
  <c r="D23"/>
  <c r="B23"/>
  <c r="H23"/>
  <c r="N23"/>
  <c r="T23"/>
  <c r="E12" l="1"/>
  <c r="E11"/>
  <c r="E8"/>
  <c r="E7"/>
  <c r="E5"/>
  <c r="E4"/>
  <c r="E6"/>
  <c r="AE54" i="22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A54"/>
  <c r="Z54"/>
  <c r="Y54"/>
  <c r="X54"/>
  <c r="W54"/>
  <c r="V54"/>
  <c r="U54"/>
  <c r="T54"/>
  <c r="S54"/>
  <c r="R54"/>
  <c r="Q54"/>
  <c r="P54"/>
  <c r="K54"/>
  <c r="J54"/>
  <c r="I54"/>
  <c r="H54"/>
  <c r="G54"/>
  <c r="F54"/>
  <c r="E54"/>
  <c r="D54"/>
  <c r="C54"/>
  <c r="B54"/>
  <c r="P5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3"/>
  <c r="N13"/>
  <c r="J3" i="3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3" i="32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3" i="3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3" i="29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3" i="30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3" i="2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3" i="22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FD53" i="33"/>
  <c r="FD52"/>
  <c r="FD51"/>
  <c r="FD50"/>
  <c r="FD49"/>
  <c r="FD48"/>
  <c r="FD47"/>
  <c r="FD46"/>
  <c r="FD45"/>
  <c r="FD44"/>
  <c r="FD43"/>
  <c r="FD42"/>
  <c r="FD41"/>
  <c r="FD40"/>
  <c r="FD39"/>
  <c r="FD38"/>
  <c r="FD37"/>
  <c r="FD36"/>
  <c r="FD35"/>
  <c r="FD34"/>
  <c r="FD33"/>
  <c r="FD32"/>
  <c r="FD31"/>
  <c r="FD30"/>
  <c r="FD29"/>
  <c r="FD28"/>
  <c r="FD27"/>
  <c r="FD26"/>
  <c r="FD25"/>
  <c r="FD24"/>
  <c r="FD23"/>
  <c r="FD22"/>
  <c r="FD21"/>
  <c r="FD20"/>
  <c r="FD19"/>
  <c r="FD18"/>
  <c r="FD17"/>
  <c r="FD16"/>
  <c r="FD15"/>
  <c r="FD14"/>
  <c r="FD13"/>
  <c r="FD12"/>
  <c r="FD11"/>
  <c r="FD10"/>
  <c r="FD9"/>
  <c r="FD8"/>
  <c r="FD7"/>
  <c r="FD6"/>
  <c r="FD5"/>
  <c r="FD4"/>
  <c r="FD3"/>
  <c r="EO53"/>
  <c r="EO52"/>
  <c r="EO51"/>
  <c r="EO50"/>
  <c r="EO49"/>
  <c r="EO48"/>
  <c r="EO47"/>
  <c r="EO46"/>
  <c r="EO45"/>
  <c r="EO44"/>
  <c r="EO43"/>
  <c r="EO42"/>
  <c r="EO41"/>
  <c r="EO40"/>
  <c r="EO39"/>
  <c r="EO38"/>
  <c r="EO37"/>
  <c r="EO36"/>
  <c r="EO35"/>
  <c r="EO34"/>
  <c r="EO33"/>
  <c r="EO32"/>
  <c r="EO31"/>
  <c r="EO30"/>
  <c r="EO29"/>
  <c r="EO28"/>
  <c r="EO27"/>
  <c r="EO26"/>
  <c r="EO25"/>
  <c r="EO24"/>
  <c r="EO23"/>
  <c r="EO22"/>
  <c r="EO21"/>
  <c r="EO20"/>
  <c r="EO19"/>
  <c r="EO18"/>
  <c r="EO17"/>
  <c r="EO16"/>
  <c r="EO15"/>
  <c r="EO14"/>
  <c r="EO13"/>
  <c r="EO12"/>
  <c r="EO11"/>
  <c r="EO10"/>
  <c r="EO9"/>
  <c r="EO8"/>
  <c r="EO7"/>
  <c r="EO6"/>
  <c r="EO5"/>
  <c r="EO4"/>
  <c r="EO3"/>
  <c r="DZ53"/>
  <c r="DZ52"/>
  <c r="DZ51"/>
  <c r="DZ50"/>
  <c r="DZ49"/>
  <c r="DZ48"/>
  <c r="DZ47"/>
  <c r="DZ46"/>
  <c r="DZ45"/>
  <c r="DZ44"/>
  <c r="DZ43"/>
  <c r="DZ42"/>
  <c r="DZ41"/>
  <c r="DZ40"/>
  <c r="DZ39"/>
  <c r="DZ38"/>
  <c r="DZ37"/>
  <c r="DZ36"/>
  <c r="DZ35"/>
  <c r="DZ34"/>
  <c r="DZ33"/>
  <c r="DZ32"/>
  <c r="DZ31"/>
  <c r="DZ30"/>
  <c r="DZ29"/>
  <c r="DZ28"/>
  <c r="DZ27"/>
  <c r="DZ26"/>
  <c r="DZ25"/>
  <c r="DZ24"/>
  <c r="DZ23"/>
  <c r="DZ22"/>
  <c r="DZ21"/>
  <c r="DZ20"/>
  <c r="DZ19"/>
  <c r="DZ18"/>
  <c r="DZ17"/>
  <c r="DZ16"/>
  <c r="DZ15"/>
  <c r="DZ14"/>
  <c r="DZ13"/>
  <c r="DZ12"/>
  <c r="DZ11"/>
  <c r="DZ10"/>
  <c r="DZ9"/>
  <c r="DZ8"/>
  <c r="DZ7"/>
  <c r="DZ6"/>
  <c r="DZ5"/>
  <c r="DZ4"/>
  <c r="DZ3"/>
  <c r="DK53"/>
  <c r="DK52"/>
  <c r="DK51"/>
  <c r="DK50"/>
  <c r="DK49"/>
  <c r="DK48"/>
  <c r="DK47"/>
  <c r="DK46"/>
  <c r="DK45"/>
  <c r="DK44"/>
  <c r="DK43"/>
  <c r="DK42"/>
  <c r="DK41"/>
  <c r="DK40"/>
  <c r="DK39"/>
  <c r="DK38"/>
  <c r="DK37"/>
  <c r="DK36"/>
  <c r="DK35"/>
  <c r="DK34"/>
  <c r="DK33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DK4"/>
  <c r="DK3"/>
  <c r="CV53"/>
  <c r="CV52"/>
  <c r="CV51"/>
  <c r="CV50"/>
  <c r="CV49"/>
  <c r="CV48"/>
  <c r="CV47"/>
  <c r="CV46"/>
  <c r="CV45"/>
  <c r="CV44"/>
  <c r="CV43"/>
  <c r="CV42"/>
  <c r="CV41"/>
  <c r="CV40"/>
  <c r="CV39"/>
  <c r="CV38"/>
  <c r="CV37"/>
  <c r="CV36"/>
  <c r="CV35"/>
  <c r="CV34"/>
  <c r="CV33"/>
  <c r="CV32"/>
  <c r="CV31"/>
  <c r="CV30"/>
  <c r="CV29"/>
  <c r="CV28"/>
  <c r="CV27"/>
  <c r="CV26"/>
  <c r="CV25"/>
  <c r="CV24"/>
  <c r="CV23"/>
  <c r="CV22"/>
  <c r="CV21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CG3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C4"/>
  <c r="BC3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FD53" i="32"/>
  <c r="FD52"/>
  <c r="FD51"/>
  <c r="FD50"/>
  <c r="FD49"/>
  <c r="FD48"/>
  <c r="FD47"/>
  <c r="FD46"/>
  <c r="FD45"/>
  <c r="FD44"/>
  <c r="FD43"/>
  <c r="FD42"/>
  <c r="FD41"/>
  <c r="FD40"/>
  <c r="FD39"/>
  <c r="FD38"/>
  <c r="FD37"/>
  <c r="FD36"/>
  <c r="FD35"/>
  <c r="FD34"/>
  <c r="FD33"/>
  <c r="FD32"/>
  <c r="FD31"/>
  <c r="FD30"/>
  <c r="FD29"/>
  <c r="FD28"/>
  <c r="FD27"/>
  <c r="FD26"/>
  <c r="FD25"/>
  <c r="FD24"/>
  <c r="FD23"/>
  <c r="FD22"/>
  <c r="FD21"/>
  <c r="FD20"/>
  <c r="FD19"/>
  <c r="FD18"/>
  <c r="FD17"/>
  <c r="FD16"/>
  <c r="FD15"/>
  <c r="FD14"/>
  <c r="FD13"/>
  <c r="FD12"/>
  <c r="FD11"/>
  <c r="FD10"/>
  <c r="FD9"/>
  <c r="FD8"/>
  <c r="FD7"/>
  <c r="FD6"/>
  <c r="FD5"/>
  <c r="FD4"/>
  <c r="FD3"/>
  <c r="EO53"/>
  <c r="EO52"/>
  <c r="EO51"/>
  <c r="EO50"/>
  <c r="EO49"/>
  <c r="EO48"/>
  <c r="EO47"/>
  <c r="EO46"/>
  <c r="EO45"/>
  <c r="EO44"/>
  <c r="EO43"/>
  <c r="EO42"/>
  <c r="EO41"/>
  <c r="EO40"/>
  <c r="EO39"/>
  <c r="EO38"/>
  <c r="EO37"/>
  <c r="EO36"/>
  <c r="EO35"/>
  <c r="EO34"/>
  <c r="EO33"/>
  <c r="EO32"/>
  <c r="EO31"/>
  <c r="EO30"/>
  <c r="EO29"/>
  <c r="EO28"/>
  <c r="EO27"/>
  <c r="EO26"/>
  <c r="EO25"/>
  <c r="EO24"/>
  <c r="EO23"/>
  <c r="EO22"/>
  <c r="EO21"/>
  <c r="EO20"/>
  <c r="EO19"/>
  <c r="EO18"/>
  <c r="EO17"/>
  <c r="EO16"/>
  <c r="EO15"/>
  <c r="EO14"/>
  <c r="EO13"/>
  <c r="EO12"/>
  <c r="EO11"/>
  <c r="EO10"/>
  <c r="EO9"/>
  <c r="EO8"/>
  <c r="EO7"/>
  <c r="EO6"/>
  <c r="EO5"/>
  <c r="EO4"/>
  <c r="EO3"/>
  <c r="DZ53"/>
  <c r="DZ52"/>
  <c r="DZ51"/>
  <c r="DZ50"/>
  <c r="DZ49"/>
  <c r="DZ48"/>
  <c r="DZ47"/>
  <c r="DZ46"/>
  <c r="DZ45"/>
  <c r="DZ44"/>
  <c r="DZ43"/>
  <c r="DZ42"/>
  <c r="DZ41"/>
  <c r="DZ40"/>
  <c r="DZ39"/>
  <c r="DZ38"/>
  <c r="DZ37"/>
  <c r="DZ36"/>
  <c r="DZ35"/>
  <c r="DZ34"/>
  <c r="DZ33"/>
  <c r="DZ32"/>
  <c r="DZ31"/>
  <c r="DZ30"/>
  <c r="DZ29"/>
  <c r="DZ28"/>
  <c r="DZ27"/>
  <c r="DZ26"/>
  <c r="DZ25"/>
  <c r="DZ24"/>
  <c r="DZ23"/>
  <c r="DZ22"/>
  <c r="DZ21"/>
  <c r="DZ20"/>
  <c r="DZ19"/>
  <c r="DZ18"/>
  <c r="DZ17"/>
  <c r="DZ16"/>
  <c r="DZ15"/>
  <c r="DZ14"/>
  <c r="DZ13"/>
  <c r="DZ12"/>
  <c r="DZ11"/>
  <c r="DZ10"/>
  <c r="DZ9"/>
  <c r="DZ8"/>
  <c r="DZ7"/>
  <c r="DZ6"/>
  <c r="DZ5"/>
  <c r="DZ4"/>
  <c r="DZ3"/>
  <c r="DK53"/>
  <c r="DK52"/>
  <c r="DK51"/>
  <c r="DK50"/>
  <c r="DK49"/>
  <c r="DK48"/>
  <c r="DK47"/>
  <c r="DK46"/>
  <c r="DK45"/>
  <c r="DK44"/>
  <c r="DK43"/>
  <c r="DK42"/>
  <c r="DK41"/>
  <c r="DK40"/>
  <c r="DK39"/>
  <c r="DK38"/>
  <c r="DK37"/>
  <c r="DK36"/>
  <c r="DK35"/>
  <c r="DK34"/>
  <c r="DK33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DK4"/>
  <c r="DK3"/>
  <c r="CV53"/>
  <c r="CV52"/>
  <c r="CV51"/>
  <c r="CV50"/>
  <c r="CV49"/>
  <c r="CV48"/>
  <c r="CV47"/>
  <c r="CV46"/>
  <c r="CV45"/>
  <c r="CV44"/>
  <c r="CV43"/>
  <c r="CV42"/>
  <c r="CV41"/>
  <c r="CV40"/>
  <c r="CV39"/>
  <c r="CV38"/>
  <c r="CV37"/>
  <c r="CV36"/>
  <c r="CV35"/>
  <c r="CV34"/>
  <c r="CV33"/>
  <c r="CV32"/>
  <c r="CV31"/>
  <c r="CV30"/>
  <c r="CV29"/>
  <c r="CV28"/>
  <c r="CV27"/>
  <c r="CV26"/>
  <c r="CV25"/>
  <c r="CV24"/>
  <c r="CV23"/>
  <c r="CV22"/>
  <c r="CV21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CG3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C4"/>
  <c r="BC3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FD53" i="31"/>
  <c r="FD52"/>
  <c r="FD51"/>
  <c r="FD50"/>
  <c r="FD49"/>
  <c r="FD48"/>
  <c r="FD47"/>
  <c r="FD46"/>
  <c r="FD45"/>
  <c r="FD44"/>
  <c r="FD43"/>
  <c r="FD42"/>
  <c r="FD41"/>
  <c r="FD40"/>
  <c r="FD39"/>
  <c r="FD38"/>
  <c r="FD37"/>
  <c r="FD36"/>
  <c r="FD35"/>
  <c r="FD34"/>
  <c r="FD33"/>
  <c r="FD32"/>
  <c r="FD31"/>
  <c r="FD30"/>
  <c r="FD29"/>
  <c r="FD28"/>
  <c r="FD27"/>
  <c r="FD26"/>
  <c r="FD25"/>
  <c r="FD24"/>
  <c r="FD23"/>
  <c r="FD22"/>
  <c r="FD21"/>
  <c r="FD20"/>
  <c r="FD19"/>
  <c r="FD18"/>
  <c r="FD17"/>
  <c r="FD16"/>
  <c r="FD15"/>
  <c r="FD14"/>
  <c r="FD13"/>
  <c r="FD12"/>
  <c r="FD11"/>
  <c r="FD10"/>
  <c r="FD9"/>
  <c r="FD8"/>
  <c r="FD7"/>
  <c r="FD6"/>
  <c r="FD5"/>
  <c r="FD4"/>
  <c r="FD3"/>
  <c r="EO53"/>
  <c r="EO52"/>
  <c r="EO51"/>
  <c r="EO50"/>
  <c r="EO49"/>
  <c r="EO48"/>
  <c r="EO47"/>
  <c r="EO46"/>
  <c r="EO45"/>
  <c r="EO44"/>
  <c r="EO43"/>
  <c r="EO42"/>
  <c r="EO41"/>
  <c r="EO40"/>
  <c r="EO39"/>
  <c r="EO38"/>
  <c r="EO37"/>
  <c r="EO36"/>
  <c r="EO35"/>
  <c r="EO34"/>
  <c r="EO33"/>
  <c r="EO32"/>
  <c r="EO31"/>
  <c r="EO30"/>
  <c r="EO29"/>
  <c r="EO28"/>
  <c r="EO27"/>
  <c r="EO26"/>
  <c r="EO25"/>
  <c r="EO24"/>
  <c r="EO23"/>
  <c r="EO22"/>
  <c r="EO21"/>
  <c r="EO20"/>
  <c r="EO19"/>
  <c r="EO18"/>
  <c r="EO17"/>
  <c r="EO16"/>
  <c r="EO15"/>
  <c r="EO14"/>
  <c r="EO13"/>
  <c r="EO12"/>
  <c r="EO11"/>
  <c r="EO10"/>
  <c r="EO9"/>
  <c r="EO8"/>
  <c r="EO7"/>
  <c r="EO6"/>
  <c r="EO5"/>
  <c r="EO4"/>
  <c r="EO3"/>
  <c r="DZ53"/>
  <c r="DZ52"/>
  <c r="DZ51"/>
  <c r="DZ50"/>
  <c r="DZ49"/>
  <c r="DZ48"/>
  <c r="DZ47"/>
  <c r="DZ46"/>
  <c r="DZ45"/>
  <c r="DZ44"/>
  <c r="DZ43"/>
  <c r="DZ42"/>
  <c r="DZ41"/>
  <c r="DZ40"/>
  <c r="DZ39"/>
  <c r="DZ38"/>
  <c r="DZ37"/>
  <c r="DZ36"/>
  <c r="DZ35"/>
  <c r="DZ34"/>
  <c r="DZ33"/>
  <c r="DZ32"/>
  <c r="DZ31"/>
  <c r="DZ30"/>
  <c r="DZ29"/>
  <c r="DZ28"/>
  <c r="DZ27"/>
  <c r="DZ26"/>
  <c r="DZ25"/>
  <c r="DZ24"/>
  <c r="DZ23"/>
  <c r="DZ22"/>
  <c r="DZ21"/>
  <c r="DZ20"/>
  <c r="DZ19"/>
  <c r="DZ18"/>
  <c r="DZ17"/>
  <c r="DZ16"/>
  <c r="DZ15"/>
  <c r="DZ14"/>
  <c r="DZ13"/>
  <c r="DZ12"/>
  <c r="DZ11"/>
  <c r="DZ10"/>
  <c r="DZ9"/>
  <c r="DZ8"/>
  <c r="DZ7"/>
  <c r="DZ6"/>
  <c r="DZ5"/>
  <c r="DZ4"/>
  <c r="DZ3"/>
  <c r="DK53"/>
  <c r="DK52"/>
  <c r="DK51"/>
  <c r="DK50"/>
  <c r="DK49"/>
  <c r="DK48"/>
  <c r="DK47"/>
  <c r="DK46"/>
  <c r="DK45"/>
  <c r="DK44"/>
  <c r="DK43"/>
  <c r="DK42"/>
  <c r="DK41"/>
  <c r="DK40"/>
  <c r="DK39"/>
  <c r="DK38"/>
  <c r="DK37"/>
  <c r="DK36"/>
  <c r="DK35"/>
  <c r="DK34"/>
  <c r="DK33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DK4"/>
  <c r="DK3"/>
  <c r="CV53"/>
  <c r="CV52"/>
  <c r="CV51"/>
  <c r="CV50"/>
  <c r="CV49"/>
  <c r="CV48"/>
  <c r="CV47"/>
  <c r="CV46"/>
  <c r="CV45"/>
  <c r="CV44"/>
  <c r="CV43"/>
  <c r="CV42"/>
  <c r="CV41"/>
  <c r="CV40"/>
  <c r="CV39"/>
  <c r="CV38"/>
  <c r="CV37"/>
  <c r="CV36"/>
  <c r="CV35"/>
  <c r="CV34"/>
  <c r="CV33"/>
  <c r="CV32"/>
  <c r="CV31"/>
  <c r="CV30"/>
  <c r="CV29"/>
  <c r="CV28"/>
  <c r="CV27"/>
  <c r="CV26"/>
  <c r="CV25"/>
  <c r="CV24"/>
  <c r="CV23"/>
  <c r="CV22"/>
  <c r="CV21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CG3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C4"/>
  <c r="BC3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FS53" i="29"/>
  <c r="FS52"/>
  <c r="FS51"/>
  <c r="FS50"/>
  <c r="FS49"/>
  <c r="FS48"/>
  <c r="FS47"/>
  <c r="FS46"/>
  <c r="FS45"/>
  <c r="FS44"/>
  <c r="FS43"/>
  <c r="FS42"/>
  <c r="FS41"/>
  <c r="FS40"/>
  <c r="FS39"/>
  <c r="FS38"/>
  <c r="FS37"/>
  <c r="FS36"/>
  <c r="FS35"/>
  <c r="FS34"/>
  <c r="FS33"/>
  <c r="FS32"/>
  <c r="FS31"/>
  <c r="FS30"/>
  <c r="FS29"/>
  <c r="FS28"/>
  <c r="FS27"/>
  <c r="FS26"/>
  <c r="FS25"/>
  <c r="FS24"/>
  <c r="FS23"/>
  <c r="FS22"/>
  <c r="FS21"/>
  <c r="FS20"/>
  <c r="FS19"/>
  <c r="FS18"/>
  <c r="FS17"/>
  <c r="FS16"/>
  <c r="FS15"/>
  <c r="FS14"/>
  <c r="FS13"/>
  <c r="FS12"/>
  <c r="FS11"/>
  <c r="FS10"/>
  <c r="FS9"/>
  <c r="FS8"/>
  <c r="FS7"/>
  <c r="FS6"/>
  <c r="FS5"/>
  <c r="FS4"/>
  <c r="FS3"/>
  <c r="FD53"/>
  <c r="FD52"/>
  <c r="FD51"/>
  <c r="FD50"/>
  <c r="FD49"/>
  <c r="FD48"/>
  <c r="FD47"/>
  <c r="FD46"/>
  <c r="FD45"/>
  <c r="FD44"/>
  <c r="FD43"/>
  <c r="FD42"/>
  <c r="FD41"/>
  <c r="FD40"/>
  <c r="FD39"/>
  <c r="FD38"/>
  <c r="FD37"/>
  <c r="FD36"/>
  <c r="FD35"/>
  <c r="FD34"/>
  <c r="FD33"/>
  <c r="FD32"/>
  <c r="FD31"/>
  <c r="FD30"/>
  <c r="FD29"/>
  <c r="FD28"/>
  <c r="FD27"/>
  <c r="FD26"/>
  <c r="FD25"/>
  <c r="FD24"/>
  <c r="FD23"/>
  <c r="FD22"/>
  <c r="FD21"/>
  <c r="FD20"/>
  <c r="FD19"/>
  <c r="FD18"/>
  <c r="FD17"/>
  <c r="FD16"/>
  <c r="FD15"/>
  <c r="FD14"/>
  <c r="FD13"/>
  <c r="FD12"/>
  <c r="FD11"/>
  <c r="FD10"/>
  <c r="FD9"/>
  <c r="FD8"/>
  <c r="FD7"/>
  <c r="FD6"/>
  <c r="FD5"/>
  <c r="FD4"/>
  <c r="FD3"/>
  <c r="EO53"/>
  <c r="EO52"/>
  <c r="EO51"/>
  <c r="EO50"/>
  <c r="EO49"/>
  <c r="EO48"/>
  <c r="EO47"/>
  <c r="EO46"/>
  <c r="EO45"/>
  <c r="EO44"/>
  <c r="EO43"/>
  <c r="EO42"/>
  <c r="EO41"/>
  <c r="EO40"/>
  <c r="EO39"/>
  <c r="EO38"/>
  <c r="EO37"/>
  <c r="EO36"/>
  <c r="EO35"/>
  <c r="EO34"/>
  <c r="EO33"/>
  <c r="EO32"/>
  <c r="EO31"/>
  <c r="EO30"/>
  <c r="EO29"/>
  <c r="EO28"/>
  <c r="EO27"/>
  <c r="EO26"/>
  <c r="EO25"/>
  <c r="EO24"/>
  <c r="EO23"/>
  <c r="EO22"/>
  <c r="EO21"/>
  <c r="EO20"/>
  <c r="EO19"/>
  <c r="EO18"/>
  <c r="EO17"/>
  <c r="EO16"/>
  <c r="EO15"/>
  <c r="EO14"/>
  <c r="EO13"/>
  <c r="EO12"/>
  <c r="EO11"/>
  <c r="EO10"/>
  <c r="EO9"/>
  <c r="EO8"/>
  <c r="EO7"/>
  <c r="EO6"/>
  <c r="EO5"/>
  <c r="EO4"/>
  <c r="EO3"/>
  <c r="DZ53"/>
  <c r="DZ52"/>
  <c r="DZ51"/>
  <c r="DZ50"/>
  <c r="DZ49"/>
  <c r="DZ48"/>
  <c r="DZ47"/>
  <c r="DZ46"/>
  <c r="DZ45"/>
  <c r="DZ44"/>
  <c r="DZ43"/>
  <c r="DZ42"/>
  <c r="DZ41"/>
  <c r="DZ40"/>
  <c r="DZ39"/>
  <c r="DZ38"/>
  <c r="DZ37"/>
  <c r="DZ36"/>
  <c r="DZ35"/>
  <c r="DZ34"/>
  <c r="DZ33"/>
  <c r="DZ32"/>
  <c r="DZ31"/>
  <c r="DZ30"/>
  <c r="DZ29"/>
  <c r="DZ28"/>
  <c r="DZ27"/>
  <c r="DZ26"/>
  <c r="DZ25"/>
  <c r="DZ24"/>
  <c r="DZ23"/>
  <c r="DZ22"/>
  <c r="DZ21"/>
  <c r="DZ20"/>
  <c r="DZ19"/>
  <c r="DZ18"/>
  <c r="DZ17"/>
  <c r="DZ16"/>
  <c r="DZ15"/>
  <c r="DZ14"/>
  <c r="DZ13"/>
  <c r="DZ12"/>
  <c r="DZ11"/>
  <c r="DZ10"/>
  <c r="DZ9"/>
  <c r="DZ8"/>
  <c r="DZ7"/>
  <c r="DZ6"/>
  <c r="DZ5"/>
  <c r="DZ4"/>
  <c r="DZ3"/>
  <c r="DK53"/>
  <c r="DK52"/>
  <c r="DK51"/>
  <c r="DK50"/>
  <c r="DK49"/>
  <c r="DK48"/>
  <c r="DK47"/>
  <c r="DK46"/>
  <c r="DK45"/>
  <c r="DK44"/>
  <c r="DK43"/>
  <c r="DK42"/>
  <c r="DK41"/>
  <c r="DK40"/>
  <c r="DK39"/>
  <c r="DK38"/>
  <c r="DK37"/>
  <c r="DK36"/>
  <c r="DK35"/>
  <c r="DK34"/>
  <c r="DK33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DK4"/>
  <c r="DK3"/>
  <c r="CV53"/>
  <c r="CV52"/>
  <c r="CV51"/>
  <c r="CV50"/>
  <c r="CV49"/>
  <c r="CV48"/>
  <c r="CV47"/>
  <c r="CV46"/>
  <c r="CV45"/>
  <c r="CV44"/>
  <c r="CV43"/>
  <c r="CV42"/>
  <c r="CV41"/>
  <c r="CV40"/>
  <c r="CV39"/>
  <c r="CV38"/>
  <c r="CV37"/>
  <c r="CV36"/>
  <c r="CV35"/>
  <c r="CV34"/>
  <c r="CV33"/>
  <c r="CV32"/>
  <c r="CV31"/>
  <c r="CV30"/>
  <c r="CV29"/>
  <c r="CV28"/>
  <c r="CV27"/>
  <c r="CV26"/>
  <c r="CV25"/>
  <c r="CV24"/>
  <c r="CV23"/>
  <c r="CV22"/>
  <c r="CV21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CG3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C4"/>
  <c r="BC3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FS53" i="30"/>
  <c r="FS52"/>
  <c r="FS51"/>
  <c r="FS50"/>
  <c r="FS49"/>
  <c r="FS48"/>
  <c r="FS47"/>
  <c r="FS46"/>
  <c r="FS45"/>
  <c r="FS44"/>
  <c r="FS43"/>
  <c r="FS42"/>
  <c r="FS41"/>
  <c r="FS40"/>
  <c r="FS39"/>
  <c r="FS38"/>
  <c r="FS37"/>
  <c r="FS36"/>
  <c r="FS35"/>
  <c r="FS34"/>
  <c r="FS33"/>
  <c r="FS32"/>
  <c r="FS31"/>
  <c r="FS30"/>
  <c r="FS29"/>
  <c r="FS28"/>
  <c r="FS27"/>
  <c r="FS26"/>
  <c r="FS25"/>
  <c r="FS24"/>
  <c r="FS23"/>
  <c r="FS22"/>
  <c r="FS21"/>
  <c r="FS20"/>
  <c r="FS19"/>
  <c r="FS18"/>
  <c r="FS17"/>
  <c r="FS16"/>
  <c r="FS15"/>
  <c r="FS14"/>
  <c r="FS13"/>
  <c r="FS12"/>
  <c r="FS11"/>
  <c r="FS10"/>
  <c r="FS9"/>
  <c r="FS8"/>
  <c r="FS7"/>
  <c r="FS6"/>
  <c r="FS5"/>
  <c r="FS4"/>
  <c r="FS3"/>
  <c r="FD53"/>
  <c r="FD52"/>
  <c r="FD51"/>
  <c r="FD50"/>
  <c r="FD49"/>
  <c r="FD48"/>
  <c r="FD47"/>
  <c r="FD46"/>
  <c r="FD45"/>
  <c r="FD44"/>
  <c r="FD43"/>
  <c r="FD42"/>
  <c r="FD41"/>
  <c r="FD40"/>
  <c r="FD39"/>
  <c r="FD38"/>
  <c r="FD37"/>
  <c r="FD36"/>
  <c r="FD35"/>
  <c r="FD34"/>
  <c r="FD33"/>
  <c r="FD32"/>
  <c r="FD31"/>
  <c r="FD30"/>
  <c r="FD29"/>
  <c r="FD28"/>
  <c r="FD27"/>
  <c r="FD26"/>
  <c r="FD25"/>
  <c r="FD24"/>
  <c r="FD23"/>
  <c r="FD22"/>
  <c r="FD21"/>
  <c r="FD20"/>
  <c r="FD19"/>
  <c r="FD18"/>
  <c r="FD17"/>
  <c r="FD16"/>
  <c r="FD15"/>
  <c r="FD14"/>
  <c r="FD13"/>
  <c r="FD12"/>
  <c r="FD11"/>
  <c r="FD10"/>
  <c r="FD9"/>
  <c r="FD8"/>
  <c r="FD7"/>
  <c r="FD6"/>
  <c r="FD5"/>
  <c r="FD4"/>
  <c r="FD3"/>
  <c r="EO53"/>
  <c r="EO52"/>
  <c r="EO51"/>
  <c r="EO50"/>
  <c r="EO49"/>
  <c r="EO48"/>
  <c r="EO47"/>
  <c r="EO46"/>
  <c r="EO45"/>
  <c r="EO44"/>
  <c r="EO43"/>
  <c r="EO42"/>
  <c r="EO41"/>
  <c r="EO40"/>
  <c r="EO39"/>
  <c r="EO38"/>
  <c r="EO37"/>
  <c r="EO36"/>
  <c r="EO35"/>
  <c r="EO34"/>
  <c r="EO33"/>
  <c r="EO32"/>
  <c r="EO31"/>
  <c r="EO30"/>
  <c r="EO29"/>
  <c r="EO28"/>
  <c r="EO27"/>
  <c r="EO26"/>
  <c r="EO25"/>
  <c r="EO24"/>
  <c r="EO23"/>
  <c r="EO22"/>
  <c r="EO21"/>
  <c r="EO20"/>
  <c r="EO19"/>
  <c r="EO18"/>
  <c r="EO17"/>
  <c r="EO16"/>
  <c r="EO15"/>
  <c r="EO14"/>
  <c r="EO13"/>
  <c r="EO12"/>
  <c r="EO11"/>
  <c r="EO10"/>
  <c r="EO9"/>
  <c r="EO8"/>
  <c r="EO7"/>
  <c r="EO6"/>
  <c r="EO5"/>
  <c r="EO4"/>
  <c r="EO3"/>
  <c r="DZ53"/>
  <c r="DZ52"/>
  <c r="DZ51"/>
  <c r="DZ50"/>
  <c r="DZ49"/>
  <c r="DZ48"/>
  <c r="DZ47"/>
  <c r="DZ46"/>
  <c r="DZ45"/>
  <c r="DZ44"/>
  <c r="DZ43"/>
  <c r="DZ42"/>
  <c r="DZ41"/>
  <c r="DZ40"/>
  <c r="DZ39"/>
  <c r="DZ38"/>
  <c r="DZ37"/>
  <c r="DZ36"/>
  <c r="DZ35"/>
  <c r="DZ34"/>
  <c r="DZ33"/>
  <c r="DZ32"/>
  <c r="DZ31"/>
  <c r="DZ30"/>
  <c r="DZ29"/>
  <c r="DZ28"/>
  <c r="DZ27"/>
  <c r="DZ26"/>
  <c r="DZ25"/>
  <c r="DZ24"/>
  <c r="DZ23"/>
  <c r="DZ22"/>
  <c r="DZ21"/>
  <c r="DZ20"/>
  <c r="DZ19"/>
  <c r="DZ18"/>
  <c r="DZ17"/>
  <c r="DZ16"/>
  <c r="DZ15"/>
  <c r="DZ14"/>
  <c r="DZ13"/>
  <c r="DZ12"/>
  <c r="DZ11"/>
  <c r="DZ10"/>
  <c r="DZ9"/>
  <c r="DZ8"/>
  <c r="DZ7"/>
  <c r="DZ6"/>
  <c r="DZ5"/>
  <c r="DZ4"/>
  <c r="DZ3"/>
  <c r="DK53"/>
  <c r="DK52"/>
  <c r="DK51"/>
  <c r="DK50"/>
  <c r="DK49"/>
  <c r="DK48"/>
  <c r="DK47"/>
  <c r="DK46"/>
  <c r="DK45"/>
  <c r="DK44"/>
  <c r="DK43"/>
  <c r="DK42"/>
  <c r="DK41"/>
  <c r="DK40"/>
  <c r="DK39"/>
  <c r="DK38"/>
  <c r="DK37"/>
  <c r="DK36"/>
  <c r="DK35"/>
  <c r="DK34"/>
  <c r="DK33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DK4"/>
  <c r="DK3"/>
  <c r="CV53"/>
  <c r="CV52"/>
  <c r="CV51"/>
  <c r="CV50"/>
  <c r="CV49"/>
  <c r="CV48"/>
  <c r="CV47"/>
  <c r="CV46"/>
  <c r="CV45"/>
  <c r="CV44"/>
  <c r="CV43"/>
  <c r="CV42"/>
  <c r="CV41"/>
  <c r="CV40"/>
  <c r="CV39"/>
  <c r="CV38"/>
  <c r="CV37"/>
  <c r="CV36"/>
  <c r="CV35"/>
  <c r="CV34"/>
  <c r="CV33"/>
  <c r="CV32"/>
  <c r="CV31"/>
  <c r="CV30"/>
  <c r="CV29"/>
  <c r="CV28"/>
  <c r="CV27"/>
  <c r="CV26"/>
  <c r="CV25"/>
  <c r="CV24"/>
  <c r="CV23"/>
  <c r="CV22"/>
  <c r="CV21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CG3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C4"/>
  <c r="BC3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FD53" i="23"/>
  <c r="FD52"/>
  <c r="FD51"/>
  <c r="FD50"/>
  <c r="FD49"/>
  <c r="FD48"/>
  <c r="FD47"/>
  <c r="FD46"/>
  <c r="FD45"/>
  <c r="FD44"/>
  <c r="FD43"/>
  <c r="FD42"/>
  <c r="FD41"/>
  <c r="FD40"/>
  <c r="FD39"/>
  <c r="FD38"/>
  <c r="FD37"/>
  <c r="FD36"/>
  <c r="FD35"/>
  <c r="FD34"/>
  <c r="FD33"/>
  <c r="FD32"/>
  <c r="FD31"/>
  <c r="FD30"/>
  <c r="FD29"/>
  <c r="FD28"/>
  <c r="FD27"/>
  <c r="FD26"/>
  <c r="FD25"/>
  <c r="FD24"/>
  <c r="FD23"/>
  <c r="FD22"/>
  <c r="FD21"/>
  <c r="FD20"/>
  <c r="FD19"/>
  <c r="FD18"/>
  <c r="FD17"/>
  <c r="FD16"/>
  <c r="FD15"/>
  <c r="FD14"/>
  <c r="FD13"/>
  <c r="FD12"/>
  <c r="FD11"/>
  <c r="FD10"/>
  <c r="FD9"/>
  <c r="FD8"/>
  <c r="FD7"/>
  <c r="FD6"/>
  <c r="FD5"/>
  <c r="FD4"/>
  <c r="FD3"/>
  <c r="EO53"/>
  <c r="EO52"/>
  <c r="EO51"/>
  <c r="EO50"/>
  <c r="EO49"/>
  <c r="EO48"/>
  <c r="EO47"/>
  <c r="EO46"/>
  <c r="EO45"/>
  <c r="EO44"/>
  <c r="EO43"/>
  <c r="EO42"/>
  <c r="EO41"/>
  <c r="EO40"/>
  <c r="EO39"/>
  <c r="EO38"/>
  <c r="EO37"/>
  <c r="EO36"/>
  <c r="EO35"/>
  <c r="EO34"/>
  <c r="EO33"/>
  <c r="EO32"/>
  <c r="EO31"/>
  <c r="EO30"/>
  <c r="EO29"/>
  <c r="EO28"/>
  <c r="EO27"/>
  <c r="EO26"/>
  <c r="EO25"/>
  <c r="EO24"/>
  <c r="EO23"/>
  <c r="EO22"/>
  <c r="EO21"/>
  <c r="EO20"/>
  <c r="EO19"/>
  <c r="EO18"/>
  <c r="EO17"/>
  <c r="EO16"/>
  <c r="EO15"/>
  <c r="EO14"/>
  <c r="EO13"/>
  <c r="EO12"/>
  <c r="EO11"/>
  <c r="EO10"/>
  <c r="EO9"/>
  <c r="EO8"/>
  <c r="EO7"/>
  <c r="EO6"/>
  <c r="EO5"/>
  <c r="EO4"/>
  <c r="EO3"/>
  <c r="DZ53"/>
  <c r="DZ52"/>
  <c r="DZ51"/>
  <c r="DZ50"/>
  <c r="DZ49"/>
  <c r="DZ48"/>
  <c r="DZ47"/>
  <c r="DZ46"/>
  <c r="DZ45"/>
  <c r="DZ44"/>
  <c r="DZ43"/>
  <c r="DZ42"/>
  <c r="DZ41"/>
  <c r="DZ40"/>
  <c r="DZ39"/>
  <c r="DZ38"/>
  <c r="DZ37"/>
  <c r="DZ36"/>
  <c r="DZ35"/>
  <c r="DZ34"/>
  <c r="DZ33"/>
  <c r="DZ32"/>
  <c r="DZ31"/>
  <c r="DZ30"/>
  <c r="DZ29"/>
  <c r="DZ28"/>
  <c r="DZ27"/>
  <c r="DZ26"/>
  <c r="DZ25"/>
  <c r="DZ24"/>
  <c r="DZ23"/>
  <c r="DZ22"/>
  <c r="DZ21"/>
  <c r="DZ20"/>
  <c r="DZ19"/>
  <c r="DZ18"/>
  <c r="DZ17"/>
  <c r="DZ16"/>
  <c r="DZ15"/>
  <c r="DZ14"/>
  <c r="DZ13"/>
  <c r="DZ12"/>
  <c r="DZ11"/>
  <c r="DZ10"/>
  <c r="DZ9"/>
  <c r="DZ8"/>
  <c r="DZ7"/>
  <c r="DZ6"/>
  <c r="DZ5"/>
  <c r="DZ4"/>
  <c r="DZ3"/>
  <c r="DK53"/>
  <c r="DK52"/>
  <c r="DK51"/>
  <c r="DK50"/>
  <c r="DK49"/>
  <c r="DK48"/>
  <c r="DK47"/>
  <c r="DK46"/>
  <c r="DK45"/>
  <c r="DK44"/>
  <c r="DK43"/>
  <c r="DK42"/>
  <c r="DK41"/>
  <c r="DK40"/>
  <c r="DK39"/>
  <c r="DK38"/>
  <c r="DK37"/>
  <c r="DK36"/>
  <c r="DK35"/>
  <c r="DK34"/>
  <c r="DK33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DK4"/>
  <c r="DK3"/>
  <c r="CV53"/>
  <c r="CV52"/>
  <c r="CV51"/>
  <c r="CV50"/>
  <c r="CV49"/>
  <c r="CV48"/>
  <c r="CV47"/>
  <c r="CV46"/>
  <c r="CV45"/>
  <c r="CV44"/>
  <c r="CV43"/>
  <c r="CV42"/>
  <c r="CV41"/>
  <c r="CV40"/>
  <c r="CV39"/>
  <c r="CV38"/>
  <c r="CV37"/>
  <c r="CV36"/>
  <c r="CV35"/>
  <c r="CV34"/>
  <c r="CV33"/>
  <c r="CV32"/>
  <c r="CV31"/>
  <c r="CV30"/>
  <c r="CV29"/>
  <c r="CV28"/>
  <c r="CV27"/>
  <c r="CV26"/>
  <c r="CV25"/>
  <c r="CV24"/>
  <c r="CV23"/>
  <c r="CV22"/>
  <c r="CV21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CG3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C4"/>
  <c r="BC3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FD53" i="22"/>
  <c r="FD52"/>
  <c r="FD51"/>
  <c r="FD50"/>
  <c r="FD49"/>
  <c r="FD48"/>
  <c r="FD47"/>
  <c r="FD46"/>
  <c r="FD45"/>
  <c r="FD44"/>
  <c r="FD43"/>
  <c r="FD42"/>
  <c r="FD41"/>
  <c r="FD40"/>
  <c r="FD39"/>
  <c r="FD38"/>
  <c r="FD37"/>
  <c r="FD36"/>
  <c r="FD35"/>
  <c r="FD34"/>
  <c r="FD33"/>
  <c r="FD32"/>
  <c r="FD31"/>
  <c r="FD30"/>
  <c r="FD29"/>
  <c r="FD28"/>
  <c r="FD27"/>
  <c r="FD26"/>
  <c r="FD25"/>
  <c r="FD24"/>
  <c r="FD23"/>
  <c r="FD22"/>
  <c r="FD21"/>
  <c r="FD20"/>
  <c r="FD19"/>
  <c r="FD18"/>
  <c r="FD17"/>
  <c r="FD16"/>
  <c r="FD15"/>
  <c r="FD14"/>
  <c r="FD13"/>
  <c r="FD12"/>
  <c r="FD11"/>
  <c r="FD10"/>
  <c r="FD9"/>
  <c r="FD8"/>
  <c r="FD7"/>
  <c r="FD6"/>
  <c r="FD5"/>
  <c r="FD4"/>
  <c r="FD3"/>
  <c r="EO53"/>
  <c r="EO52"/>
  <c r="EO51"/>
  <c r="EO50"/>
  <c r="EO49"/>
  <c r="EO48"/>
  <c r="EO47"/>
  <c r="EO46"/>
  <c r="EO45"/>
  <c r="EO44"/>
  <c r="EO43"/>
  <c r="EO42"/>
  <c r="EO41"/>
  <c r="EO40"/>
  <c r="EO39"/>
  <c r="EO38"/>
  <c r="EO37"/>
  <c r="EO36"/>
  <c r="EO35"/>
  <c r="EO34"/>
  <c r="EO33"/>
  <c r="EO32"/>
  <c r="EO31"/>
  <c r="EO30"/>
  <c r="EO29"/>
  <c r="EO28"/>
  <c r="EO27"/>
  <c r="EO26"/>
  <c r="EO25"/>
  <c r="EO24"/>
  <c r="EO23"/>
  <c r="EO22"/>
  <c r="EO21"/>
  <c r="EO20"/>
  <c r="EO19"/>
  <c r="EO18"/>
  <c r="EO17"/>
  <c r="EO16"/>
  <c r="EO15"/>
  <c r="EO14"/>
  <c r="EO13"/>
  <c r="EO12"/>
  <c r="EO11"/>
  <c r="EO10"/>
  <c r="EO9"/>
  <c r="EO8"/>
  <c r="EO7"/>
  <c r="EO6"/>
  <c r="EO5"/>
  <c r="EO4"/>
  <c r="EO3"/>
  <c r="DZ53"/>
  <c r="DZ52"/>
  <c r="DZ51"/>
  <c r="DZ50"/>
  <c r="DZ49"/>
  <c r="DZ48"/>
  <c r="DZ47"/>
  <c r="DZ46"/>
  <c r="DZ45"/>
  <c r="DZ44"/>
  <c r="DZ43"/>
  <c r="DZ42"/>
  <c r="DZ41"/>
  <c r="DZ40"/>
  <c r="DZ39"/>
  <c r="DZ38"/>
  <c r="DZ37"/>
  <c r="DZ36"/>
  <c r="DZ35"/>
  <c r="DZ34"/>
  <c r="DZ33"/>
  <c r="DZ32"/>
  <c r="DZ31"/>
  <c r="DZ30"/>
  <c r="DZ29"/>
  <c r="DZ28"/>
  <c r="DZ27"/>
  <c r="DZ26"/>
  <c r="DZ25"/>
  <c r="DZ24"/>
  <c r="DZ23"/>
  <c r="DZ22"/>
  <c r="DZ21"/>
  <c r="DZ20"/>
  <c r="DZ19"/>
  <c r="DZ18"/>
  <c r="DZ17"/>
  <c r="DZ16"/>
  <c r="DZ15"/>
  <c r="DZ14"/>
  <c r="DZ13"/>
  <c r="DZ12"/>
  <c r="DZ11"/>
  <c r="DZ10"/>
  <c r="DZ9"/>
  <c r="DZ8"/>
  <c r="DZ7"/>
  <c r="DZ6"/>
  <c r="DZ5"/>
  <c r="DZ4"/>
  <c r="DZ3"/>
  <c r="DK53"/>
  <c r="DK52"/>
  <c r="DK51"/>
  <c r="DK50"/>
  <c r="DK49"/>
  <c r="DK48"/>
  <c r="DK47"/>
  <c r="DK46"/>
  <c r="DK45"/>
  <c r="DK44"/>
  <c r="DK43"/>
  <c r="DK42"/>
  <c r="DK41"/>
  <c r="DK40"/>
  <c r="DK39"/>
  <c r="DK38"/>
  <c r="DK37"/>
  <c r="DK36"/>
  <c r="DK35"/>
  <c r="DK34"/>
  <c r="DK33"/>
  <c r="DK32"/>
  <c r="DK31"/>
  <c r="DK30"/>
  <c r="DK29"/>
  <c r="DK28"/>
  <c r="DK27"/>
  <c r="DK26"/>
  <c r="DK25"/>
  <c r="DK24"/>
  <c r="DK23"/>
  <c r="DK22"/>
  <c r="DK21"/>
  <c r="DK20"/>
  <c r="DK19"/>
  <c r="DK18"/>
  <c r="DK17"/>
  <c r="DK16"/>
  <c r="DK15"/>
  <c r="DK14"/>
  <c r="DK13"/>
  <c r="DK12"/>
  <c r="DK11"/>
  <c r="DK10"/>
  <c r="DK9"/>
  <c r="DK8"/>
  <c r="DK7"/>
  <c r="DK6"/>
  <c r="DK5"/>
  <c r="DK4"/>
  <c r="DK3"/>
  <c r="CV53"/>
  <c r="CV52"/>
  <c r="CV51"/>
  <c r="CV50"/>
  <c r="CV49"/>
  <c r="CV48"/>
  <c r="CV47"/>
  <c r="CV46"/>
  <c r="CV45"/>
  <c r="CV44"/>
  <c r="CV43"/>
  <c r="CV42"/>
  <c r="CV41"/>
  <c r="CV40"/>
  <c r="CV39"/>
  <c r="CV38"/>
  <c r="CV37"/>
  <c r="CV36"/>
  <c r="CV35"/>
  <c r="CV34"/>
  <c r="CV33"/>
  <c r="CV32"/>
  <c r="CV31"/>
  <c r="CV30"/>
  <c r="CV29"/>
  <c r="CV28"/>
  <c r="CV27"/>
  <c r="CV26"/>
  <c r="CV25"/>
  <c r="CV24"/>
  <c r="CV23"/>
  <c r="CV22"/>
  <c r="CV21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G53"/>
  <c r="CG52"/>
  <c r="CG51"/>
  <c r="CG50"/>
  <c r="CG49"/>
  <c r="CG48"/>
  <c r="CG47"/>
  <c r="CG46"/>
  <c r="CG45"/>
  <c r="CG44"/>
  <c r="CG43"/>
  <c r="CG42"/>
  <c r="CG41"/>
  <c r="CG40"/>
  <c r="CG39"/>
  <c r="CG38"/>
  <c r="CG37"/>
  <c r="CG36"/>
  <c r="CG35"/>
  <c r="CG34"/>
  <c r="CG33"/>
  <c r="CG32"/>
  <c r="CG31"/>
  <c r="CG30"/>
  <c r="CG29"/>
  <c r="CG28"/>
  <c r="CG27"/>
  <c r="CG26"/>
  <c r="CG25"/>
  <c r="CG24"/>
  <c r="CG23"/>
  <c r="CG22"/>
  <c r="CG21"/>
  <c r="CG20"/>
  <c r="CG19"/>
  <c r="CG18"/>
  <c r="CG17"/>
  <c r="CG16"/>
  <c r="CG15"/>
  <c r="CG14"/>
  <c r="CG13"/>
  <c r="CG12"/>
  <c r="CG11"/>
  <c r="CG10"/>
  <c r="CG9"/>
  <c r="CG8"/>
  <c r="CG7"/>
  <c r="CG6"/>
  <c r="CG5"/>
  <c r="CG4"/>
  <c r="CG3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R6"/>
  <c r="BR5"/>
  <c r="BR4"/>
  <c r="BR3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C6"/>
  <c r="BC5"/>
  <c r="BC4"/>
  <c r="BC3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3"/>
  <c r="G4" i="32"/>
  <c r="G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FA53"/>
  <c r="EX53"/>
  <c r="EL53"/>
  <c r="EI53"/>
  <c r="DW53"/>
  <c r="DT53"/>
  <c r="DH53"/>
  <c r="DE53"/>
  <c r="CS53"/>
  <c r="CP53"/>
  <c r="CD53"/>
  <c r="CA53"/>
  <c r="BO53"/>
  <c r="BL53"/>
  <c r="AZ53"/>
  <c r="AW53"/>
  <c r="AK53"/>
  <c r="AH53"/>
  <c r="V53"/>
  <c r="S53"/>
  <c r="G53"/>
  <c r="G3" i="3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FA53"/>
  <c r="EX53"/>
  <c r="EL53"/>
  <c r="EI53"/>
  <c r="DW53"/>
  <c r="DT53"/>
  <c r="DH53"/>
  <c r="DE53"/>
  <c r="CS53"/>
  <c r="CP53"/>
  <c r="CD53"/>
  <c r="CA53"/>
  <c r="BO53"/>
  <c r="BL53"/>
  <c r="AZ53"/>
  <c r="AW53"/>
  <c r="AK53"/>
  <c r="AH53"/>
  <c r="V53"/>
  <c r="S53"/>
  <c r="G3" i="29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FP53"/>
  <c r="FM53"/>
  <c r="FA53"/>
  <c r="EX53"/>
  <c r="EL53"/>
  <c r="EI53"/>
  <c r="DW53"/>
  <c r="DX53"/>
  <c r="DT53"/>
  <c r="DH53"/>
  <c r="DE53"/>
  <c r="CS53"/>
  <c r="CP53"/>
  <c r="CD53"/>
  <c r="CA53"/>
  <c r="BO53"/>
  <c r="BL53"/>
  <c r="AZ53"/>
  <c r="AW53"/>
  <c r="AK53"/>
  <c r="AH53"/>
  <c r="V53"/>
  <c r="S53"/>
  <c r="D53"/>
  <c r="G3" i="30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FP53"/>
  <c r="FM53"/>
  <c r="FA53"/>
  <c r="EX53"/>
  <c r="EL53"/>
  <c r="EI53"/>
  <c r="DW53"/>
  <c r="DT53"/>
  <c r="DH53"/>
  <c r="DE53"/>
  <c r="CS53"/>
  <c r="CP53"/>
  <c r="CD53"/>
  <c r="CA53"/>
  <c r="BO53"/>
  <c r="BL53"/>
  <c r="AZ53"/>
  <c r="AW53"/>
  <c r="AK53"/>
  <c r="AH53"/>
  <c r="V53"/>
  <c r="S53"/>
  <c r="G3" i="2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3" s="1"/>
  <c r="G5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FA53"/>
  <c r="EX53"/>
  <c r="EL53"/>
  <c r="EM53"/>
  <c r="EI53"/>
  <c r="DW53"/>
  <c r="DT53"/>
  <c r="DH53"/>
  <c r="DE53"/>
  <c r="CS53"/>
  <c r="CP53"/>
  <c r="CD53"/>
  <c r="CA53"/>
  <c r="BO53"/>
  <c r="BL53"/>
  <c r="AZ53"/>
  <c r="AW53"/>
  <c r="AK53"/>
  <c r="AH53"/>
  <c r="V53"/>
  <c r="S53"/>
  <c r="G3" i="22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3" s="1"/>
  <c r="D52"/>
  <c r="FA53"/>
  <c r="EX53"/>
  <c r="EL53"/>
  <c r="EM53"/>
  <c r="EI53"/>
  <c r="DW53"/>
  <c r="DT53"/>
  <c r="DH53"/>
  <c r="DE53"/>
  <c r="CS53"/>
  <c r="CP53"/>
  <c r="CD53"/>
  <c r="CA53"/>
  <c r="BO53"/>
  <c r="BL53"/>
  <c r="AZ53"/>
  <c r="AW53"/>
  <c r="AK53"/>
  <c r="AH53"/>
  <c r="V53"/>
  <c r="S53"/>
  <c r="G4" i="33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D4"/>
  <c r="K4" s="1"/>
  <c r="D5"/>
  <c r="D6"/>
  <c r="K6" s="1"/>
  <c r="D7"/>
  <c r="D8"/>
  <c r="K8" s="1"/>
  <c r="D9"/>
  <c r="D10"/>
  <c r="K10" s="1"/>
  <c r="D11"/>
  <c r="D12"/>
  <c r="K12" s="1"/>
  <c r="D13"/>
  <c r="D14"/>
  <c r="K14" s="1"/>
  <c r="D15"/>
  <c r="D16"/>
  <c r="K16" s="1"/>
  <c r="D17"/>
  <c r="D18"/>
  <c r="K18" s="1"/>
  <c r="D19"/>
  <c r="D20"/>
  <c r="K20" s="1"/>
  <c r="D21"/>
  <c r="K21" s="1"/>
  <c r="D22"/>
  <c r="D23"/>
  <c r="K23" s="1"/>
  <c r="D24"/>
  <c r="K24" s="1"/>
  <c r="D25"/>
  <c r="K25" s="1"/>
  <c r="D26"/>
  <c r="D27"/>
  <c r="K27" s="1"/>
  <c r="D28"/>
  <c r="K28" s="1"/>
  <c r="D29"/>
  <c r="K29" s="1"/>
  <c r="D30"/>
  <c r="D31"/>
  <c r="K31" s="1"/>
  <c r="D32"/>
  <c r="K32" s="1"/>
  <c r="D33"/>
  <c r="K33" s="1"/>
  <c r="D34"/>
  <c r="D35"/>
  <c r="K35" s="1"/>
  <c r="D36"/>
  <c r="K36" s="1"/>
  <c r="D37"/>
  <c r="K37" s="1"/>
  <c r="D38"/>
  <c r="D39"/>
  <c r="K39" s="1"/>
  <c r="D40"/>
  <c r="K40" s="1"/>
  <c r="D41"/>
  <c r="K41" s="1"/>
  <c r="D42"/>
  <c r="D43"/>
  <c r="K43" s="1"/>
  <c r="D44"/>
  <c r="K44" s="1"/>
  <c r="D45"/>
  <c r="K45" s="1"/>
  <c r="D46"/>
  <c r="D47"/>
  <c r="K47" s="1"/>
  <c r="D48"/>
  <c r="K48" s="1"/>
  <c r="D49"/>
  <c r="K49" s="1"/>
  <c r="D50"/>
  <c r="D51"/>
  <c r="K51" s="1"/>
  <c r="D52"/>
  <c r="K52" s="1"/>
  <c r="G3"/>
  <c r="D3"/>
  <c r="FA53"/>
  <c r="EX53"/>
  <c r="EL53"/>
  <c r="EI53"/>
  <c r="DW53"/>
  <c r="DT53"/>
  <c r="DH53"/>
  <c r="DE53"/>
  <c r="CS53"/>
  <c r="CP53"/>
  <c r="CD53"/>
  <c r="CA53"/>
  <c r="CH53" s="1"/>
  <c r="BO53"/>
  <c r="BL53"/>
  <c r="AZ53"/>
  <c r="AW53"/>
  <c r="AK53"/>
  <c r="AH53"/>
  <c r="V53"/>
  <c r="S53"/>
  <c r="G53"/>
  <c r="FE53"/>
  <c r="FC53"/>
  <c r="FF53" s="1"/>
  <c r="FB53"/>
  <c r="FH53" s="1"/>
  <c r="FI52"/>
  <c r="FG52"/>
  <c r="FE52"/>
  <c r="FC52"/>
  <c r="FF52" s="1"/>
  <c r="FB52"/>
  <c r="FH52" s="1"/>
  <c r="FI51"/>
  <c r="FG51"/>
  <c r="FE51"/>
  <c r="FC51"/>
  <c r="FF51" s="1"/>
  <c r="FB51"/>
  <c r="FH51" s="1"/>
  <c r="FI50"/>
  <c r="FH50"/>
  <c r="FG50"/>
  <c r="FE50"/>
  <c r="FC50"/>
  <c r="FF50" s="1"/>
  <c r="FB50"/>
  <c r="FI49"/>
  <c r="FG49"/>
  <c r="FE49"/>
  <c r="FC49"/>
  <c r="FF49" s="1"/>
  <c r="FB49"/>
  <c r="FH49" s="1"/>
  <c r="FI48"/>
  <c r="FG48"/>
  <c r="FE48"/>
  <c r="FC48"/>
  <c r="FF48" s="1"/>
  <c r="FB48"/>
  <c r="FH48" s="1"/>
  <c r="FI47"/>
  <c r="FG47"/>
  <c r="FE47"/>
  <c r="FC47"/>
  <c r="FF47" s="1"/>
  <c r="FB47"/>
  <c r="FH47" s="1"/>
  <c r="FI46"/>
  <c r="FG46"/>
  <c r="FE46"/>
  <c r="FC46"/>
  <c r="FF46" s="1"/>
  <c r="FB46"/>
  <c r="FH46" s="1"/>
  <c r="FI45"/>
  <c r="FG45"/>
  <c r="FE45"/>
  <c r="FC45"/>
  <c r="FF45" s="1"/>
  <c r="FB45"/>
  <c r="FH45" s="1"/>
  <c r="FI44"/>
  <c r="FG44"/>
  <c r="FE44"/>
  <c r="FC44"/>
  <c r="FF44" s="1"/>
  <c r="FB44"/>
  <c r="FH44" s="1"/>
  <c r="FI43"/>
  <c r="FG43"/>
  <c r="FE43"/>
  <c r="FC43"/>
  <c r="FF43" s="1"/>
  <c r="FB43"/>
  <c r="FH43" s="1"/>
  <c r="FI42"/>
  <c r="FG42"/>
  <c r="FE42"/>
  <c r="FC42"/>
  <c r="FF42" s="1"/>
  <c r="FB42"/>
  <c r="FH42" s="1"/>
  <c r="FI41"/>
  <c r="FG41"/>
  <c r="FE41"/>
  <c r="FC41"/>
  <c r="FF41" s="1"/>
  <c r="FB41"/>
  <c r="FH41" s="1"/>
  <c r="FI40"/>
  <c r="FG40"/>
  <c r="FE40"/>
  <c r="FC40"/>
  <c r="FF40" s="1"/>
  <c r="FB40"/>
  <c r="FH40" s="1"/>
  <c r="FI39"/>
  <c r="FG39"/>
  <c r="FE39"/>
  <c r="FC39"/>
  <c r="FF39" s="1"/>
  <c r="FB39"/>
  <c r="FH39" s="1"/>
  <c r="FI38"/>
  <c r="FG38"/>
  <c r="FE38"/>
  <c r="FC38"/>
  <c r="FF38" s="1"/>
  <c r="FB38"/>
  <c r="FH38" s="1"/>
  <c r="FI37"/>
  <c r="FG37"/>
  <c r="FE37"/>
  <c r="FC37"/>
  <c r="FF37" s="1"/>
  <c r="FB37"/>
  <c r="FH37" s="1"/>
  <c r="FI36"/>
  <c r="FG36"/>
  <c r="FE36"/>
  <c r="FC36"/>
  <c r="FF36" s="1"/>
  <c r="FB36"/>
  <c r="FH36" s="1"/>
  <c r="FI35"/>
  <c r="FG35"/>
  <c r="FE35"/>
  <c r="FC35"/>
  <c r="FF35" s="1"/>
  <c r="FB35"/>
  <c r="FH35" s="1"/>
  <c r="FI34"/>
  <c r="FG34"/>
  <c r="FE34"/>
  <c r="FC34"/>
  <c r="FF34" s="1"/>
  <c r="FB34"/>
  <c r="FH34" s="1"/>
  <c r="FI33"/>
  <c r="FG33"/>
  <c r="FE33"/>
  <c r="FC33"/>
  <c r="FF33" s="1"/>
  <c r="FB33"/>
  <c r="FH33" s="1"/>
  <c r="FI32"/>
  <c r="FG32"/>
  <c r="FE32"/>
  <c r="FC32"/>
  <c r="FF32" s="1"/>
  <c r="FB32"/>
  <c r="FH32" s="1"/>
  <c r="FI31"/>
  <c r="FG31"/>
  <c r="FE31"/>
  <c r="FC31"/>
  <c r="FF31" s="1"/>
  <c r="FB31"/>
  <c r="FH31" s="1"/>
  <c r="FI30"/>
  <c r="FG30"/>
  <c r="FE30"/>
  <c r="FC30"/>
  <c r="FF30" s="1"/>
  <c r="FB30"/>
  <c r="FH30" s="1"/>
  <c r="FI29"/>
  <c r="FG29"/>
  <c r="FE29"/>
  <c r="FC29"/>
  <c r="FF29" s="1"/>
  <c r="FB29"/>
  <c r="FH29" s="1"/>
  <c r="FI28"/>
  <c r="FG28"/>
  <c r="FE28"/>
  <c r="FC28"/>
  <c r="FF28" s="1"/>
  <c r="FB28"/>
  <c r="FH28" s="1"/>
  <c r="FI27"/>
  <c r="FG27"/>
  <c r="FE27"/>
  <c r="FC27"/>
  <c r="FF27" s="1"/>
  <c r="FB27"/>
  <c r="FH27" s="1"/>
  <c r="FI26"/>
  <c r="FG26"/>
  <c r="FE26"/>
  <c r="FC26"/>
  <c r="FF26" s="1"/>
  <c r="FB26"/>
  <c r="FH26" s="1"/>
  <c r="FI25"/>
  <c r="FG25"/>
  <c r="FE25"/>
  <c r="FC25"/>
  <c r="FF25" s="1"/>
  <c r="FB25"/>
  <c r="FH25" s="1"/>
  <c r="FI24"/>
  <c r="FG24"/>
  <c r="FE24"/>
  <c r="FC24"/>
  <c r="FF24" s="1"/>
  <c r="FB24"/>
  <c r="FH24" s="1"/>
  <c r="FI23"/>
  <c r="FG23"/>
  <c r="FE23"/>
  <c r="FC23"/>
  <c r="FF23" s="1"/>
  <c r="FB23"/>
  <c r="FH23" s="1"/>
  <c r="FI22"/>
  <c r="FG22"/>
  <c r="FE22"/>
  <c r="FC22"/>
  <c r="FF22" s="1"/>
  <c r="FB22"/>
  <c r="FH22" s="1"/>
  <c r="FI21"/>
  <c r="FG21"/>
  <c r="FE21"/>
  <c r="FC21"/>
  <c r="FF21" s="1"/>
  <c r="FB21"/>
  <c r="FH21" s="1"/>
  <c r="FI20"/>
  <c r="FG20"/>
  <c r="FE20"/>
  <c r="FC20"/>
  <c r="FF20" s="1"/>
  <c r="FB20"/>
  <c r="FH20" s="1"/>
  <c r="FI19"/>
  <c r="FG19"/>
  <c r="FE19"/>
  <c r="FC19"/>
  <c r="FF19" s="1"/>
  <c r="FB19"/>
  <c r="FH19" s="1"/>
  <c r="FI18"/>
  <c r="FG18"/>
  <c r="FE18"/>
  <c r="FC18"/>
  <c r="FF18" s="1"/>
  <c r="FB18"/>
  <c r="FH18" s="1"/>
  <c r="FI17"/>
  <c r="FG17"/>
  <c r="FE17"/>
  <c r="FC17"/>
  <c r="FF17" s="1"/>
  <c r="FB17"/>
  <c r="FH17" s="1"/>
  <c r="FI16"/>
  <c r="FG16"/>
  <c r="FE16"/>
  <c r="FC16"/>
  <c r="FF16" s="1"/>
  <c r="FB16"/>
  <c r="FH16" s="1"/>
  <c r="FI15"/>
  <c r="FG15"/>
  <c r="FE15"/>
  <c r="FC15"/>
  <c r="FF15" s="1"/>
  <c r="FB15"/>
  <c r="FH15" s="1"/>
  <c r="FI14"/>
  <c r="FG14"/>
  <c r="FE14"/>
  <c r="FC14"/>
  <c r="FF14" s="1"/>
  <c r="FB14"/>
  <c r="FH14" s="1"/>
  <c r="FI13"/>
  <c r="FG13"/>
  <c r="FE13"/>
  <c r="FC13"/>
  <c r="FF13" s="1"/>
  <c r="FB13"/>
  <c r="FH13" s="1"/>
  <c r="FI12"/>
  <c r="FG12"/>
  <c r="FE12"/>
  <c r="FC12"/>
  <c r="FF12" s="1"/>
  <c r="FB12"/>
  <c r="FH12" s="1"/>
  <c r="FI11"/>
  <c r="FG11"/>
  <c r="FE11"/>
  <c r="FC11"/>
  <c r="FF11" s="1"/>
  <c r="FB11"/>
  <c r="FH11" s="1"/>
  <c r="FI10"/>
  <c r="FG10"/>
  <c r="FE10"/>
  <c r="FC10"/>
  <c r="FF10" s="1"/>
  <c r="FB10"/>
  <c r="FH10" s="1"/>
  <c r="FI9"/>
  <c r="FG9"/>
  <c r="FE9"/>
  <c r="FC9"/>
  <c r="FF9" s="1"/>
  <c r="FB9"/>
  <c r="FH9" s="1"/>
  <c r="FI8"/>
  <c r="FG8"/>
  <c r="FE8"/>
  <c r="FC8"/>
  <c r="FF8" s="1"/>
  <c r="FB8"/>
  <c r="FH8" s="1"/>
  <c r="FI7"/>
  <c r="FG7"/>
  <c r="FE7"/>
  <c r="FC7"/>
  <c r="FF7" s="1"/>
  <c r="FB7"/>
  <c r="FH7" s="1"/>
  <c r="FI6"/>
  <c r="FG6"/>
  <c r="FE6"/>
  <c r="FC6"/>
  <c r="FF6" s="1"/>
  <c r="FB6"/>
  <c r="FH6" s="1"/>
  <c r="FI5"/>
  <c r="FG5"/>
  <c r="FE5"/>
  <c r="FC5"/>
  <c r="FF5" s="1"/>
  <c r="FB5"/>
  <c r="FH5" s="1"/>
  <c r="FI4"/>
  <c r="FG4"/>
  <c r="FE4"/>
  <c r="FC4"/>
  <c r="FF4" s="1"/>
  <c r="FB4"/>
  <c r="FH4" s="1"/>
  <c r="FI3"/>
  <c r="FG3"/>
  <c r="FE3"/>
  <c r="FC3"/>
  <c r="FF3" s="1"/>
  <c r="FB3"/>
  <c r="FH3" s="1"/>
  <c r="EP53"/>
  <c r="EN53"/>
  <c r="EQ53" s="1"/>
  <c r="EM53"/>
  <c r="ES53" s="1"/>
  <c r="ET52"/>
  <c r="ER52"/>
  <c r="EP52"/>
  <c r="EN52"/>
  <c r="EQ52" s="1"/>
  <c r="EM52"/>
  <c r="ES52" s="1"/>
  <c r="ET51"/>
  <c r="ER51"/>
  <c r="EP51"/>
  <c r="EN51"/>
  <c r="EQ51" s="1"/>
  <c r="EM51"/>
  <c r="ES51" s="1"/>
  <c r="ET50"/>
  <c r="ER50"/>
  <c r="EP50"/>
  <c r="EN50"/>
  <c r="EQ50" s="1"/>
  <c r="EM50"/>
  <c r="ES50" s="1"/>
  <c r="ET49"/>
  <c r="ER49"/>
  <c r="EP49"/>
  <c r="EN49"/>
  <c r="EQ49" s="1"/>
  <c r="EM49"/>
  <c r="ES49" s="1"/>
  <c r="ET48"/>
  <c r="ER48"/>
  <c r="EP48"/>
  <c r="EN48"/>
  <c r="EQ48" s="1"/>
  <c r="EM48"/>
  <c r="ES48" s="1"/>
  <c r="ET47"/>
  <c r="ER47"/>
  <c r="EP47"/>
  <c r="EN47"/>
  <c r="EQ47" s="1"/>
  <c r="EM47"/>
  <c r="ES47" s="1"/>
  <c r="ET46"/>
  <c r="ER46"/>
  <c r="EP46"/>
  <c r="EN46"/>
  <c r="EQ46" s="1"/>
  <c r="EM46"/>
  <c r="ES46" s="1"/>
  <c r="ET45"/>
  <c r="ER45"/>
  <c r="EP45"/>
  <c r="EN45"/>
  <c r="EQ45" s="1"/>
  <c r="EM45"/>
  <c r="ES45" s="1"/>
  <c r="ET44"/>
  <c r="ER44"/>
  <c r="EP44"/>
  <c r="EN44"/>
  <c r="EQ44" s="1"/>
  <c r="EM44"/>
  <c r="ES44" s="1"/>
  <c r="ET43"/>
  <c r="ER43"/>
  <c r="EP43"/>
  <c r="EN43"/>
  <c r="EQ43" s="1"/>
  <c r="EM43"/>
  <c r="ES43" s="1"/>
  <c r="ET42"/>
  <c r="ER42"/>
  <c r="EP42"/>
  <c r="EN42"/>
  <c r="EQ42" s="1"/>
  <c r="EM42"/>
  <c r="ES42" s="1"/>
  <c r="ET41"/>
  <c r="ER41"/>
  <c r="EP41"/>
  <c r="EN41"/>
  <c r="EQ41" s="1"/>
  <c r="EM41"/>
  <c r="ES41" s="1"/>
  <c r="ET40"/>
  <c r="ER40"/>
  <c r="EP40"/>
  <c r="EN40"/>
  <c r="EQ40" s="1"/>
  <c r="EM40"/>
  <c r="ES40" s="1"/>
  <c r="ET39"/>
  <c r="ER39"/>
  <c r="EP39"/>
  <c r="EN39"/>
  <c r="EQ39" s="1"/>
  <c r="EM39"/>
  <c r="ES39" s="1"/>
  <c r="ET38"/>
  <c r="ER38"/>
  <c r="EP38"/>
  <c r="EN38"/>
  <c r="EQ38" s="1"/>
  <c r="EM38"/>
  <c r="ES38" s="1"/>
  <c r="ET37"/>
  <c r="ER37"/>
  <c r="EP37"/>
  <c r="EN37"/>
  <c r="EQ37" s="1"/>
  <c r="EM37"/>
  <c r="ES37" s="1"/>
  <c r="ET36"/>
  <c r="ER36"/>
  <c r="EP36"/>
  <c r="EN36"/>
  <c r="EQ36" s="1"/>
  <c r="EM36"/>
  <c r="ES36" s="1"/>
  <c r="ET35"/>
  <c r="ER35"/>
  <c r="EP35"/>
  <c r="EN35"/>
  <c r="EQ35" s="1"/>
  <c r="EM35"/>
  <c r="ES35" s="1"/>
  <c r="ET34"/>
  <c r="ER34"/>
  <c r="EP34"/>
  <c r="EN34"/>
  <c r="EQ34" s="1"/>
  <c r="EM34"/>
  <c r="ES34" s="1"/>
  <c r="ET33"/>
  <c r="ER33"/>
  <c r="EP33"/>
  <c r="EN33"/>
  <c r="EQ33" s="1"/>
  <c r="EM33"/>
  <c r="ES33" s="1"/>
  <c r="ET32"/>
  <c r="ER32"/>
  <c r="EP32"/>
  <c r="EN32"/>
  <c r="EQ32" s="1"/>
  <c r="EM32"/>
  <c r="ES32" s="1"/>
  <c r="ET31"/>
  <c r="ER31"/>
  <c r="EP31"/>
  <c r="EN31"/>
  <c r="EQ31" s="1"/>
  <c r="EM31"/>
  <c r="ES31" s="1"/>
  <c r="ET30"/>
  <c r="ER30"/>
  <c r="EP30"/>
  <c r="EN30"/>
  <c r="EQ30" s="1"/>
  <c r="EM30"/>
  <c r="ES30" s="1"/>
  <c r="ET29"/>
  <c r="ER29"/>
  <c r="EP29"/>
  <c r="EN29"/>
  <c r="EQ29" s="1"/>
  <c r="EM29"/>
  <c r="ES29" s="1"/>
  <c r="ET28"/>
  <c r="ER28"/>
  <c r="EP28"/>
  <c r="EN28"/>
  <c r="EQ28" s="1"/>
  <c r="EM28"/>
  <c r="ES28" s="1"/>
  <c r="ET27"/>
  <c r="ER27"/>
  <c r="EP27"/>
  <c r="EN27"/>
  <c r="EQ27" s="1"/>
  <c r="EM27"/>
  <c r="ES27" s="1"/>
  <c r="ET26"/>
  <c r="ER26"/>
  <c r="EP26"/>
  <c r="EN26"/>
  <c r="EQ26" s="1"/>
  <c r="EM26"/>
  <c r="ES26" s="1"/>
  <c r="ET25"/>
  <c r="ER25"/>
  <c r="EP25"/>
  <c r="EN25"/>
  <c r="EQ25" s="1"/>
  <c r="EM25"/>
  <c r="ES25" s="1"/>
  <c r="ET24"/>
  <c r="ER24"/>
  <c r="EP24"/>
  <c r="EN24"/>
  <c r="EQ24" s="1"/>
  <c r="EM24"/>
  <c r="ES24" s="1"/>
  <c r="ET23"/>
  <c r="ER23"/>
  <c r="EP23"/>
  <c r="EN23"/>
  <c r="EQ23" s="1"/>
  <c r="EM23"/>
  <c r="ES23" s="1"/>
  <c r="ET22"/>
  <c r="ER22"/>
  <c r="EP22"/>
  <c r="EN22"/>
  <c r="EQ22" s="1"/>
  <c r="EM22"/>
  <c r="ES22" s="1"/>
  <c r="ET21"/>
  <c r="ER21"/>
  <c r="EP21"/>
  <c r="EN21"/>
  <c r="EQ21" s="1"/>
  <c r="EM21"/>
  <c r="ES21" s="1"/>
  <c r="ET20"/>
  <c r="ER20"/>
  <c r="EP20"/>
  <c r="EN20"/>
  <c r="EQ20" s="1"/>
  <c r="EM20"/>
  <c r="ES20" s="1"/>
  <c r="ET19"/>
  <c r="ER19"/>
  <c r="EP19"/>
  <c r="EN19"/>
  <c r="EQ19" s="1"/>
  <c r="EM19"/>
  <c r="ES19" s="1"/>
  <c r="ET18"/>
  <c r="ER18"/>
  <c r="EP18"/>
  <c r="EN18"/>
  <c r="EQ18" s="1"/>
  <c r="EM18"/>
  <c r="ES18" s="1"/>
  <c r="ET17"/>
  <c r="ER17"/>
  <c r="EP17"/>
  <c r="EN17"/>
  <c r="EQ17" s="1"/>
  <c r="EM17"/>
  <c r="ES17" s="1"/>
  <c r="ET16"/>
  <c r="ER16"/>
  <c r="EP16"/>
  <c r="EN16"/>
  <c r="EQ16" s="1"/>
  <c r="EM16"/>
  <c r="ES16" s="1"/>
  <c r="ET15"/>
  <c r="ER15"/>
  <c r="EP15"/>
  <c r="EN15"/>
  <c r="EQ15" s="1"/>
  <c r="EM15"/>
  <c r="ES15" s="1"/>
  <c r="ET14"/>
  <c r="ER14"/>
  <c r="EP14"/>
  <c r="EN14"/>
  <c r="EQ14" s="1"/>
  <c r="EM14"/>
  <c r="ES14" s="1"/>
  <c r="ET13"/>
  <c r="ER13"/>
  <c r="EP13"/>
  <c r="EN13"/>
  <c r="EQ13" s="1"/>
  <c r="EM13"/>
  <c r="ES13" s="1"/>
  <c r="ET12"/>
  <c r="ER12"/>
  <c r="EP12"/>
  <c r="EN12"/>
  <c r="EQ12" s="1"/>
  <c r="EM12"/>
  <c r="ES12" s="1"/>
  <c r="ET11"/>
  <c r="ER11"/>
  <c r="EP11"/>
  <c r="EN11"/>
  <c r="EQ11" s="1"/>
  <c r="EM11"/>
  <c r="ES11" s="1"/>
  <c r="ET10"/>
  <c r="ER10"/>
  <c r="EP10"/>
  <c r="EN10"/>
  <c r="EQ10" s="1"/>
  <c r="EM10"/>
  <c r="ES10" s="1"/>
  <c r="ET9"/>
  <c r="ER9"/>
  <c r="EP9"/>
  <c r="EN9"/>
  <c r="EQ9" s="1"/>
  <c r="EM9"/>
  <c r="ES9" s="1"/>
  <c r="ET8"/>
  <c r="ER8"/>
  <c r="EP8"/>
  <c r="EN8"/>
  <c r="EQ8" s="1"/>
  <c r="EM8"/>
  <c r="ES8" s="1"/>
  <c r="ET7"/>
  <c r="ER7"/>
  <c r="EP7"/>
  <c r="EN7"/>
  <c r="EQ7" s="1"/>
  <c r="EM7"/>
  <c r="ES7" s="1"/>
  <c r="ET6"/>
  <c r="ER6"/>
  <c r="EP6"/>
  <c r="EN6"/>
  <c r="EQ6" s="1"/>
  <c r="EM6"/>
  <c r="ES6" s="1"/>
  <c r="ET5"/>
  <c r="ER5"/>
  <c r="EP5"/>
  <c r="EN5"/>
  <c r="EQ5" s="1"/>
  <c r="EM5"/>
  <c r="ES5" s="1"/>
  <c r="ET4"/>
  <c r="ER4"/>
  <c r="EP4"/>
  <c r="EN4"/>
  <c r="EQ4" s="1"/>
  <c r="EM4"/>
  <c r="ES4" s="1"/>
  <c r="ET3"/>
  <c r="ER3"/>
  <c r="EP3"/>
  <c r="EN3"/>
  <c r="EQ3" s="1"/>
  <c r="EM3"/>
  <c r="ES3" s="1"/>
  <c r="EE53"/>
  <c r="EC53"/>
  <c r="EA53"/>
  <c r="DY53"/>
  <c r="EB53" s="1"/>
  <c r="DX53"/>
  <c r="ED53" s="1"/>
  <c r="EE52"/>
  <c r="EC52"/>
  <c r="EA52"/>
  <c r="DY52"/>
  <c r="EB52" s="1"/>
  <c r="DX52"/>
  <c r="ED52" s="1"/>
  <c r="EE51"/>
  <c r="EC51"/>
  <c r="EA51"/>
  <c r="DY51"/>
  <c r="EB51" s="1"/>
  <c r="DX51"/>
  <c r="ED51" s="1"/>
  <c r="EE50"/>
  <c r="EC50"/>
  <c r="EA50"/>
  <c r="DY50"/>
  <c r="EB50" s="1"/>
  <c r="DX50"/>
  <c r="ED50" s="1"/>
  <c r="EE49"/>
  <c r="EC49"/>
  <c r="EA49"/>
  <c r="DY49"/>
  <c r="EB49" s="1"/>
  <c r="DX49"/>
  <c r="ED49" s="1"/>
  <c r="EE48"/>
  <c r="EC48"/>
  <c r="EA48"/>
  <c r="DY48"/>
  <c r="EB48" s="1"/>
  <c r="DX48"/>
  <c r="ED48" s="1"/>
  <c r="EE47"/>
  <c r="EC47"/>
  <c r="EA47"/>
  <c r="DY47"/>
  <c r="EB47" s="1"/>
  <c r="DX47"/>
  <c r="ED47" s="1"/>
  <c r="EE46"/>
  <c r="EC46"/>
  <c r="EA46"/>
  <c r="DY46"/>
  <c r="EB46" s="1"/>
  <c r="DX46"/>
  <c r="ED46" s="1"/>
  <c r="EE45"/>
  <c r="EC45"/>
  <c r="EA45"/>
  <c r="DY45"/>
  <c r="EB45" s="1"/>
  <c r="DX45"/>
  <c r="ED45" s="1"/>
  <c r="EE44"/>
  <c r="EC44"/>
  <c r="EA44"/>
  <c r="DY44"/>
  <c r="EB44" s="1"/>
  <c r="DX44"/>
  <c r="ED44" s="1"/>
  <c r="EE43"/>
  <c r="EC43"/>
  <c r="EA43"/>
  <c r="DY43"/>
  <c r="EB43" s="1"/>
  <c r="DX43"/>
  <c r="ED43" s="1"/>
  <c r="EE42"/>
  <c r="EC42"/>
  <c r="EA42"/>
  <c r="DY42"/>
  <c r="EB42" s="1"/>
  <c r="DX42"/>
  <c r="ED42" s="1"/>
  <c r="EE41"/>
  <c r="EC41"/>
  <c r="EA41"/>
  <c r="DY41"/>
  <c r="EB41" s="1"/>
  <c r="DX41"/>
  <c r="ED41" s="1"/>
  <c r="EE40"/>
  <c r="EC40"/>
  <c r="EA40"/>
  <c r="DY40"/>
  <c r="EB40" s="1"/>
  <c r="DX40"/>
  <c r="ED40" s="1"/>
  <c r="EE39"/>
  <c r="EC39"/>
  <c r="EA39"/>
  <c r="DY39"/>
  <c r="EB39" s="1"/>
  <c r="DX39"/>
  <c r="ED39" s="1"/>
  <c r="EE38"/>
  <c r="EC38"/>
  <c r="EA38"/>
  <c r="DY38"/>
  <c r="EB38" s="1"/>
  <c r="DX38"/>
  <c r="ED38" s="1"/>
  <c r="EE37"/>
  <c r="EC37"/>
  <c r="EA37"/>
  <c r="DY37"/>
  <c r="EB37" s="1"/>
  <c r="DX37"/>
  <c r="ED37" s="1"/>
  <c r="EE36"/>
  <c r="EC36"/>
  <c r="EA36"/>
  <c r="DY36"/>
  <c r="EB36" s="1"/>
  <c r="DX36"/>
  <c r="ED36" s="1"/>
  <c r="EE35"/>
  <c r="EC35"/>
  <c r="EA35"/>
  <c r="DY35"/>
  <c r="EB35" s="1"/>
  <c r="DX35"/>
  <c r="ED35" s="1"/>
  <c r="EE34"/>
  <c r="EC34"/>
  <c r="EA34"/>
  <c r="DY34"/>
  <c r="EB34" s="1"/>
  <c r="DX34"/>
  <c r="ED34" s="1"/>
  <c r="EE33"/>
  <c r="EC33"/>
  <c r="EA33"/>
  <c r="DY33"/>
  <c r="EB33" s="1"/>
  <c r="DX33"/>
  <c r="ED33" s="1"/>
  <c r="EE32"/>
  <c r="EC32"/>
  <c r="EA32"/>
  <c r="DY32"/>
  <c r="EB32" s="1"/>
  <c r="DX32"/>
  <c r="ED32" s="1"/>
  <c r="EE31"/>
  <c r="EC31"/>
  <c r="EA31"/>
  <c r="DY31"/>
  <c r="EB31" s="1"/>
  <c r="DX31"/>
  <c r="ED31" s="1"/>
  <c r="EE30"/>
  <c r="EC30"/>
  <c r="EA30"/>
  <c r="DY30"/>
  <c r="EB30" s="1"/>
  <c r="DX30"/>
  <c r="ED30" s="1"/>
  <c r="EE29"/>
  <c r="EC29"/>
  <c r="EA29"/>
  <c r="DY29"/>
  <c r="EB29" s="1"/>
  <c r="DX29"/>
  <c r="ED29" s="1"/>
  <c r="EE28"/>
  <c r="EC28"/>
  <c r="EA28"/>
  <c r="DY28"/>
  <c r="EB28" s="1"/>
  <c r="DX28"/>
  <c r="ED28" s="1"/>
  <c r="EE27"/>
  <c r="EC27"/>
  <c r="EA27"/>
  <c r="DY27"/>
  <c r="EB27" s="1"/>
  <c r="DX27"/>
  <c r="ED27" s="1"/>
  <c r="EE26"/>
  <c r="EC26"/>
  <c r="EA26"/>
  <c r="DY26"/>
  <c r="EB26" s="1"/>
  <c r="DX26"/>
  <c r="ED26" s="1"/>
  <c r="EE25"/>
  <c r="EC25"/>
  <c r="EA25"/>
  <c r="DY25"/>
  <c r="EB25" s="1"/>
  <c r="DX25"/>
  <c r="ED25" s="1"/>
  <c r="EE24"/>
  <c r="EC24"/>
  <c r="EA24"/>
  <c r="DY24"/>
  <c r="EB24" s="1"/>
  <c r="DX24"/>
  <c r="ED24" s="1"/>
  <c r="EE23"/>
  <c r="EC23"/>
  <c r="EA23"/>
  <c r="DY23"/>
  <c r="EB23" s="1"/>
  <c r="DX23"/>
  <c r="ED23" s="1"/>
  <c r="EE22"/>
  <c r="EC22"/>
  <c r="EA22"/>
  <c r="DY22"/>
  <c r="EB22" s="1"/>
  <c r="DX22"/>
  <c r="ED22" s="1"/>
  <c r="EE21"/>
  <c r="EC21"/>
  <c r="EA21"/>
  <c r="DY21"/>
  <c r="EB21" s="1"/>
  <c r="DX21"/>
  <c r="ED21" s="1"/>
  <c r="EE20"/>
  <c r="EC20"/>
  <c r="EA20"/>
  <c r="DY20"/>
  <c r="EB20" s="1"/>
  <c r="DX20"/>
  <c r="ED20" s="1"/>
  <c r="EE19"/>
  <c r="EC19"/>
  <c r="EA19"/>
  <c r="DY19"/>
  <c r="EB19" s="1"/>
  <c r="DX19"/>
  <c r="ED19" s="1"/>
  <c r="EE18"/>
  <c r="EC18"/>
  <c r="EA18"/>
  <c r="DY18"/>
  <c r="EB18" s="1"/>
  <c r="DX18"/>
  <c r="ED18" s="1"/>
  <c r="EE17"/>
  <c r="EC17"/>
  <c r="EA17"/>
  <c r="DY17"/>
  <c r="EB17" s="1"/>
  <c r="DX17"/>
  <c r="ED17" s="1"/>
  <c r="EE16"/>
  <c r="EC16"/>
  <c r="EA16"/>
  <c r="DY16"/>
  <c r="EB16" s="1"/>
  <c r="DX16"/>
  <c r="ED16" s="1"/>
  <c r="EE15"/>
  <c r="EC15"/>
  <c r="EA15"/>
  <c r="DY15"/>
  <c r="EB15" s="1"/>
  <c r="DX15"/>
  <c r="ED15" s="1"/>
  <c r="EE14"/>
  <c r="EC14"/>
  <c r="EA14"/>
  <c r="DY14"/>
  <c r="EB14" s="1"/>
  <c r="DX14"/>
  <c r="ED14" s="1"/>
  <c r="EE13"/>
  <c r="EC13"/>
  <c r="EA13"/>
  <c r="DY13"/>
  <c r="EB13" s="1"/>
  <c r="DX13"/>
  <c r="ED13" s="1"/>
  <c r="EE12"/>
  <c r="EC12"/>
  <c r="EA12"/>
  <c r="DY12"/>
  <c r="EB12" s="1"/>
  <c r="DX12"/>
  <c r="ED12" s="1"/>
  <c r="EE11"/>
  <c r="EC11"/>
  <c r="EA11"/>
  <c r="DY11"/>
  <c r="EB11" s="1"/>
  <c r="DX11"/>
  <c r="ED11" s="1"/>
  <c r="EE10"/>
  <c r="EC10"/>
  <c r="EA10"/>
  <c r="DY10"/>
  <c r="EB10" s="1"/>
  <c r="DX10"/>
  <c r="ED10" s="1"/>
  <c r="EE9"/>
  <c r="EC9"/>
  <c r="EA9"/>
  <c r="DY9"/>
  <c r="EB9" s="1"/>
  <c r="DX9"/>
  <c r="ED9" s="1"/>
  <c r="EE8"/>
  <c r="EC8"/>
  <c r="EA8"/>
  <c r="DY8"/>
  <c r="EB8" s="1"/>
  <c r="DX8"/>
  <c r="ED8" s="1"/>
  <c r="EE7"/>
  <c r="EC7"/>
  <c r="EA7"/>
  <c r="DY7"/>
  <c r="EB7" s="1"/>
  <c r="DX7"/>
  <c r="ED7" s="1"/>
  <c r="EE6"/>
  <c r="EC6"/>
  <c r="EA6"/>
  <c r="DY6"/>
  <c r="EB6" s="1"/>
  <c r="DX6"/>
  <c r="ED6" s="1"/>
  <c r="EE5"/>
  <c r="EC5"/>
  <c r="EA5"/>
  <c r="DY5"/>
  <c r="EB5" s="1"/>
  <c r="DX5"/>
  <c r="ED5" s="1"/>
  <c r="EE4"/>
  <c r="EC4"/>
  <c r="EA4"/>
  <c r="DY4"/>
  <c r="EB4" s="1"/>
  <c r="DX4"/>
  <c r="ED4" s="1"/>
  <c r="EE3"/>
  <c r="EC3"/>
  <c r="EA3"/>
  <c r="DY3"/>
  <c r="EB3" s="1"/>
  <c r="DX3"/>
  <c r="ED3" s="1"/>
  <c r="DP53"/>
  <c r="DN53"/>
  <c r="DL53"/>
  <c r="DJ53"/>
  <c r="DM53" s="1"/>
  <c r="DI53"/>
  <c r="DO53" s="1"/>
  <c r="DP52"/>
  <c r="DN52"/>
  <c r="DL52"/>
  <c r="DJ52"/>
  <c r="DM52" s="1"/>
  <c r="DI52"/>
  <c r="DO52" s="1"/>
  <c r="DP51"/>
  <c r="DN51"/>
  <c r="DL51"/>
  <c r="DJ51"/>
  <c r="DM51" s="1"/>
  <c r="DI51"/>
  <c r="DO51" s="1"/>
  <c r="DP50"/>
  <c r="DN50"/>
  <c r="DL50"/>
  <c r="DJ50"/>
  <c r="DM50" s="1"/>
  <c r="DI50"/>
  <c r="DO50" s="1"/>
  <c r="DP49"/>
  <c r="DN49"/>
  <c r="DL49"/>
  <c r="DJ49"/>
  <c r="DM49" s="1"/>
  <c r="DI49"/>
  <c r="DO49" s="1"/>
  <c r="DP48"/>
  <c r="DN48"/>
  <c r="DL48"/>
  <c r="DJ48"/>
  <c r="DM48" s="1"/>
  <c r="DI48"/>
  <c r="DO48" s="1"/>
  <c r="DP47"/>
  <c r="DN47"/>
  <c r="DL47"/>
  <c r="DJ47"/>
  <c r="DM47" s="1"/>
  <c r="DI47"/>
  <c r="DO47" s="1"/>
  <c r="DP46"/>
  <c r="DN46"/>
  <c r="DL46"/>
  <c r="DJ46"/>
  <c r="DM46" s="1"/>
  <c r="DI46"/>
  <c r="DO46" s="1"/>
  <c r="DP45"/>
  <c r="DN45"/>
  <c r="DL45"/>
  <c r="DJ45"/>
  <c r="DM45" s="1"/>
  <c r="DI45"/>
  <c r="DO45" s="1"/>
  <c r="DP44"/>
  <c r="DN44"/>
  <c r="DL44"/>
  <c r="DJ44"/>
  <c r="DM44" s="1"/>
  <c r="DI44"/>
  <c r="DO44" s="1"/>
  <c r="DP43"/>
  <c r="DN43"/>
  <c r="DL43"/>
  <c r="DJ43"/>
  <c r="DM43" s="1"/>
  <c r="DI43"/>
  <c r="DO43" s="1"/>
  <c r="DP42"/>
  <c r="DN42"/>
  <c r="DL42"/>
  <c r="DJ42"/>
  <c r="DM42" s="1"/>
  <c r="DI42"/>
  <c r="DO42" s="1"/>
  <c r="DP41"/>
  <c r="DN41"/>
  <c r="DL41"/>
  <c r="DJ41"/>
  <c r="DM41" s="1"/>
  <c r="DI41"/>
  <c r="DO41" s="1"/>
  <c r="DP40"/>
  <c r="DN40"/>
  <c r="DL40"/>
  <c r="DJ40"/>
  <c r="DM40" s="1"/>
  <c r="DI40"/>
  <c r="DO40" s="1"/>
  <c r="DP39"/>
  <c r="DN39"/>
  <c r="DL39"/>
  <c r="DJ39"/>
  <c r="DM39" s="1"/>
  <c r="DI39"/>
  <c r="DO39" s="1"/>
  <c r="DP38"/>
  <c r="DN38"/>
  <c r="DL38"/>
  <c r="DJ38"/>
  <c r="DM38" s="1"/>
  <c r="DI38"/>
  <c r="DO38" s="1"/>
  <c r="DP37"/>
  <c r="DN37"/>
  <c r="DL37"/>
  <c r="DJ37"/>
  <c r="DM37" s="1"/>
  <c r="DI37"/>
  <c r="DO37" s="1"/>
  <c r="DP36"/>
  <c r="DN36"/>
  <c r="DL36"/>
  <c r="DJ36"/>
  <c r="DM36" s="1"/>
  <c r="DI36"/>
  <c r="DO36" s="1"/>
  <c r="DP35"/>
  <c r="DN35"/>
  <c r="DL35"/>
  <c r="DJ35"/>
  <c r="DM35" s="1"/>
  <c r="DI35"/>
  <c r="DO35" s="1"/>
  <c r="DP34"/>
  <c r="DN34"/>
  <c r="DL34"/>
  <c r="DJ34"/>
  <c r="DM34" s="1"/>
  <c r="DI34"/>
  <c r="DO34" s="1"/>
  <c r="DP33"/>
  <c r="DN33"/>
  <c r="DL33"/>
  <c r="DJ33"/>
  <c r="DM33" s="1"/>
  <c r="DI33"/>
  <c r="DO33" s="1"/>
  <c r="DP32"/>
  <c r="DN32"/>
  <c r="DL32"/>
  <c r="DJ32"/>
  <c r="DM32" s="1"/>
  <c r="DI32"/>
  <c r="DO32" s="1"/>
  <c r="DP31"/>
  <c r="DN31"/>
  <c r="DL31"/>
  <c r="DJ31"/>
  <c r="DM31" s="1"/>
  <c r="DI31"/>
  <c r="DO31" s="1"/>
  <c r="DP30"/>
  <c r="DN30"/>
  <c r="DL30"/>
  <c r="DJ30"/>
  <c r="DM30" s="1"/>
  <c r="DI30"/>
  <c r="DO30" s="1"/>
  <c r="DP29"/>
  <c r="DN29"/>
  <c r="DL29"/>
  <c r="DJ29"/>
  <c r="DM29" s="1"/>
  <c r="DI29"/>
  <c r="DO29" s="1"/>
  <c r="DP28"/>
  <c r="DN28"/>
  <c r="DL28"/>
  <c r="DJ28"/>
  <c r="DM28" s="1"/>
  <c r="DI28"/>
  <c r="DO28" s="1"/>
  <c r="DP27"/>
  <c r="DN27"/>
  <c r="DL27"/>
  <c r="DJ27"/>
  <c r="DM27" s="1"/>
  <c r="DI27"/>
  <c r="DO27" s="1"/>
  <c r="DP26"/>
  <c r="DN26"/>
  <c r="DL26"/>
  <c r="DJ26"/>
  <c r="DM26" s="1"/>
  <c r="DI26"/>
  <c r="DO26" s="1"/>
  <c r="DP25"/>
  <c r="DN25"/>
  <c r="DL25"/>
  <c r="DJ25"/>
  <c r="DM25" s="1"/>
  <c r="DI25"/>
  <c r="DO25" s="1"/>
  <c r="DP24"/>
  <c r="DN24"/>
  <c r="DL24"/>
  <c r="DJ24"/>
  <c r="DM24" s="1"/>
  <c r="DI24"/>
  <c r="DO24" s="1"/>
  <c r="DP23"/>
  <c r="DN23"/>
  <c r="DL23"/>
  <c r="DJ23"/>
  <c r="DM23" s="1"/>
  <c r="DI23"/>
  <c r="DO23" s="1"/>
  <c r="DP22"/>
  <c r="DN22"/>
  <c r="DL22"/>
  <c r="DJ22"/>
  <c r="DM22" s="1"/>
  <c r="DI22"/>
  <c r="DO22" s="1"/>
  <c r="DP21"/>
  <c r="DN21"/>
  <c r="DL21"/>
  <c r="DJ21"/>
  <c r="DM21" s="1"/>
  <c r="DI21"/>
  <c r="DO21" s="1"/>
  <c r="DP20"/>
  <c r="DN20"/>
  <c r="DL20"/>
  <c r="DJ20"/>
  <c r="DM20" s="1"/>
  <c r="DI20"/>
  <c r="DO20" s="1"/>
  <c r="DP19"/>
  <c r="DN19"/>
  <c r="DL19"/>
  <c r="DJ19"/>
  <c r="DM19" s="1"/>
  <c r="DI19"/>
  <c r="DO19" s="1"/>
  <c r="DP18"/>
  <c r="DN18"/>
  <c r="DL18"/>
  <c r="DJ18"/>
  <c r="DM18" s="1"/>
  <c r="DI18"/>
  <c r="DO18" s="1"/>
  <c r="DP17"/>
  <c r="DN17"/>
  <c r="DL17"/>
  <c r="DJ17"/>
  <c r="DM17" s="1"/>
  <c r="DI17"/>
  <c r="DO17" s="1"/>
  <c r="DP16"/>
  <c r="DN16"/>
  <c r="DL16"/>
  <c r="DJ16"/>
  <c r="DM16" s="1"/>
  <c r="DI16"/>
  <c r="DO16" s="1"/>
  <c r="DP15"/>
  <c r="DN15"/>
  <c r="DL15"/>
  <c r="DJ15"/>
  <c r="DM15" s="1"/>
  <c r="DI15"/>
  <c r="DO15" s="1"/>
  <c r="DP14"/>
  <c r="DN14"/>
  <c r="DL14"/>
  <c r="DJ14"/>
  <c r="DM14" s="1"/>
  <c r="DI14"/>
  <c r="DO14" s="1"/>
  <c r="DP13"/>
  <c r="DN13"/>
  <c r="DL13"/>
  <c r="DJ13"/>
  <c r="DM13" s="1"/>
  <c r="DI13"/>
  <c r="DO13" s="1"/>
  <c r="DP12"/>
  <c r="DN12"/>
  <c r="DL12"/>
  <c r="DJ12"/>
  <c r="DM12" s="1"/>
  <c r="DI12"/>
  <c r="DO12" s="1"/>
  <c r="DP11"/>
  <c r="DN11"/>
  <c r="DL11"/>
  <c r="DJ11"/>
  <c r="DM11" s="1"/>
  <c r="DI11"/>
  <c r="DO11" s="1"/>
  <c r="DP10"/>
  <c r="DN10"/>
  <c r="DL10"/>
  <c r="DJ10"/>
  <c r="DM10" s="1"/>
  <c r="DI10"/>
  <c r="DO10" s="1"/>
  <c r="DP9"/>
  <c r="DN9"/>
  <c r="DL9"/>
  <c r="DJ9"/>
  <c r="DM9" s="1"/>
  <c r="DI9"/>
  <c r="DO9" s="1"/>
  <c r="DP8"/>
  <c r="DN8"/>
  <c r="DL8"/>
  <c r="DJ8"/>
  <c r="DM8" s="1"/>
  <c r="DI8"/>
  <c r="DO8" s="1"/>
  <c r="DP7"/>
  <c r="DN7"/>
  <c r="DL7"/>
  <c r="DJ7"/>
  <c r="DM7" s="1"/>
  <c r="DI7"/>
  <c r="DO7" s="1"/>
  <c r="DP6"/>
  <c r="DN6"/>
  <c r="DL6"/>
  <c r="DJ6"/>
  <c r="DM6" s="1"/>
  <c r="DI6"/>
  <c r="DO6" s="1"/>
  <c r="DP5"/>
  <c r="DN5"/>
  <c r="DL5"/>
  <c r="DJ5"/>
  <c r="DM5" s="1"/>
  <c r="DI5"/>
  <c r="DO5" s="1"/>
  <c r="DP4"/>
  <c r="DN4"/>
  <c r="DL4"/>
  <c r="DJ4"/>
  <c r="DM4" s="1"/>
  <c r="DI4"/>
  <c r="DO4" s="1"/>
  <c r="DP3"/>
  <c r="DN3"/>
  <c r="DL3"/>
  <c r="DJ3"/>
  <c r="DM3" s="1"/>
  <c r="DI3"/>
  <c r="DO3" s="1"/>
  <c r="DA53"/>
  <c r="CY53"/>
  <c r="CW53"/>
  <c r="CU53"/>
  <c r="CX53" s="1"/>
  <c r="CT53"/>
  <c r="CZ53" s="1"/>
  <c r="DA52"/>
  <c r="CY52"/>
  <c r="CW52"/>
  <c r="CU52"/>
  <c r="CX52" s="1"/>
  <c r="CT52"/>
  <c r="CZ52" s="1"/>
  <c r="DA51"/>
  <c r="CY51"/>
  <c r="CW51"/>
  <c r="CU51"/>
  <c r="CX51" s="1"/>
  <c r="CT51"/>
  <c r="CZ51" s="1"/>
  <c r="DA50"/>
  <c r="CY50"/>
  <c r="CW50"/>
  <c r="CU50"/>
  <c r="CX50" s="1"/>
  <c r="CT50"/>
  <c r="CZ50" s="1"/>
  <c r="DA49"/>
  <c r="CY49"/>
  <c r="CW49"/>
  <c r="CU49"/>
  <c r="CX49" s="1"/>
  <c r="CT49"/>
  <c r="CZ49" s="1"/>
  <c r="DA48"/>
  <c r="CY48"/>
  <c r="CW48"/>
  <c r="CU48"/>
  <c r="CX48" s="1"/>
  <c r="CT48"/>
  <c r="CZ48" s="1"/>
  <c r="DA47"/>
  <c r="CY47"/>
  <c r="CW47"/>
  <c r="CU47"/>
  <c r="CX47" s="1"/>
  <c r="CT47"/>
  <c r="CZ47" s="1"/>
  <c r="DA46"/>
  <c r="CY46"/>
  <c r="CW46"/>
  <c r="CU46"/>
  <c r="CX46" s="1"/>
  <c r="CT46"/>
  <c r="CZ46" s="1"/>
  <c r="DA45"/>
  <c r="CY45"/>
  <c r="CW45"/>
  <c r="CU45"/>
  <c r="CX45" s="1"/>
  <c r="CT45"/>
  <c r="CZ45" s="1"/>
  <c r="DA44"/>
  <c r="CY44"/>
  <c r="CW44"/>
  <c r="CU44"/>
  <c r="CX44" s="1"/>
  <c r="CT44"/>
  <c r="CZ44" s="1"/>
  <c r="DA43"/>
  <c r="CY43"/>
  <c r="CW43"/>
  <c r="CU43"/>
  <c r="CX43" s="1"/>
  <c r="CT43"/>
  <c r="CZ43" s="1"/>
  <c r="DA42"/>
  <c r="CY42"/>
  <c r="CW42"/>
  <c r="CU42"/>
  <c r="CX42" s="1"/>
  <c r="CT42"/>
  <c r="CZ42" s="1"/>
  <c r="DA41"/>
  <c r="CY41"/>
  <c r="CW41"/>
  <c r="CU41"/>
  <c r="CX41" s="1"/>
  <c r="CT41"/>
  <c r="CZ41" s="1"/>
  <c r="DA40"/>
  <c r="CY40"/>
  <c r="CW40"/>
  <c r="CU40"/>
  <c r="CX40" s="1"/>
  <c r="CT40"/>
  <c r="CZ40" s="1"/>
  <c r="DA39"/>
  <c r="CY39"/>
  <c r="CW39"/>
  <c r="CU39"/>
  <c r="CX39" s="1"/>
  <c r="CT39"/>
  <c r="CZ39" s="1"/>
  <c r="DA38"/>
  <c r="CY38"/>
  <c r="CW38"/>
  <c r="CU38"/>
  <c r="CX38" s="1"/>
  <c r="CT38"/>
  <c r="CZ38" s="1"/>
  <c r="DA37"/>
  <c r="CY37"/>
  <c r="CW37"/>
  <c r="CU37"/>
  <c r="CX37" s="1"/>
  <c r="CT37"/>
  <c r="CZ37" s="1"/>
  <c r="DA36"/>
  <c r="CY36"/>
  <c r="CW36"/>
  <c r="CU36"/>
  <c r="CX36" s="1"/>
  <c r="CT36"/>
  <c r="CZ36" s="1"/>
  <c r="DA35"/>
  <c r="CY35"/>
  <c r="CW35"/>
  <c r="CU35"/>
  <c r="CX35" s="1"/>
  <c r="CT35"/>
  <c r="CZ35" s="1"/>
  <c r="DA34"/>
  <c r="CY34"/>
  <c r="CW34"/>
  <c r="CU34"/>
  <c r="CX34" s="1"/>
  <c r="CT34"/>
  <c r="CZ34" s="1"/>
  <c r="DA33"/>
  <c r="CY33"/>
  <c r="CW33"/>
  <c r="CU33"/>
  <c r="CX33" s="1"/>
  <c r="CT33"/>
  <c r="CZ33" s="1"/>
  <c r="DA32"/>
  <c r="CY32"/>
  <c r="CW32"/>
  <c r="CU32"/>
  <c r="CX32" s="1"/>
  <c r="CT32"/>
  <c r="CZ32" s="1"/>
  <c r="DA31"/>
  <c r="CY31"/>
  <c r="CW31"/>
  <c r="CU31"/>
  <c r="CX31" s="1"/>
  <c r="CT31"/>
  <c r="CZ31" s="1"/>
  <c r="DA30"/>
  <c r="CY30"/>
  <c r="CW30"/>
  <c r="CU30"/>
  <c r="CX30" s="1"/>
  <c r="CT30"/>
  <c r="CZ30" s="1"/>
  <c r="DA29"/>
  <c r="CY29"/>
  <c r="CW29"/>
  <c r="CU29"/>
  <c r="CX29" s="1"/>
  <c r="CT29"/>
  <c r="CZ29" s="1"/>
  <c r="DA28"/>
  <c r="CY28"/>
  <c r="CW28"/>
  <c r="CU28"/>
  <c r="CX28" s="1"/>
  <c r="CT28"/>
  <c r="CZ28" s="1"/>
  <c r="DA27"/>
  <c r="CY27"/>
  <c r="CW27"/>
  <c r="CU27"/>
  <c r="CX27" s="1"/>
  <c r="CT27"/>
  <c r="CZ27" s="1"/>
  <c r="DA26"/>
  <c r="CY26"/>
  <c r="CW26"/>
  <c r="CU26"/>
  <c r="CX26" s="1"/>
  <c r="CT26"/>
  <c r="CZ26" s="1"/>
  <c r="DA25"/>
  <c r="CY25"/>
  <c r="CW25"/>
  <c r="CU25"/>
  <c r="CX25" s="1"/>
  <c r="CT25"/>
  <c r="CZ25" s="1"/>
  <c r="DA24"/>
  <c r="CY24"/>
  <c r="CW24"/>
  <c r="CU24"/>
  <c r="CX24" s="1"/>
  <c r="CT24"/>
  <c r="CZ24" s="1"/>
  <c r="DA23"/>
  <c r="CY23"/>
  <c r="CW23"/>
  <c r="CU23"/>
  <c r="CX23" s="1"/>
  <c r="CT23"/>
  <c r="CZ23" s="1"/>
  <c r="DA22"/>
  <c r="CY22"/>
  <c r="CW22"/>
  <c r="CU22"/>
  <c r="CX22" s="1"/>
  <c r="CT22"/>
  <c r="CZ22" s="1"/>
  <c r="DA21"/>
  <c r="CY21"/>
  <c r="CW21"/>
  <c r="CU21"/>
  <c r="CX21" s="1"/>
  <c r="CT21"/>
  <c r="CZ21" s="1"/>
  <c r="DA20"/>
  <c r="CY20"/>
  <c r="CW20"/>
  <c r="CU20"/>
  <c r="CX20" s="1"/>
  <c r="CT20"/>
  <c r="CZ20" s="1"/>
  <c r="DA19"/>
  <c r="CY19"/>
  <c r="CW19"/>
  <c r="CU19"/>
  <c r="CX19" s="1"/>
  <c r="CT19"/>
  <c r="CZ19" s="1"/>
  <c r="DA18"/>
  <c r="CY18"/>
  <c r="CW18"/>
  <c r="CU18"/>
  <c r="CX18" s="1"/>
  <c r="CT18"/>
  <c r="CZ18" s="1"/>
  <c r="DA17"/>
  <c r="CY17"/>
  <c r="CW17"/>
  <c r="CU17"/>
  <c r="CX17" s="1"/>
  <c r="CT17"/>
  <c r="CZ17" s="1"/>
  <c r="DA16"/>
  <c r="CY16"/>
  <c r="CW16"/>
  <c r="CU16"/>
  <c r="CX16" s="1"/>
  <c r="CT16"/>
  <c r="CZ16" s="1"/>
  <c r="DA15"/>
  <c r="CY15"/>
  <c r="CW15"/>
  <c r="CU15"/>
  <c r="CX15" s="1"/>
  <c r="CT15"/>
  <c r="CZ15" s="1"/>
  <c r="DA14"/>
  <c r="CY14"/>
  <c r="CW14"/>
  <c r="CU14"/>
  <c r="CX14" s="1"/>
  <c r="CT14"/>
  <c r="CZ14" s="1"/>
  <c r="DA13"/>
  <c r="CY13"/>
  <c r="CW13"/>
  <c r="CU13"/>
  <c r="CX13" s="1"/>
  <c r="CT13"/>
  <c r="CZ13" s="1"/>
  <c r="DA12"/>
  <c r="CY12"/>
  <c r="CW12"/>
  <c r="CU12"/>
  <c r="CX12" s="1"/>
  <c r="CT12"/>
  <c r="CZ12" s="1"/>
  <c r="DA11"/>
  <c r="CY11"/>
  <c r="CW11"/>
  <c r="CU11"/>
  <c r="CX11" s="1"/>
  <c r="CT11"/>
  <c r="CZ11" s="1"/>
  <c r="DA10"/>
  <c r="CY10"/>
  <c r="CW10"/>
  <c r="CU10"/>
  <c r="CX10" s="1"/>
  <c r="CT10"/>
  <c r="CZ10" s="1"/>
  <c r="DA9"/>
  <c r="CY9"/>
  <c r="CW9"/>
  <c r="CU9"/>
  <c r="CX9" s="1"/>
  <c r="CT9"/>
  <c r="CZ9" s="1"/>
  <c r="DA8"/>
  <c r="CY8"/>
  <c r="CW8"/>
  <c r="CU8"/>
  <c r="CX8" s="1"/>
  <c r="CT8"/>
  <c r="CZ8" s="1"/>
  <c r="DA7"/>
  <c r="CY7"/>
  <c r="CW7"/>
  <c r="CU7"/>
  <c r="CX7" s="1"/>
  <c r="CT7"/>
  <c r="CZ7" s="1"/>
  <c r="DA6"/>
  <c r="CY6"/>
  <c r="CW6"/>
  <c r="CU6"/>
  <c r="CX6" s="1"/>
  <c r="CT6"/>
  <c r="CZ6" s="1"/>
  <c r="DA5"/>
  <c r="CY5"/>
  <c r="CW5"/>
  <c r="CU5"/>
  <c r="CX5" s="1"/>
  <c r="CT5"/>
  <c r="CZ5" s="1"/>
  <c r="DA4"/>
  <c r="CY4"/>
  <c r="CW4"/>
  <c r="CU4"/>
  <c r="CX4" s="1"/>
  <c r="CT4"/>
  <c r="CZ4" s="1"/>
  <c r="DA3"/>
  <c r="CY3"/>
  <c r="CW3"/>
  <c r="CU3"/>
  <c r="CX3" s="1"/>
  <c r="CT3"/>
  <c r="CZ3" s="1"/>
  <c r="CL53"/>
  <c r="CJ53"/>
  <c r="CF53"/>
  <c r="CI53" s="1"/>
  <c r="CE53"/>
  <c r="CK53" s="1"/>
  <c r="CL52"/>
  <c r="CJ52"/>
  <c r="CH52"/>
  <c r="CF52"/>
  <c r="CI52" s="1"/>
  <c r="CE52"/>
  <c r="CK52" s="1"/>
  <c r="CL51"/>
  <c r="CJ51"/>
  <c r="CH51"/>
  <c r="CF51"/>
  <c r="CI51" s="1"/>
  <c r="CE51"/>
  <c r="CK51" s="1"/>
  <c r="CL50"/>
  <c r="CJ50"/>
  <c r="CH50"/>
  <c r="CF50"/>
  <c r="CI50" s="1"/>
  <c r="CE50"/>
  <c r="CK50" s="1"/>
  <c r="CL49"/>
  <c r="CJ49"/>
  <c r="CH49"/>
  <c r="CF49"/>
  <c r="CI49" s="1"/>
  <c r="CE49"/>
  <c r="CK49" s="1"/>
  <c r="CL48"/>
  <c r="CJ48"/>
  <c r="CH48"/>
  <c r="CF48"/>
  <c r="CI48" s="1"/>
  <c r="CE48"/>
  <c r="CK48" s="1"/>
  <c r="CL47"/>
  <c r="CJ47"/>
  <c r="CH47"/>
  <c r="CF47"/>
  <c r="CI47" s="1"/>
  <c r="CE47"/>
  <c r="CK47" s="1"/>
  <c r="CL46"/>
  <c r="CJ46"/>
  <c r="CH46"/>
  <c r="CF46"/>
  <c r="CI46" s="1"/>
  <c r="CE46"/>
  <c r="CK46" s="1"/>
  <c r="CL45"/>
  <c r="CJ45"/>
  <c r="CH45"/>
  <c r="CF45"/>
  <c r="CI45" s="1"/>
  <c r="CE45"/>
  <c r="CK45" s="1"/>
  <c r="CL44"/>
  <c r="CJ44"/>
  <c r="CH44"/>
  <c r="CF44"/>
  <c r="CI44" s="1"/>
  <c r="CE44"/>
  <c r="CK44" s="1"/>
  <c r="CL43"/>
  <c r="CJ43"/>
  <c r="CH43"/>
  <c r="CF43"/>
  <c r="CI43" s="1"/>
  <c r="CE43"/>
  <c r="CK43" s="1"/>
  <c r="CL42"/>
  <c r="CJ42"/>
  <c r="CH42"/>
  <c r="CF42"/>
  <c r="CI42" s="1"/>
  <c r="CE42"/>
  <c r="CK42" s="1"/>
  <c r="CL41"/>
  <c r="CJ41"/>
  <c r="CH41"/>
  <c r="CF41"/>
  <c r="CI41" s="1"/>
  <c r="CE41"/>
  <c r="CK41" s="1"/>
  <c r="CL40"/>
  <c r="CJ40"/>
  <c r="CH40"/>
  <c r="CF40"/>
  <c r="CI40" s="1"/>
  <c r="CE40"/>
  <c r="CK40" s="1"/>
  <c r="CL39"/>
  <c r="CJ39"/>
  <c r="CH39"/>
  <c r="CF39"/>
  <c r="CI39" s="1"/>
  <c r="CE39"/>
  <c r="CK39" s="1"/>
  <c r="CL38"/>
  <c r="CJ38"/>
  <c r="CH38"/>
  <c r="CF38"/>
  <c r="CI38" s="1"/>
  <c r="CE38"/>
  <c r="CK38" s="1"/>
  <c r="CL37"/>
  <c r="CJ37"/>
  <c r="CH37"/>
  <c r="CF37"/>
  <c r="CI37" s="1"/>
  <c r="CE37"/>
  <c r="CK37" s="1"/>
  <c r="CL36"/>
  <c r="CJ36"/>
  <c r="CH36"/>
  <c r="CF36"/>
  <c r="CI36" s="1"/>
  <c r="CE36"/>
  <c r="CK36" s="1"/>
  <c r="CL35"/>
  <c r="CJ35"/>
  <c r="CH35"/>
  <c r="CF35"/>
  <c r="CI35" s="1"/>
  <c r="CE35"/>
  <c r="CK35" s="1"/>
  <c r="CL34"/>
  <c r="CJ34"/>
  <c r="CH34"/>
  <c r="CF34"/>
  <c r="CI34" s="1"/>
  <c r="CE34"/>
  <c r="CK34" s="1"/>
  <c r="CL33"/>
  <c r="CJ33"/>
  <c r="CH33"/>
  <c r="CF33"/>
  <c r="CI33" s="1"/>
  <c r="CE33"/>
  <c r="CK33" s="1"/>
  <c r="CL32"/>
  <c r="CJ32"/>
  <c r="CH32"/>
  <c r="CF32"/>
  <c r="CI32" s="1"/>
  <c r="CE32"/>
  <c r="CK32" s="1"/>
  <c r="CL31"/>
  <c r="CJ31"/>
  <c r="CH31"/>
  <c r="CF31"/>
  <c r="CI31" s="1"/>
  <c r="CE31"/>
  <c r="CK31" s="1"/>
  <c r="CL30"/>
  <c r="CJ30"/>
  <c r="CH30"/>
  <c r="CF30"/>
  <c r="CI30" s="1"/>
  <c r="CE30"/>
  <c r="CK30" s="1"/>
  <c r="CL29"/>
  <c r="CJ29"/>
  <c r="CH29"/>
  <c r="CF29"/>
  <c r="CI29" s="1"/>
  <c r="CE29"/>
  <c r="CK29" s="1"/>
  <c r="CL28"/>
  <c r="CJ28"/>
  <c r="CH28"/>
  <c r="CF28"/>
  <c r="CI28" s="1"/>
  <c r="CE28"/>
  <c r="CK28" s="1"/>
  <c r="CL27"/>
  <c r="CJ27"/>
  <c r="CH27"/>
  <c r="CF27"/>
  <c r="CI27" s="1"/>
  <c r="CE27"/>
  <c r="CK27" s="1"/>
  <c r="CL26"/>
  <c r="CJ26"/>
  <c r="CH26"/>
  <c r="CF26"/>
  <c r="CI26" s="1"/>
  <c r="CE26"/>
  <c r="CK26" s="1"/>
  <c r="CL25"/>
  <c r="CJ25"/>
  <c r="CH25"/>
  <c r="CF25"/>
  <c r="CI25" s="1"/>
  <c r="CE25"/>
  <c r="CK25" s="1"/>
  <c r="CL24"/>
  <c r="CJ24"/>
  <c r="CH24"/>
  <c r="CF24"/>
  <c r="CI24" s="1"/>
  <c r="CE24"/>
  <c r="CK24" s="1"/>
  <c r="CL23"/>
  <c r="CJ23"/>
  <c r="CH23"/>
  <c r="CF23"/>
  <c r="CI23" s="1"/>
  <c r="CE23"/>
  <c r="CK23" s="1"/>
  <c r="CL22"/>
  <c r="CJ22"/>
  <c r="CH22"/>
  <c r="CF22"/>
  <c r="CI22" s="1"/>
  <c r="CE22"/>
  <c r="CK22" s="1"/>
  <c r="CL21"/>
  <c r="CJ21"/>
  <c r="CH21"/>
  <c r="CF21"/>
  <c r="CI21" s="1"/>
  <c r="CE21"/>
  <c r="CK21" s="1"/>
  <c r="CL20"/>
  <c r="CJ20"/>
  <c r="CH20"/>
  <c r="CF20"/>
  <c r="CI20" s="1"/>
  <c r="CE20"/>
  <c r="CK20" s="1"/>
  <c r="CL19"/>
  <c r="CJ19"/>
  <c r="CH19"/>
  <c r="CF19"/>
  <c r="CI19" s="1"/>
  <c r="CE19"/>
  <c r="CK19" s="1"/>
  <c r="CL18"/>
  <c r="CJ18"/>
  <c r="CH18"/>
  <c r="CF18"/>
  <c r="CI18" s="1"/>
  <c r="CE18"/>
  <c r="CK18" s="1"/>
  <c r="CL17"/>
  <c r="CJ17"/>
  <c r="CH17"/>
  <c r="CF17"/>
  <c r="CI17" s="1"/>
  <c r="CE17"/>
  <c r="CK17" s="1"/>
  <c r="CL16"/>
  <c r="CJ16"/>
  <c r="CH16"/>
  <c r="CF16"/>
  <c r="CI16" s="1"/>
  <c r="CE16"/>
  <c r="CK16" s="1"/>
  <c r="CL15"/>
  <c r="CJ15"/>
  <c r="CH15"/>
  <c r="CF15"/>
  <c r="CI15" s="1"/>
  <c r="CE15"/>
  <c r="CK15" s="1"/>
  <c r="CL14"/>
  <c r="CJ14"/>
  <c r="CH14"/>
  <c r="CF14"/>
  <c r="CI14" s="1"/>
  <c r="CE14"/>
  <c r="CK14" s="1"/>
  <c r="CL13"/>
  <c r="CJ13"/>
  <c r="CH13"/>
  <c r="CF13"/>
  <c r="CI13" s="1"/>
  <c r="CE13"/>
  <c r="CK13" s="1"/>
  <c r="CL12"/>
  <c r="CJ12"/>
  <c r="CH12"/>
  <c r="CF12"/>
  <c r="CI12" s="1"/>
  <c r="CE12"/>
  <c r="CK12" s="1"/>
  <c r="CL11"/>
  <c r="CJ11"/>
  <c r="CH11"/>
  <c r="CF11"/>
  <c r="CI11" s="1"/>
  <c r="CE11"/>
  <c r="CK11" s="1"/>
  <c r="CL10"/>
  <c r="CJ10"/>
  <c r="CH10"/>
  <c r="CF10"/>
  <c r="CI10" s="1"/>
  <c r="CE10"/>
  <c r="CK10" s="1"/>
  <c r="CL9"/>
  <c r="CJ9"/>
  <c r="CH9"/>
  <c r="CF9"/>
  <c r="CI9" s="1"/>
  <c r="CE9"/>
  <c r="CK9" s="1"/>
  <c r="CL8"/>
  <c r="CJ8"/>
  <c r="CH8"/>
  <c r="CF8"/>
  <c r="CI8" s="1"/>
  <c r="CE8"/>
  <c r="CK8" s="1"/>
  <c r="CL7"/>
  <c r="CJ7"/>
  <c r="CH7"/>
  <c r="CF7"/>
  <c r="CI7" s="1"/>
  <c r="CE7"/>
  <c r="CK7" s="1"/>
  <c r="CL6"/>
  <c r="CJ6"/>
  <c r="CH6"/>
  <c r="CF6"/>
  <c r="CI6" s="1"/>
  <c r="CE6"/>
  <c r="CK6" s="1"/>
  <c r="CL5"/>
  <c r="CJ5"/>
  <c r="CH5"/>
  <c r="CF5"/>
  <c r="CI5" s="1"/>
  <c r="CE5"/>
  <c r="CK5" s="1"/>
  <c r="CL4"/>
  <c r="CJ4"/>
  <c r="CH4"/>
  <c r="CF4"/>
  <c r="CI4" s="1"/>
  <c r="CE4"/>
  <c r="CK4" s="1"/>
  <c r="CL3"/>
  <c r="CJ3"/>
  <c r="CH3"/>
  <c r="CF3"/>
  <c r="CI3" s="1"/>
  <c r="CE3"/>
  <c r="CK3" s="1"/>
  <c r="BW53"/>
  <c r="BU53"/>
  <c r="BS53"/>
  <c r="BQ53"/>
  <c r="BT53" s="1"/>
  <c r="BP53"/>
  <c r="BV53" s="1"/>
  <c r="BW52"/>
  <c r="BU52"/>
  <c r="BS52"/>
  <c r="BQ52"/>
  <c r="BT52" s="1"/>
  <c r="BP52"/>
  <c r="BV52" s="1"/>
  <c r="BW51"/>
  <c r="BU51"/>
  <c r="BS51"/>
  <c r="BQ51"/>
  <c r="BT51" s="1"/>
  <c r="BP51"/>
  <c r="BV51" s="1"/>
  <c r="BW50"/>
  <c r="BU50"/>
  <c r="BS50"/>
  <c r="BQ50"/>
  <c r="BT50" s="1"/>
  <c r="BP50"/>
  <c r="BV50" s="1"/>
  <c r="BW49"/>
  <c r="BU49"/>
  <c r="BS49"/>
  <c r="BQ49"/>
  <c r="BT49" s="1"/>
  <c r="BP49"/>
  <c r="BV49" s="1"/>
  <c r="BW48"/>
  <c r="BV48"/>
  <c r="BU48"/>
  <c r="BS48"/>
  <c r="BQ48"/>
  <c r="BT48" s="1"/>
  <c r="BP48"/>
  <c r="BW47"/>
  <c r="BU47"/>
  <c r="BS47"/>
  <c r="BQ47"/>
  <c r="BT47" s="1"/>
  <c r="BP47"/>
  <c r="BV47" s="1"/>
  <c r="BW46"/>
  <c r="BV46"/>
  <c r="BU46"/>
  <c r="BS46"/>
  <c r="BQ46"/>
  <c r="BT46" s="1"/>
  <c r="BP46"/>
  <c r="BW45"/>
  <c r="BU45"/>
  <c r="BS45"/>
  <c r="BQ45"/>
  <c r="BT45" s="1"/>
  <c r="BP45"/>
  <c r="BV45" s="1"/>
  <c r="BW44"/>
  <c r="BV44"/>
  <c r="BU44"/>
  <c r="BS44"/>
  <c r="BQ44"/>
  <c r="BT44" s="1"/>
  <c r="BP44"/>
  <c r="BW43"/>
  <c r="BU43"/>
  <c r="BS43"/>
  <c r="BQ43"/>
  <c r="BT43" s="1"/>
  <c r="BP43"/>
  <c r="BV43" s="1"/>
  <c r="BW42"/>
  <c r="BV42"/>
  <c r="BU42"/>
  <c r="BS42"/>
  <c r="BQ42"/>
  <c r="BT42" s="1"/>
  <c r="BP42"/>
  <c r="BW41"/>
  <c r="BU41"/>
  <c r="BS41"/>
  <c r="BQ41"/>
  <c r="BT41" s="1"/>
  <c r="BP41"/>
  <c r="BV41" s="1"/>
  <c r="BW40"/>
  <c r="BV40"/>
  <c r="BU40"/>
  <c r="BS40"/>
  <c r="BQ40"/>
  <c r="BT40" s="1"/>
  <c r="BP40"/>
  <c r="BW39"/>
  <c r="BU39"/>
  <c r="BS39"/>
  <c r="BQ39"/>
  <c r="BT39" s="1"/>
  <c r="BP39"/>
  <c r="BV39" s="1"/>
  <c r="BW38"/>
  <c r="BV38"/>
  <c r="BU38"/>
  <c r="BS38"/>
  <c r="BQ38"/>
  <c r="BT38" s="1"/>
  <c r="BP38"/>
  <c r="BW37"/>
  <c r="BU37"/>
  <c r="BS37"/>
  <c r="BQ37"/>
  <c r="BT37" s="1"/>
  <c r="BP37"/>
  <c r="BV37" s="1"/>
  <c r="BW36"/>
  <c r="BV36"/>
  <c r="BU36"/>
  <c r="BS36"/>
  <c r="BQ36"/>
  <c r="BT36" s="1"/>
  <c r="BP36"/>
  <c r="BW35"/>
  <c r="BU35"/>
  <c r="BS35"/>
  <c r="BQ35"/>
  <c r="BT35" s="1"/>
  <c r="BP35"/>
  <c r="BV35" s="1"/>
  <c r="BW34"/>
  <c r="BV34"/>
  <c r="BU34"/>
  <c r="BS34"/>
  <c r="BQ34"/>
  <c r="BT34" s="1"/>
  <c r="BP34"/>
  <c r="BW33"/>
  <c r="BU33"/>
  <c r="BS33"/>
  <c r="BQ33"/>
  <c r="BT33" s="1"/>
  <c r="BP33"/>
  <c r="BV33" s="1"/>
  <c r="BW32"/>
  <c r="BV32"/>
  <c r="BU32"/>
  <c r="BS32"/>
  <c r="BQ32"/>
  <c r="BT32" s="1"/>
  <c r="BP32"/>
  <c r="BW31"/>
  <c r="BU31"/>
  <c r="BS31"/>
  <c r="BQ31"/>
  <c r="BT31" s="1"/>
  <c r="BP31"/>
  <c r="BV31" s="1"/>
  <c r="BW30"/>
  <c r="BV30"/>
  <c r="BU30"/>
  <c r="BS30"/>
  <c r="BQ30"/>
  <c r="BT30" s="1"/>
  <c r="BP30"/>
  <c r="BW29"/>
  <c r="BU29"/>
  <c r="BS29"/>
  <c r="BQ29"/>
  <c r="BT29" s="1"/>
  <c r="BP29"/>
  <c r="BV29" s="1"/>
  <c r="BW28"/>
  <c r="BV28"/>
  <c r="BU28"/>
  <c r="BS28"/>
  <c r="BQ28"/>
  <c r="BT28" s="1"/>
  <c r="BP28"/>
  <c r="BW27"/>
  <c r="BU27"/>
  <c r="BS27"/>
  <c r="BQ27"/>
  <c r="BT27" s="1"/>
  <c r="BP27"/>
  <c r="BV27" s="1"/>
  <c r="BW26"/>
  <c r="BV26"/>
  <c r="BU26"/>
  <c r="BS26"/>
  <c r="BQ26"/>
  <c r="BT26" s="1"/>
  <c r="BP26"/>
  <c r="BW25"/>
  <c r="BU25"/>
  <c r="BS25"/>
  <c r="BQ25"/>
  <c r="BT25" s="1"/>
  <c r="BP25"/>
  <c r="BV25" s="1"/>
  <c r="BW24"/>
  <c r="BV24"/>
  <c r="BU24"/>
  <c r="BS24"/>
  <c r="BQ24"/>
  <c r="BT24" s="1"/>
  <c r="BP24"/>
  <c r="BW23"/>
  <c r="BU23"/>
  <c r="BS23"/>
  <c r="BQ23"/>
  <c r="BT23" s="1"/>
  <c r="BP23"/>
  <c r="BV23" s="1"/>
  <c r="BW22"/>
  <c r="BV22"/>
  <c r="BU22"/>
  <c r="BS22"/>
  <c r="BQ22"/>
  <c r="BT22" s="1"/>
  <c r="BP22"/>
  <c r="BW21"/>
  <c r="BU21"/>
  <c r="BS21"/>
  <c r="BQ21"/>
  <c r="BT21" s="1"/>
  <c r="BP21"/>
  <c r="BV21" s="1"/>
  <c r="BW20"/>
  <c r="BV20"/>
  <c r="BU20"/>
  <c r="BS20"/>
  <c r="BQ20"/>
  <c r="BT20" s="1"/>
  <c r="BP20"/>
  <c r="BW19"/>
  <c r="BU19"/>
  <c r="BS19"/>
  <c r="BQ19"/>
  <c r="BT19" s="1"/>
  <c r="BP19"/>
  <c r="BV19" s="1"/>
  <c r="BW18"/>
  <c r="BV18"/>
  <c r="BU18"/>
  <c r="BS18"/>
  <c r="BQ18"/>
  <c r="BT18" s="1"/>
  <c r="BP18"/>
  <c r="BW17"/>
  <c r="BU17"/>
  <c r="BS17"/>
  <c r="BQ17"/>
  <c r="BT17" s="1"/>
  <c r="BP17"/>
  <c r="BV17" s="1"/>
  <c r="BW16"/>
  <c r="BV16"/>
  <c r="BU16"/>
  <c r="BS16"/>
  <c r="BQ16"/>
  <c r="BT16" s="1"/>
  <c r="BP16"/>
  <c r="BW15"/>
  <c r="BU15"/>
  <c r="BS15"/>
  <c r="BQ15"/>
  <c r="BT15" s="1"/>
  <c r="BP15"/>
  <c r="BV15" s="1"/>
  <c r="BW14"/>
  <c r="BV14"/>
  <c r="BU14"/>
  <c r="BS14"/>
  <c r="BQ14"/>
  <c r="BT14" s="1"/>
  <c r="BP14"/>
  <c r="BW13"/>
  <c r="BU13"/>
  <c r="BS13"/>
  <c r="BQ13"/>
  <c r="BT13" s="1"/>
  <c r="BP13"/>
  <c r="BV13" s="1"/>
  <c r="BW12"/>
  <c r="BV12"/>
  <c r="BU12"/>
  <c r="BS12"/>
  <c r="BQ12"/>
  <c r="BT12" s="1"/>
  <c r="BP12"/>
  <c r="BW11"/>
  <c r="BU11"/>
  <c r="BS11"/>
  <c r="BQ11"/>
  <c r="BT11" s="1"/>
  <c r="BP11"/>
  <c r="BV11" s="1"/>
  <c r="BW10"/>
  <c r="BV10"/>
  <c r="BU10"/>
  <c r="BS10"/>
  <c r="BQ10"/>
  <c r="BT10" s="1"/>
  <c r="BP10"/>
  <c r="BW9"/>
  <c r="BU9"/>
  <c r="BS9"/>
  <c r="BQ9"/>
  <c r="BT9" s="1"/>
  <c r="BP9"/>
  <c r="BV9" s="1"/>
  <c r="BW8"/>
  <c r="BV8"/>
  <c r="BU8"/>
  <c r="BS8"/>
  <c r="BQ8"/>
  <c r="BT8" s="1"/>
  <c r="BP8"/>
  <c r="BW7"/>
  <c r="BU7"/>
  <c r="BS7"/>
  <c r="BQ7"/>
  <c r="BT7" s="1"/>
  <c r="BP7"/>
  <c r="BV7" s="1"/>
  <c r="BW6"/>
  <c r="BV6"/>
  <c r="BU6"/>
  <c r="BS6"/>
  <c r="BQ6"/>
  <c r="BT6" s="1"/>
  <c r="BP6"/>
  <c r="BW5"/>
  <c r="BU5"/>
  <c r="BS5"/>
  <c r="BQ5"/>
  <c r="BT5" s="1"/>
  <c r="BP5"/>
  <c r="BV5" s="1"/>
  <c r="BW4"/>
  <c r="BV4"/>
  <c r="BU4"/>
  <c r="BS4"/>
  <c r="BQ4"/>
  <c r="BT4" s="1"/>
  <c r="BP4"/>
  <c r="BW3"/>
  <c r="BU3"/>
  <c r="BS3"/>
  <c r="BQ3"/>
  <c r="BT3" s="1"/>
  <c r="BP3"/>
  <c r="BV3" s="1"/>
  <c r="BH53"/>
  <c r="BF53"/>
  <c r="BD53"/>
  <c r="BB53"/>
  <c r="BE53" s="1"/>
  <c r="BA53"/>
  <c r="BG53" s="1"/>
  <c r="BH52"/>
  <c r="BF52"/>
  <c r="BD52"/>
  <c r="BB52"/>
  <c r="BE52" s="1"/>
  <c r="BA52"/>
  <c r="BG52" s="1"/>
  <c r="BH51"/>
  <c r="BF51"/>
  <c r="BD51"/>
  <c r="BB51"/>
  <c r="BE51" s="1"/>
  <c r="BA51"/>
  <c r="BG51" s="1"/>
  <c r="BH50"/>
  <c r="BF50"/>
  <c r="BD50"/>
  <c r="BB50"/>
  <c r="BE50" s="1"/>
  <c r="BA50"/>
  <c r="BG50" s="1"/>
  <c r="BH49"/>
  <c r="BF49"/>
  <c r="BD49"/>
  <c r="BB49"/>
  <c r="BE49" s="1"/>
  <c r="BA49"/>
  <c r="BG49" s="1"/>
  <c r="BH48"/>
  <c r="BF48"/>
  <c r="BD48"/>
  <c r="BB48"/>
  <c r="BE48" s="1"/>
  <c r="BA48"/>
  <c r="BG48" s="1"/>
  <c r="BH47"/>
  <c r="BF47"/>
  <c r="BD47"/>
  <c r="BB47"/>
  <c r="BE47" s="1"/>
  <c r="BA47"/>
  <c r="BG47" s="1"/>
  <c r="BH46"/>
  <c r="BF46"/>
  <c r="BD46"/>
  <c r="BB46"/>
  <c r="BE46" s="1"/>
  <c r="BA46"/>
  <c r="BG46" s="1"/>
  <c r="BH45"/>
  <c r="BF45"/>
  <c r="BD45"/>
  <c r="BB45"/>
  <c r="BE45" s="1"/>
  <c r="BA45"/>
  <c r="BG45" s="1"/>
  <c r="BH44"/>
  <c r="BF44"/>
  <c r="BD44"/>
  <c r="BB44"/>
  <c r="BE44" s="1"/>
  <c r="BA44"/>
  <c r="BG44" s="1"/>
  <c r="BH43"/>
  <c r="BF43"/>
  <c r="BD43"/>
  <c r="BB43"/>
  <c r="BE43" s="1"/>
  <c r="BA43"/>
  <c r="BG43" s="1"/>
  <c r="BH42"/>
  <c r="BF42"/>
  <c r="BD42"/>
  <c r="BB42"/>
  <c r="BE42" s="1"/>
  <c r="BA42"/>
  <c r="BG42" s="1"/>
  <c r="BH41"/>
  <c r="BF41"/>
  <c r="BD41"/>
  <c r="BB41"/>
  <c r="BE41" s="1"/>
  <c r="BA41"/>
  <c r="BG41" s="1"/>
  <c r="BH40"/>
  <c r="BF40"/>
  <c r="BD40"/>
  <c r="BB40"/>
  <c r="BE40" s="1"/>
  <c r="BA40"/>
  <c r="BG40" s="1"/>
  <c r="BH39"/>
  <c r="BF39"/>
  <c r="BD39"/>
  <c r="BB39"/>
  <c r="BE39" s="1"/>
  <c r="BA39"/>
  <c r="BG39" s="1"/>
  <c r="BH38"/>
  <c r="BF38"/>
  <c r="BD38"/>
  <c r="BB38"/>
  <c r="BE38" s="1"/>
  <c r="BA38"/>
  <c r="BG38" s="1"/>
  <c r="BH37"/>
  <c r="BF37"/>
  <c r="BD37"/>
  <c r="BB37"/>
  <c r="BE37" s="1"/>
  <c r="BA37"/>
  <c r="BG37" s="1"/>
  <c r="BH36"/>
  <c r="BF36"/>
  <c r="BD36"/>
  <c r="BB36"/>
  <c r="BE36" s="1"/>
  <c r="BA36"/>
  <c r="BG36" s="1"/>
  <c r="BH35"/>
  <c r="BF35"/>
  <c r="BD35"/>
  <c r="BB35"/>
  <c r="BE35" s="1"/>
  <c r="BA35"/>
  <c r="BG35" s="1"/>
  <c r="BH34"/>
  <c r="BF34"/>
  <c r="BD34"/>
  <c r="BB34"/>
  <c r="BE34" s="1"/>
  <c r="BA34"/>
  <c r="BG34" s="1"/>
  <c r="BH33"/>
  <c r="BF33"/>
  <c r="BD33"/>
  <c r="BB33"/>
  <c r="BE33" s="1"/>
  <c r="BA33"/>
  <c r="BG33" s="1"/>
  <c r="BH32"/>
  <c r="BF32"/>
  <c r="BD32"/>
  <c r="BB32"/>
  <c r="BE32" s="1"/>
  <c r="BA32"/>
  <c r="BG32" s="1"/>
  <c r="BH31"/>
  <c r="BF31"/>
  <c r="BD31"/>
  <c r="BB31"/>
  <c r="BE31" s="1"/>
  <c r="BA31"/>
  <c r="BG31" s="1"/>
  <c r="BH30"/>
  <c r="BF30"/>
  <c r="BD30"/>
  <c r="BB30"/>
  <c r="BE30" s="1"/>
  <c r="BA30"/>
  <c r="BG30" s="1"/>
  <c r="BH29"/>
  <c r="BF29"/>
  <c r="BD29"/>
  <c r="BB29"/>
  <c r="BE29" s="1"/>
  <c r="BA29"/>
  <c r="BG29" s="1"/>
  <c r="BH28"/>
  <c r="BF28"/>
  <c r="BD28"/>
  <c r="BB28"/>
  <c r="BE28" s="1"/>
  <c r="BA28"/>
  <c r="BG28" s="1"/>
  <c r="BH27"/>
  <c r="BF27"/>
  <c r="BD27"/>
  <c r="BB27"/>
  <c r="BE27" s="1"/>
  <c r="BA27"/>
  <c r="BG27" s="1"/>
  <c r="BH26"/>
  <c r="BF26"/>
  <c r="BD26"/>
  <c r="BB26"/>
  <c r="BE26" s="1"/>
  <c r="BA26"/>
  <c r="BG26" s="1"/>
  <c r="BH25"/>
  <c r="BF25"/>
  <c r="BD25"/>
  <c r="BB25"/>
  <c r="BE25" s="1"/>
  <c r="BA25"/>
  <c r="BG25" s="1"/>
  <c r="BH24"/>
  <c r="BF24"/>
  <c r="BD24"/>
  <c r="BB24"/>
  <c r="BE24" s="1"/>
  <c r="BA24"/>
  <c r="BG24" s="1"/>
  <c r="BH23"/>
  <c r="BF23"/>
  <c r="BD23"/>
  <c r="BB23"/>
  <c r="BE23" s="1"/>
  <c r="BA23"/>
  <c r="BG23" s="1"/>
  <c r="BH22"/>
  <c r="BF22"/>
  <c r="BD22"/>
  <c r="BB22"/>
  <c r="BE22" s="1"/>
  <c r="BA22"/>
  <c r="BG22" s="1"/>
  <c r="BH21"/>
  <c r="BF21"/>
  <c r="BD21"/>
  <c r="BB21"/>
  <c r="BE21" s="1"/>
  <c r="BA21"/>
  <c r="BG21" s="1"/>
  <c r="BH20"/>
  <c r="BF20"/>
  <c r="BD20"/>
  <c r="BB20"/>
  <c r="BE20" s="1"/>
  <c r="BA20"/>
  <c r="BG20" s="1"/>
  <c r="BH19"/>
  <c r="BF19"/>
  <c r="BD19"/>
  <c r="BB19"/>
  <c r="BE19" s="1"/>
  <c r="BA19"/>
  <c r="BG19" s="1"/>
  <c r="BH18"/>
  <c r="BF18"/>
  <c r="BD18"/>
  <c r="BB18"/>
  <c r="BE18" s="1"/>
  <c r="BA18"/>
  <c r="BG18" s="1"/>
  <c r="BH17"/>
  <c r="BF17"/>
  <c r="BD17"/>
  <c r="BB17"/>
  <c r="BE17" s="1"/>
  <c r="BA17"/>
  <c r="BG17" s="1"/>
  <c r="BH16"/>
  <c r="BF16"/>
  <c r="BD16"/>
  <c r="BB16"/>
  <c r="BE16" s="1"/>
  <c r="BA16"/>
  <c r="BG16" s="1"/>
  <c r="BH15"/>
  <c r="BF15"/>
  <c r="BD15"/>
  <c r="BB15"/>
  <c r="BE15" s="1"/>
  <c r="BA15"/>
  <c r="BG15" s="1"/>
  <c r="BH14"/>
  <c r="BF14"/>
  <c r="BD14"/>
  <c r="BB14"/>
  <c r="BE14" s="1"/>
  <c r="BA14"/>
  <c r="BG14" s="1"/>
  <c r="BH13"/>
  <c r="BF13"/>
  <c r="BD13"/>
  <c r="BB13"/>
  <c r="BE13" s="1"/>
  <c r="BA13"/>
  <c r="BG13" s="1"/>
  <c r="BH12"/>
  <c r="BF12"/>
  <c r="BD12"/>
  <c r="BB12"/>
  <c r="BE12" s="1"/>
  <c r="BA12"/>
  <c r="BG12" s="1"/>
  <c r="BH11"/>
  <c r="BF11"/>
  <c r="BD11"/>
  <c r="BB11"/>
  <c r="BE11" s="1"/>
  <c r="BA11"/>
  <c r="BG11" s="1"/>
  <c r="BH10"/>
  <c r="BF10"/>
  <c r="BD10"/>
  <c r="BB10"/>
  <c r="BE10" s="1"/>
  <c r="BA10"/>
  <c r="BG10" s="1"/>
  <c r="BH9"/>
  <c r="BF9"/>
  <c r="BD9"/>
  <c r="BB9"/>
  <c r="BE9" s="1"/>
  <c r="BA9"/>
  <c r="BG9" s="1"/>
  <c r="BH8"/>
  <c r="BF8"/>
  <c r="BD8"/>
  <c r="BB8"/>
  <c r="BE8" s="1"/>
  <c r="BA8"/>
  <c r="BG8" s="1"/>
  <c r="BH7"/>
  <c r="BF7"/>
  <c r="BD7"/>
  <c r="BB7"/>
  <c r="BE7" s="1"/>
  <c r="BA7"/>
  <c r="BG7" s="1"/>
  <c r="BH6"/>
  <c r="BF6"/>
  <c r="BD6"/>
  <c r="BB6"/>
  <c r="BE6" s="1"/>
  <c r="BA6"/>
  <c r="BG6" s="1"/>
  <c r="BH5"/>
  <c r="BF5"/>
  <c r="BD5"/>
  <c r="BB5"/>
  <c r="BE5" s="1"/>
  <c r="BA5"/>
  <c r="BG5" s="1"/>
  <c r="BH4"/>
  <c r="BF4"/>
  <c r="BD4"/>
  <c r="BB4"/>
  <c r="BE4" s="1"/>
  <c r="BA4"/>
  <c r="BG4" s="1"/>
  <c r="BH3"/>
  <c r="BF3"/>
  <c r="BD3"/>
  <c r="BB3"/>
  <c r="BE3" s="1"/>
  <c r="BA3"/>
  <c r="BG3" s="1"/>
  <c r="AS53"/>
  <c r="AQ53"/>
  <c r="AO53"/>
  <c r="AM53"/>
  <c r="AP53" s="1"/>
  <c r="AL53"/>
  <c r="AR53" s="1"/>
  <c r="AS52"/>
  <c r="AQ52"/>
  <c r="AO52"/>
  <c r="AM52"/>
  <c r="AP52" s="1"/>
  <c r="AL52"/>
  <c r="AR52" s="1"/>
  <c r="AS51"/>
  <c r="AQ51"/>
  <c r="AO51"/>
  <c r="AM51"/>
  <c r="AP51" s="1"/>
  <c r="AL51"/>
  <c r="AR51" s="1"/>
  <c r="AS50"/>
  <c r="AQ50"/>
  <c r="AO50"/>
  <c r="AM50"/>
  <c r="AP50" s="1"/>
  <c r="AL50"/>
  <c r="AR50" s="1"/>
  <c r="AS49"/>
  <c r="AQ49"/>
  <c r="AO49"/>
  <c r="AM49"/>
  <c r="AP49" s="1"/>
  <c r="AL49"/>
  <c r="AR49" s="1"/>
  <c r="AS48"/>
  <c r="AQ48"/>
  <c r="AO48"/>
  <c r="AM48"/>
  <c r="AP48" s="1"/>
  <c r="AL48"/>
  <c r="AR48" s="1"/>
  <c r="AS47"/>
  <c r="AQ47"/>
  <c r="AO47"/>
  <c r="AM47"/>
  <c r="AP47" s="1"/>
  <c r="AL47"/>
  <c r="AR47" s="1"/>
  <c r="AS46"/>
  <c r="AQ46"/>
  <c r="AO46"/>
  <c r="AM46"/>
  <c r="AP46" s="1"/>
  <c r="AL46"/>
  <c r="AR46" s="1"/>
  <c r="AS45"/>
  <c r="AQ45"/>
  <c r="AO45"/>
  <c r="AM45"/>
  <c r="AP45" s="1"/>
  <c r="AL45"/>
  <c r="AR45" s="1"/>
  <c r="AS44"/>
  <c r="AQ44"/>
  <c r="AO44"/>
  <c r="AM44"/>
  <c r="AP44" s="1"/>
  <c r="AL44"/>
  <c r="AR44" s="1"/>
  <c r="AS43"/>
  <c r="AQ43"/>
  <c r="AO43"/>
  <c r="AM43"/>
  <c r="AP43" s="1"/>
  <c r="AL43"/>
  <c r="AR43" s="1"/>
  <c r="AS42"/>
  <c r="AQ42"/>
  <c r="AO42"/>
  <c r="AM42"/>
  <c r="AP42" s="1"/>
  <c r="AL42"/>
  <c r="AR42" s="1"/>
  <c r="AS41"/>
  <c r="AQ41"/>
  <c r="AO41"/>
  <c r="AM41"/>
  <c r="AP41" s="1"/>
  <c r="AL41"/>
  <c r="AR41" s="1"/>
  <c r="AS40"/>
  <c r="AQ40"/>
  <c r="AO40"/>
  <c r="AM40"/>
  <c r="AP40" s="1"/>
  <c r="AL40"/>
  <c r="AR40" s="1"/>
  <c r="AS39"/>
  <c r="AQ39"/>
  <c r="AO39"/>
  <c r="AM39"/>
  <c r="AP39" s="1"/>
  <c r="AL39"/>
  <c r="AR39" s="1"/>
  <c r="AS38"/>
  <c r="AQ38"/>
  <c r="AO38"/>
  <c r="AM38"/>
  <c r="AP38" s="1"/>
  <c r="AL38"/>
  <c r="AR38" s="1"/>
  <c r="AS37"/>
  <c r="AQ37"/>
  <c r="AO37"/>
  <c r="AM37"/>
  <c r="AP37" s="1"/>
  <c r="AL37"/>
  <c r="AR37" s="1"/>
  <c r="AS36"/>
  <c r="AQ36"/>
  <c r="AO36"/>
  <c r="AM36"/>
  <c r="AP36" s="1"/>
  <c r="AL36"/>
  <c r="AR36" s="1"/>
  <c r="AS35"/>
  <c r="AQ35"/>
  <c r="AO35"/>
  <c r="AM35"/>
  <c r="AP35" s="1"/>
  <c r="AL35"/>
  <c r="AR35" s="1"/>
  <c r="AS34"/>
  <c r="AQ34"/>
  <c r="AO34"/>
  <c r="AM34"/>
  <c r="AP34" s="1"/>
  <c r="AL34"/>
  <c r="AR34" s="1"/>
  <c r="AS33"/>
  <c r="AQ33"/>
  <c r="AO33"/>
  <c r="AM33"/>
  <c r="AP33" s="1"/>
  <c r="AL33"/>
  <c r="AR33" s="1"/>
  <c r="AS32"/>
  <c r="AQ32"/>
  <c r="AO32"/>
  <c r="AM32"/>
  <c r="AP32" s="1"/>
  <c r="AL32"/>
  <c r="AR32" s="1"/>
  <c r="AS31"/>
  <c r="AQ31"/>
  <c r="AO31"/>
  <c r="AM31"/>
  <c r="AP31" s="1"/>
  <c r="AL31"/>
  <c r="AR31" s="1"/>
  <c r="AS30"/>
  <c r="AQ30"/>
  <c r="AO30"/>
  <c r="AM30"/>
  <c r="AP30" s="1"/>
  <c r="AL30"/>
  <c r="AR30" s="1"/>
  <c r="AS29"/>
  <c r="AQ29"/>
  <c r="AO29"/>
  <c r="AM29"/>
  <c r="AP29" s="1"/>
  <c r="AL29"/>
  <c r="AR29" s="1"/>
  <c r="AS28"/>
  <c r="AQ28"/>
  <c r="AO28"/>
  <c r="AM28"/>
  <c r="AP28" s="1"/>
  <c r="AL28"/>
  <c r="AR28" s="1"/>
  <c r="AS27"/>
  <c r="AQ27"/>
  <c r="AO27"/>
  <c r="AM27"/>
  <c r="AP27" s="1"/>
  <c r="AL27"/>
  <c r="AR27" s="1"/>
  <c r="AS26"/>
  <c r="AQ26"/>
  <c r="AO26"/>
  <c r="AM26"/>
  <c r="AP26" s="1"/>
  <c r="AL26"/>
  <c r="AR26" s="1"/>
  <c r="AS25"/>
  <c r="AQ25"/>
  <c r="AO25"/>
  <c r="AM25"/>
  <c r="AP25" s="1"/>
  <c r="AL25"/>
  <c r="AR25" s="1"/>
  <c r="AS24"/>
  <c r="AQ24"/>
  <c r="AO24"/>
  <c r="AM24"/>
  <c r="AP24" s="1"/>
  <c r="AL24"/>
  <c r="AR24" s="1"/>
  <c r="AS23"/>
  <c r="AQ23"/>
  <c r="AO23"/>
  <c r="AM23"/>
  <c r="AP23" s="1"/>
  <c r="AL23"/>
  <c r="AR23" s="1"/>
  <c r="AS22"/>
  <c r="AQ22"/>
  <c r="AO22"/>
  <c r="AM22"/>
  <c r="AP22" s="1"/>
  <c r="AL22"/>
  <c r="AR22" s="1"/>
  <c r="AS21"/>
  <c r="AQ21"/>
  <c r="AO21"/>
  <c r="AM21"/>
  <c r="AP21" s="1"/>
  <c r="AL21"/>
  <c r="AR21" s="1"/>
  <c r="AS20"/>
  <c r="AQ20"/>
  <c r="AO20"/>
  <c r="AM20"/>
  <c r="AP20" s="1"/>
  <c r="AL20"/>
  <c r="AR20" s="1"/>
  <c r="AS19"/>
  <c r="AQ19"/>
  <c r="AO19"/>
  <c r="AM19"/>
  <c r="AP19" s="1"/>
  <c r="AL19"/>
  <c r="AR19" s="1"/>
  <c r="AS18"/>
  <c r="AQ18"/>
  <c r="AO18"/>
  <c r="AM18"/>
  <c r="AP18" s="1"/>
  <c r="AL18"/>
  <c r="AR18" s="1"/>
  <c r="AS17"/>
  <c r="AQ17"/>
  <c r="AO17"/>
  <c r="AM17"/>
  <c r="AP17" s="1"/>
  <c r="AL17"/>
  <c r="AR17" s="1"/>
  <c r="AS16"/>
  <c r="AQ16"/>
  <c r="AO16"/>
  <c r="AM16"/>
  <c r="AP16" s="1"/>
  <c r="AL16"/>
  <c r="AR16" s="1"/>
  <c r="AS15"/>
  <c r="AQ15"/>
  <c r="AO15"/>
  <c r="AM15"/>
  <c r="AP15" s="1"/>
  <c r="AL15"/>
  <c r="AR15" s="1"/>
  <c r="AS14"/>
  <c r="AQ14"/>
  <c r="AO14"/>
  <c r="AM14"/>
  <c r="AP14" s="1"/>
  <c r="AL14"/>
  <c r="AR14" s="1"/>
  <c r="AS13"/>
  <c r="AQ13"/>
  <c r="AO13"/>
  <c r="AM13"/>
  <c r="AP13" s="1"/>
  <c r="AL13"/>
  <c r="AR13" s="1"/>
  <c r="AS12"/>
  <c r="AQ12"/>
  <c r="AO12"/>
  <c r="AM12"/>
  <c r="AP12" s="1"/>
  <c r="AL12"/>
  <c r="AR12" s="1"/>
  <c r="AS11"/>
  <c r="AQ11"/>
  <c r="AO11"/>
  <c r="AM11"/>
  <c r="AP11" s="1"/>
  <c r="AL11"/>
  <c r="AR11" s="1"/>
  <c r="AS10"/>
  <c r="AQ10"/>
  <c r="AO10"/>
  <c r="AM10"/>
  <c r="AP10" s="1"/>
  <c r="AL10"/>
  <c r="AR10" s="1"/>
  <c r="AS9"/>
  <c r="AQ9"/>
  <c r="AO9"/>
  <c r="AM9"/>
  <c r="AP9" s="1"/>
  <c r="AL9"/>
  <c r="AR9" s="1"/>
  <c r="AS8"/>
  <c r="AQ8"/>
  <c r="AO8"/>
  <c r="AM8"/>
  <c r="AP8" s="1"/>
  <c r="AL8"/>
  <c r="AR8" s="1"/>
  <c r="AS7"/>
  <c r="AQ7"/>
  <c r="AO7"/>
  <c r="AM7"/>
  <c r="AP7" s="1"/>
  <c r="AL7"/>
  <c r="AR7" s="1"/>
  <c r="AS6"/>
  <c r="AQ6"/>
  <c r="AO6"/>
  <c r="AM6"/>
  <c r="AP6" s="1"/>
  <c r="AL6"/>
  <c r="AR6" s="1"/>
  <c r="AS5"/>
  <c r="AQ5"/>
  <c r="AO5"/>
  <c r="AM5"/>
  <c r="AP5" s="1"/>
  <c r="AL5"/>
  <c r="AR5" s="1"/>
  <c r="AS4"/>
  <c r="AQ4"/>
  <c r="AO4"/>
  <c r="AM4"/>
  <c r="AP4" s="1"/>
  <c r="AL4"/>
  <c r="AR4" s="1"/>
  <c r="AS3"/>
  <c r="AQ3"/>
  <c r="AO3"/>
  <c r="AM3"/>
  <c r="AP3" s="1"/>
  <c r="AL3"/>
  <c r="AR3" s="1"/>
  <c r="AD53"/>
  <c r="AB53"/>
  <c r="Z53"/>
  <c r="X53"/>
  <c r="AA53" s="1"/>
  <c r="W53"/>
  <c r="AC53" s="1"/>
  <c r="AD52"/>
  <c r="AB52"/>
  <c r="Z52"/>
  <c r="X52"/>
  <c r="AA52" s="1"/>
  <c r="W52"/>
  <c r="AC52" s="1"/>
  <c r="AD51"/>
  <c r="AB51"/>
  <c r="Z51"/>
  <c r="X51"/>
  <c r="AA51" s="1"/>
  <c r="W51"/>
  <c r="AC51" s="1"/>
  <c r="AD50"/>
  <c r="AB50"/>
  <c r="Z50"/>
  <c r="X50"/>
  <c r="AA50" s="1"/>
  <c r="W50"/>
  <c r="AC50" s="1"/>
  <c r="AD49"/>
  <c r="AB49"/>
  <c r="Z49"/>
  <c r="X49"/>
  <c r="AA49" s="1"/>
  <c r="W49"/>
  <c r="AC49" s="1"/>
  <c r="AD48"/>
  <c r="AB48"/>
  <c r="Z48"/>
  <c r="X48"/>
  <c r="AA48" s="1"/>
  <c r="W48"/>
  <c r="AC48" s="1"/>
  <c r="AD47"/>
  <c r="AB47"/>
  <c r="Z47"/>
  <c r="X47"/>
  <c r="AA47" s="1"/>
  <c r="W47"/>
  <c r="AC47" s="1"/>
  <c r="AD46"/>
  <c r="AB46"/>
  <c r="Z46"/>
  <c r="X46"/>
  <c r="AA46" s="1"/>
  <c r="W46"/>
  <c r="AC46" s="1"/>
  <c r="AD45"/>
  <c r="AB45"/>
  <c r="Z45"/>
  <c r="X45"/>
  <c r="AA45" s="1"/>
  <c r="W45"/>
  <c r="AC45" s="1"/>
  <c r="AD44"/>
  <c r="AB44"/>
  <c r="Z44"/>
  <c r="X44"/>
  <c r="AA44" s="1"/>
  <c r="W44"/>
  <c r="AC44" s="1"/>
  <c r="AD43"/>
  <c r="AB43"/>
  <c r="Z43"/>
  <c r="X43"/>
  <c r="AA43" s="1"/>
  <c r="W43"/>
  <c r="AC43" s="1"/>
  <c r="AD42"/>
  <c r="AB42"/>
  <c r="Z42"/>
  <c r="X42"/>
  <c r="AA42" s="1"/>
  <c r="W42"/>
  <c r="AC42" s="1"/>
  <c r="AD41"/>
  <c r="AB41"/>
  <c r="Z41"/>
  <c r="X41"/>
  <c r="AA41" s="1"/>
  <c r="W41"/>
  <c r="AC41" s="1"/>
  <c r="AD40"/>
  <c r="AB40"/>
  <c r="Z40"/>
  <c r="X40"/>
  <c r="AA40" s="1"/>
  <c r="W40"/>
  <c r="AC40" s="1"/>
  <c r="AD39"/>
  <c r="AB39"/>
  <c r="Z39"/>
  <c r="X39"/>
  <c r="AA39" s="1"/>
  <c r="W39"/>
  <c r="AC39" s="1"/>
  <c r="AD38"/>
  <c r="AB38"/>
  <c r="Z38"/>
  <c r="X38"/>
  <c r="AA38" s="1"/>
  <c r="W38"/>
  <c r="AC38" s="1"/>
  <c r="AD37"/>
  <c r="AB37"/>
  <c r="Z37"/>
  <c r="X37"/>
  <c r="AA37" s="1"/>
  <c r="W37"/>
  <c r="AC37" s="1"/>
  <c r="AD36"/>
  <c r="AB36"/>
  <c r="Z36"/>
  <c r="X36"/>
  <c r="AA36" s="1"/>
  <c r="W36"/>
  <c r="AC36" s="1"/>
  <c r="AD35"/>
  <c r="AB35"/>
  <c r="Z35"/>
  <c r="X35"/>
  <c r="AA35" s="1"/>
  <c r="W35"/>
  <c r="AC35" s="1"/>
  <c r="AD34"/>
  <c r="AB34"/>
  <c r="Z34"/>
  <c r="X34"/>
  <c r="AA34" s="1"/>
  <c r="W34"/>
  <c r="AC34" s="1"/>
  <c r="AD33"/>
  <c r="AB33"/>
  <c r="Z33"/>
  <c r="X33"/>
  <c r="AA33" s="1"/>
  <c r="W33"/>
  <c r="AC33" s="1"/>
  <c r="AD32"/>
  <c r="AB32"/>
  <c r="Z32"/>
  <c r="X32"/>
  <c r="AA32" s="1"/>
  <c r="W32"/>
  <c r="AC32" s="1"/>
  <c r="AD31"/>
  <c r="AB31"/>
  <c r="Z31"/>
  <c r="X31"/>
  <c r="AA31" s="1"/>
  <c r="W31"/>
  <c r="AC31" s="1"/>
  <c r="AD30"/>
  <c r="AB30"/>
  <c r="Z30"/>
  <c r="X30"/>
  <c r="AA30" s="1"/>
  <c r="W30"/>
  <c r="AC30" s="1"/>
  <c r="AD29"/>
  <c r="AB29"/>
  <c r="Z29"/>
  <c r="X29"/>
  <c r="AA29" s="1"/>
  <c r="W29"/>
  <c r="AC29" s="1"/>
  <c r="AD28"/>
  <c r="AB28"/>
  <c r="Z28"/>
  <c r="X28"/>
  <c r="AA28" s="1"/>
  <c r="W28"/>
  <c r="AC28" s="1"/>
  <c r="AD27"/>
  <c r="AB27"/>
  <c r="Z27"/>
  <c r="X27"/>
  <c r="AA27" s="1"/>
  <c r="W27"/>
  <c r="AC27" s="1"/>
  <c r="AD26"/>
  <c r="AB26"/>
  <c r="Z26"/>
  <c r="X26"/>
  <c r="AA26" s="1"/>
  <c r="W26"/>
  <c r="AC26" s="1"/>
  <c r="AD25"/>
  <c r="AB25"/>
  <c r="Z25"/>
  <c r="X25"/>
  <c r="AA25" s="1"/>
  <c r="W25"/>
  <c r="AC25" s="1"/>
  <c r="AD24"/>
  <c r="AB24"/>
  <c r="Z24"/>
  <c r="X24"/>
  <c r="AA24" s="1"/>
  <c r="W24"/>
  <c r="AC24" s="1"/>
  <c r="AD23"/>
  <c r="AB23"/>
  <c r="Z23"/>
  <c r="X23"/>
  <c r="AA23" s="1"/>
  <c r="W23"/>
  <c r="AC23" s="1"/>
  <c r="AD22"/>
  <c r="AB22"/>
  <c r="Z22"/>
  <c r="X22"/>
  <c r="AA22" s="1"/>
  <c r="W22"/>
  <c r="AC22" s="1"/>
  <c r="AD21"/>
  <c r="AB21"/>
  <c r="Z21"/>
  <c r="X21"/>
  <c r="AA21" s="1"/>
  <c r="W21"/>
  <c r="AC21" s="1"/>
  <c r="AD20"/>
  <c r="AB20"/>
  <c r="Z20"/>
  <c r="X20"/>
  <c r="AA20" s="1"/>
  <c r="W20"/>
  <c r="AC20" s="1"/>
  <c r="AD19"/>
  <c r="AB19"/>
  <c r="Z19"/>
  <c r="X19"/>
  <c r="AA19" s="1"/>
  <c r="W19"/>
  <c r="AC19" s="1"/>
  <c r="AD18"/>
  <c r="AB18"/>
  <c r="Z18"/>
  <c r="X18"/>
  <c r="AA18" s="1"/>
  <c r="W18"/>
  <c r="AC18" s="1"/>
  <c r="AD17"/>
  <c r="AB17"/>
  <c r="Z17"/>
  <c r="X17"/>
  <c r="AA17" s="1"/>
  <c r="W17"/>
  <c r="AC17" s="1"/>
  <c r="AD16"/>
  <c r="AB16"/>
  <c r="Z16"/>
  <c r="X16"/>
  <c r="AA16" s="1"/>
  <c r="W16"/>
  <c r="AC16" s="1"/>
  <c r="AD15"/>
  <c r="AB15"/>
  <c r="Z15"/>
  <c r="X15"/>
  <c r="AA15" s="1"/>
  <c r="W15"/>
  <c r="AC15" s="1"/>
  <c r="AD14"/>
  <c r="AB14"/>
  <c r="Z14"/>
  <c r="X14"/>
  <c r="AA14" s="1"/>
  <c r="W14"/>
  <c r="AC14" s="1"/>
  <c r="AD13"/>
  <c r="AB13"/>
  <c r="Z13"/>
  <c r="X13"/>
  <c r="AA13" s="1"/>
  <c r="W13"/>
  <c r="AC13" s="1"/>
  <c r="AD12"/>
  <c r="AB12"/>
  <c r="Z12"/>
  <c r="X12"/>
  <c r="AA12" s="1"/>
  <c r="W12"/>
  <c r="AC12" s="1"/>
  <c r="AD11"/>
  <c r="AB11"/>
  <c r="Z11"/>
  <c r="X11"/>
  <c r="AA11" s="1"/>
  <c r="W11"/>
  <c r="AC11" s="1"/>
  <c r="AD10"/>
  <c r="AB10"/>
  <c r="Z10"/>
  <c r="X10"/>
  <c r="AA10" s="1"/>
  <c r="W10"/>
  <c r="AC10" s="1"/>
  <c r="AD9"/>
  <c r="AB9"/>
  <c r="Z9"/>
  <c r="X9"/>
  <c r="AA9" s="1"/>
  <c r="W9"/>
  <c r="AC9" s="1"/>
  <c r="AD8"/>
  <c r="AB8"/>
  <c r="Z8"/>
  <c r="X8"/>
  <c r="AA8" s="1"/>
  <c r="W8"/>
  <c r="AC8" s="1"/>
  <c r="AD7"/>
  <c r="AB7"/>
  <c r="Z7"/>
  <c r="X7"/>
  <c r="AA7" s="1"/>
  <c r="W7"/>
  <c r="AC7" s="1"/>
  <c r="AD6"/>
  <c r="AB6"/>
  <c r="Z6"/>
  <c r="X6"/>
  <c r="AA6" s="1"/>
  <c r="W6"/>
  <c r="AC6" s="1"/>
  <c r="AD5"/>
  <c r="AB5"/>
  <c r="Z5"/>
  <c r="X5"/>
  <c r="AA5" s="1"/>
  <c r="W5"/>
  <c r="AC5" s="1"/>
  <c r="AD4"/>
  <c r="AB4"/>
  <c r="Z4"/>
  <c r="X4"/>
  <c r="AA4" s="1"/>
  <c r="W4"/>
  <c r="AC4" s="1"/>
  <c r="AD3"/>
  <c r="AB3"/>
  <c r="Z3"/>
  <c r="X3"/>
  <c r="AA3" s="1"/>
  <c r="W3"/>
  <c r="AC3" s="1"/>
  <c r="K50"/>
  <c r="K46"/>
  <c r="K42"/>
  <c r="K38"/>
  <c r="K34"/>
  <c r="K30"/>
  <c r="K26"/>
  <c r="K22"/>
  <c r="K19"/>
  <c r="K17"/>
  <c r="K15"/>
  <c r="K13"/>
  <c r="K11"/>
  <c r="K9"/>
  <c r="K7"/>
  <c r="K5"/>
  <c r="K3"/>
  <c r="FE53" i="32"/>
  <c r="FC53"/>
  <c r="FF53" s="1"/>
  <c r="FB53"/>
  <c r="FH53" s="1"/>
  <c r="FI52"/>
  <c r="FG52"/>
  <c r="FE52"/>
  <c r="FC52"/>
  <c r="FF52" s="1"/>
  <c r="FB52"/>
  <c r="FH52" s="1"/>
  <c r="FI51"/>
  <c r="FG51"/>
  <c r="FE51"/>
  <c r="FC51"/>
  <c r="FF51" s="1"/>
  <c r="FB51"/>
  <c r="FH51" s="1"/>
  <c r="FI50"/>
  <c r="FG50"/>
  <c r="FE50"/>
  <c r="FC50"/>
  <c r="FF50" s="1"/>
  <c r="FB50"/>
  <c r="FH50" s="1"/>
  <c r="FI49"/>
  <c r="FG49"/>
  <c r="FE49"/>
  <c r="FC49"/>
  <c r="FF49" s="1"/>
  <c r="FB49"/>
  <c r="FH49" s="1"/>
  <c r="FI48"/>
  <c r="FG48"/>
  <c r="FE48"/>
  <c r="FC48"/>
  <c r="FF48" s="1"/>
  <c r="FB48"/>
  <c r="FH48" s="1"/>
  <c r="FI47"/>
  <c r="FG47"/>
  <c r="FE47"/>
  <c r="FC47"/>
  <c r="FF47" s="1"/>
  <c r="FB47"/>
  <c r="FH47" s="1"/>
  <c r="FI46"/>
  <c r="FG46"/>
  <c r="FE46"/>
  <c r="FC46"/>
  <c r="FF46" s="1"/>
  <c r="FB46"/>
  <c r="FH46" s="1"/>
  <c r="FI45"/>
  <c r="FG45"/>
  <c r="FE45"/>
  <c r="FC45"/>
  <c r="FF45" s="1"/>
  <c r="FB45"/>
  <c r="FH45" s="1"/>
  <c r="FI44"/>
  <c r="FG44"/>
  <c r="FE44"/>
  <c r="FC44"/>
  <c r="FF44" s="1"/>
  <c r="FB44"/>
  <c r="FH44" s="1"/>
  <c r="FI43"/>
  <c r="FG43"/>
  <c r="FE43"/>
  <c r="FC43"/>
  <c r="FF43" s="1"/>
  <c r="FB43"/>
  <c r="FH43" s="1"/>
  <c r="FI42"/>
  <c r="FG42"/>
  <c r="FE42"/>
  <c r="FC42"/>
  <c r="FF42" s="1"/>
  <c r="FB42"/>
  <c r="FH42" s="1"/>
  <c r="FI41"/>
  <c r="FG41"/>
  <c r="FE41"/>
  <c r="FC41"/>
  <c r="FF41" s="1"/>
  <c r="FB41"/>
  <c r="FH41" s="1"/>
  <c r="FI40"/>
  <c r="FG40"/>
  <c r="FE40"/>
  <c r="FC40"/>
  <c r="FF40" s="1"/>
  <c r="FB40"/>
  <c r="FH40" s="1"/>
  <c r="FI39"/>
  <c r="FG39"/>
  <c r="FE39"/>
  <c r="FC39"/>
  <c r="FF39" s="1"/>
  <c r="FB39"/>
  <c r="FH39" s="1"/>
  <c r="FI38"/>
  <c r="FG38"/>
  <c r="FE38"/>
  <c r="FC38"/>
  <c r="FF38" s="1"/>
  <c r="FB38"/>
  <c r="FH38" s="1"/>
  <c r="FI37"/>
  <c r="FG37"/>
  <c r="FE37"/>
  <c r="FC37"/>
  <c r="FF37" s="1"/>
  <c r="FB37"/>
  <c r="FH37" s="1"/>
  <c r="FI36"/>
  <c r="FG36"/>
  <c r="FE36"/>
  <c r="FC36"/>
  <c r="FF36" s="1"/>
  <c r="FB36"/>
  <c r="FH36" s="1"/>
  <c r="FI35"/>
  <c r="FG35"/>
  <c r="FE35"/>
  <c r="FC35"/>
  <c r="FF35" s="1"/>
  <c r="FB35"/>
  <c r="FH35" s="1"/>
  <c r="FI34"/>
  <c r="FG34"/>
  <c r="FE34"/>
  <c r="FC34"/>
  <c r="FF34" s="1"/>
  <c r="FB34"/>
  <c r="FH34" s="1"/>
  <c r="FI33"/>
  <c r="FG33"/>
  <c r="FE33"/>
  <c r="FC33"/>
  <c r="FF33" s="1"/>
  <c r="FB33"/>
  <c r="FH33" s="1"/>
  <c r="FI32"/>
  <c r="FG32"/>
  <c r="FE32"/>
  <c r="FC32"/>
  <c r="FF32" s="1"/>
  <c r="FB32"/>
  <c r="FH32" s="1"/>
  <c r="FI31"/>
  <c r="FG31"/>
  <c r="FE31"/>
  <c r="FC31"/>
  <c r="FF31" s="1"/>
  <c r="FB31"/>
  <c r="FH31" s="1"/>
  <c r="FI30"/>
  <c r="FG30"/>
  <c r="FE30"/>
  <c r="FC30"/>
  <c r="FF30" s="1"/>
  <c r="FB30"/>
  <c r="FH30" s="1"/>
  <c r="FI29"/>
  <c r="FG29"/>
  <c r="FE29"/>
  <c r="FC29"/>
  <c r="FF29" s="1"/>
  <c r="FB29"/>
  <c r="FH29" s="1"/>
  <c r="FI28"/>
  <c r="FG28"/>
  <c r="FE28"/>
  <c r="FC28"/>
  <c r="FF28" s="1"/>
  <c r="FB28"/>
  <c r="FH28" s="1"/>
  <c r="FI27"/>
  <c r="FG27"/>
  <c r="FE27"/>
  <c r="FC27"/>
  <c r="FF27" s="1"/>
  <c r="FB27"/>
  <c r="FH27" s="1"/>
  <c r="FI26"/>
  <c r="FG26"/>
  <c r="FE26"/>
  <c r="FC26"/>
  <c r="FF26" s="1"/>
  <c r="FB26"/>
  <c r="FH26" s="1"/>
  <c r="FI25"/>
  <c r="FG25"/>
  <c r="FE25"/>
  <c r="FC25"/>
  <c r="FF25" s="1"/>
  <c r="FB25"/>
  <c r="FH25" s="1"/>
  <c r="FI24"/>
  <c r="FG24"/>
  <c r="FE24"/>
  <c r="FC24"/>
  <c r="FF24" s="1"/>
  <c r="FB24"/>
  <c r="FH24" s="1"/>
  <c r="FI23"/>
  <c r="FG23"/>
  <c r="FE23"/>
  <c r="FC23"/>
  <c r="FF23" s="1"/>
  <c r="FB23"/>
  <c r="FH23" s="1"/>
  <c r="FI22"/>
  <c r="FG22"/>
  <c r="FE22"/>
  <c r="FC22"/>
  <c r="FF22" s="1"/>
  <c r="FB22"/>
  <c r="FH22" s="1"/>
  <c r="FI21"/>
  <c r="FG21"/>
  <c r="FE21"/>
  <c r="FC21"/>
  <c r="FF21" s="1"/>
  <c r="FB21"/>
  <c r="FH21" s="1"/>
  <c r="FI20"/>
  <c r="FG20"/>
  <c r="FE20"/>
  <c r="FC20"/>
  <c r="FF20" s="1"/>
  <c r="FB20"/>
  <c r="FH20" s="1"/>
  <c r="FI19"/>
  <c r="FG19"/>
  <c r="FE19"/>
  <c r="FC19"/>
  <c r="FF19" s="1"/>
  <c r="FB19"/>
  <c r="FH19" s="1"/>
  <c r="FI18"/>
  <c r="FG18"/>
  <c r="FE18"/>
  <c r="FC18"/>
  <c r="FF18" s="1"/>
  <c r="FB18"/>
  <c r="FH18" s="1"/>
  <c r="FI17"/>
  <c r="FG17"/>
  <c r="FE17"/>
  <c r="FC17"/>
  <c r="FF17" s="1"/>
  <c r="FB17"/>
  <c r="FH17" s="1"/>
  <c r="FI16"/>
  <c r="FG16"/>
  <c r="FE16"/>
  <c r="FC16"/>
  <c r="FF16" s="1"/>
  <c r="FB16"/>
  <c r="FH16" s="1"/>
  <c r="FI15"/>
  <c r="FG15"/>
  <c r="FE15"/>
  <c r="FC15"/>
  <c r="FF15" s="1"/>
  <c r="FB15"/>
  <c r="FH15" s="1"/>
  <c r="FI14"/>
  <c r="FG14"/>
  <c r="FE14"/>
  <c r="FC14"/>
  <c r="FF14" s="1"/>
  <c r="FB14"/>
  <c r="FH14" s="1"/>
  <c r="FI13"/>
  <c r="FG13"/>
  <c r="FE13"/>
  <c r="FC13"/>
  <c r="FF13" s="1"/>
  <c r="FB13"/>
  <c r="FH13" s="1"/>
  <c r="FI12"/>
  <c r="FG12"/>
  <c r="FE12"/>
  <c r="FC12"/>
  <c r="FF12" s="1"/>
  <c r="FB12"/>
  <c r="FH12" s="1"/>
  <c r="FI11"/>
  <c r="FG11"/>
  <c r="FE11"/>
  <c r="FC11"/>
  <c r="FF11" s="1"/>
  <c r="FB11"/>
  <c r="FH11" s="1"/>
  <c r="FI10"/>
  <c r="FG10"/>
  <c r="FE10"/>
  <c r="FC10"/>
  <c r="FF10" s="1"/>
  <c r="FB10"/>
  <c r="FH10" s="1"/>
  <c r="FI9"/>
  <c r="FG9"/>
  <c r="FE9"/>
  <c r="FC9"/>
  <c r="FF9" s="1"/>
  <c r="FB9"/>
  <c r="FH9" s="1"/>
  <c r="FI8"/>
  <c r="FG8"/>
  <c r="FE8"/>
  <c r="FC8"/>
  <c r="FF8" s="1"/>
  <c r="FB8"/>
  <c r="FH8" s="1"/>
  <c r="FI7"/>
  <c r="FG7"/>
  <c r="FE7"/>
  <c r="FC7"/>
  <c r="FF7" s="1"/>
  <c r="FB7"/>
  <c r="FH7" s="1"/>
  <c r="FI6"/>
  <c r="FG6"/>
  <c r="FE6"/>
  <c r="FC6"/>
  <c r="FF6" s="1"/>
  <c r="FB6"/>
  <c r="FH6" s="1"/>
  <c r="FI5"/>
  <c r="FG5"/>
  <c r="FE5"/>
  <c r="FC5"/>
  <c r="FF5" s="1"/>
  <c r="FB5"/>
  <c r="FH5" s="1"/>
  <c r="FI4"/>
  <c r="FG4"/>
  <c r="FE4"/>
  <c r="FC4"/>
  <c r="FF4" s="1"/>
  <c r="FB4"/>
  <c r="FH4" s="1"/>
  <c r="FI3"/>
  <c r="FG3"/>
  <c r="FE3"/>
  <c r="FC3"/>
  <c r="FF3" s="1"/>
  <c r="FB3"/>
  <c r="FH3" s="1"/>
  <c r="EP53"/>
  <c r="EN53"/>
  <c r="EQ53" s="1"/>
  <c r="EM53"/>
  <c r="ES53" s="1"/>
  <c r="ET52"/>
  <c r="ER52"/>
  <c r="EP52"/>
  <c r="EN52"/>
  <c r="EQ52" s="1"/>
  <c r="EM52"/>
  <c r="ES52" s="1"/>
  <c r="ET51"/>
  <c r="ER51"/>
  <c r="EP51"/>
  <c r="EN51"/>
  <c r="EQ51" s="1"/>
  <c r="EM51"/>
  <c r="ES51" s="1"/>
  <c r="ET50"/>
  <c r="ER50"/>
  <c r="EP50"/>
  <c r="EN50"/>
  <c r="EQ50" s="1"/>
  <c r="EM50"/>
  <c r="ES50" s="1"/>
  <c r="ET49"/>
  <c r="ER49"/>
  <c r="EP49"/>
  <c r="EN49"/>
  <c r="EQ49" s="1"/>
  <c r="EM49"/>
  <c r="ES49" s="1"/>
  <c r="ET48"/>
  <c r="ER48"/>
  <c r="EP48"/>
  <c r="EN48"/>
  <c r="EQ48" s="1"/>
  <c r="EM48"/>
  <c r="ES48" s="1"/>
  <c r="ET47"/>
  <c r="ER47"/>
  <c r="EP47"/>
  <c r="EN47"/>
  <c r="EQ47" s="1"/>
  <c r="EM47"/>
  <c r="ES47" s="1"/>
  <c r="ET46"/>
  <c r="ER46"/>
  <c r="EP46"/>
  <c r="EN46"/>
  <c r="EQ46" s="1"/>
  <c r="EM46"/>
  <c r="ES46" s="1"/>
  <c r="ET45"/>
  <c r="ER45"/>
  <c r="EP45"/>
  <c r="EN45"/>
  <c r="EQ45" s="1"/>
  <c r="EM45"/>
  <c r="ES45" s="1"/>
  <c r="ET44"/>
  <c r="ER44"/>
  <c r="EP44"/>
  <c r="EN44"/>
  <c r="EQ44" s="1"/>
  <c r="EM44"/>
  <c r="ES44" s="1"/>
  <c r="ET43"/>
  <c r="ER43"/>
  <c r="EP43"/>
  <c r="EN43"/>
  <c r="EQ43" s="1"/>
  <c r="EM43"/>
  <c r="ES43" s="1"/>
  <c r="ET42"/>
  <c r="ER42"/>
  <c r="EP42"/>
  <c r="EN42"/>
  <c r="EQ42" s="1"/>
  <c r="EM42"/>
  <c r="ES42" s="1"/>
  <c r="ET41"/>
  <c r="ER41"/>
  <c r="EP41"/>
  <c r="EN41"/>
  <c r="EQ41" s="1"/>
  <c r="EM41"/>
  <c r="ES41" s="1"/>
  <c r="ET40"/>
  <c r="ER40"/>
  <c r="EP40"/>
  <c r="EN40"/>
  <c r="EQ40" s="1"/>
  <c r="EM40"/>
  <c r="ES40" s="1"/>
  <c r="ET39"/>
  <c r="ER39"/>
  <c r="EP39"/>
  <c r="EN39"/>
  <c r="EQ39" s="1"/>
  <c r="EM39"/>
  <c r="ES39" s="1"/>
  <c r="ET38"/>
  <c r="ER38"/>
  <c r="EP38"/>
  <c r="EN38"/>
  <c r="EQ38" s="1"/>
  <c r="EM38"/>
  <c r="ES38" s="1"/>
  <c r="ET37"/>
  <c r="ER37"/>
  <c r="EP37"/>
  <c r="EN37"/>
  <c r="EQ37" s="1"/>
  <c r="EM37"/>
  <c r="ES37" s="1"/>
  <c r="ET36"/>
  <c r="ER36"/>
  <c r="EP36"/>
  <c r="EN36"/>
  <c r="EQ36" s="1"/>
  <c r="EM36"/>
  <c r="ES36" s="1"/>
  <c r="ET35"/>
  <c r="ER35"/>
  <c r="EP35"/>
  <c r="EN35"/>
  <c r="EQ35" s="1"/>
  <c r="EM35"/>
  <c r="ES35" s="1"/>
  <c r="ET34"/>
  <c r="ER34"/>
  <c r="EP34"/>
  <c r="EN34"/>
  <c r="EQ34" s="1"/>
  <c r="EM34"/>
  <c r="ES34" s="1"/>
  <c r="ET33"/>
  <c r="ER33"/>
  <c r="EP33"/>
  <c r="EN33"/>
  <c r="EQ33" s="1"/>
  <c r="EM33"/>
  <c r="ES33" s="1"/>
  <c r="ET32"/>
  <c r="ER32"/>
  <c r="EP32"/>
  <c r="EN32"/>
  <c r="EQ32" s="1"/>
  <c r="EM32"/>
  <c r="ES32" s="1"/>
  <c r="ET31"/>
  <c r="ER31"/>
  <c r="EP31"/>
  <c r="EN31"/>
  <c r="EQ31" s="1"/>
  <c r="EM31"/>
  <c r="ES31" s="1"/>
  <c r="ET30"/>
  <c r="ER30"/>
  <c r="EP30"/>
  <c r="EN30"/>
  <c r="EQ30" s="1"/>
  <c r="EM30"/>
  <c r="ES30" s="1"/>
  <c r="ET29"/>
  <c r="ER29"/>
  <c r="EP29"/>
  <c r="EN29"/>
  <c r="EQ29" s="1"/>
  <c r="EM29"/>
  <c r="ES29" s="1"/>
  <c r="ET28"/>
  <c r="ER28"/>
  <c r="EP28"/>
  <c r="EN28"/>
  <c r="EQ28" s="1"/>
  <c r="EM28"/>
  <c r="ES28" s="1"/>
  <c r="ET27"/>
  <c r="ER27"/>
  <c r="EP27"/>
  <c r="EN27"/>
  <c r="EQ27" s="1"/>
  <c r="EM27"/>
  <c r="ES27" s="1"/>
  <c r="ET26"/>
  <c r="ER26"/>
  <c r="EP26"/>
  <c r="EN26"/>
  <c r="EQ26" s="1"/>
  <c r="EM26"/>
  <c r="ES26" s="1"/>
  <c r="ET25"/>
  <c r="ER25"/>
  <c r="EP25"/>
  <c r="EN25"/>
  <c r="EQ25" s="1"/>
  <c r="EM25"/>
  <c r="ES25" s="1"/>
  <c r="ET24"/>
  <c r="ER24"/>
  <c r="EP24"/>
  <c r="EN24"/>
  <c r="EQ24" s="1"/>
  <c r="EM24"/>
  <c r="ES24" s="1"/>
  <c r="ET23"/>
  <c r="ER23"/>
  <c r="EP23"/>
  <c r="EN23"/>
  <c r="EQ23" s="1"/>
  <c r="EM23"/>
  <c r="ES23" s="1"/>
  <c r="ET22"/>
  <c r="ER22"/>
  <c r="EP22"/>
  <c r="EN22"/>
  <c r="EQ22" s="1"/>
  <c r="EM22"/>
  <c r="ES22" s="1"/>
  <c r="ET21"/>
  <c r="ER21"/>
  <c r="EP21"/>
  <c r="EN21"/>
  <c r="EQ21" s="1"/>
  <c r="EM21"/>
  <c r="ES21" s="1"/>
  <c r="ET20"/>
  <c r="ER20"/>
  <c r="EP20"/>
  <c r="EN20"/>
  <c r="EQ20" s="1"/>
  <c r="EM20"/>
  <c r="ES20" s="1"/>
  <c r="ET19"/>
  <c r="ER19"/>
  <c r="EP19"/>
  <c r="EN19"/>
  <c r="EQ19" s="1"/>
  <c r="EM19"/>
  <c r="ES19" s="1"/>
  <c r="ET18"/>
  <c r="ER18"/>
  <c r="EP18"/>
  <c r="EN18"/>
  <c r="EQ18" s="1"/>
  <c r="EM18"/>
  <c r="ES18" s="1"/>
  <c r="ET17"/>
  <c r="ER17"/>
  <c r="EP17"/>
  <c r="EN17"/>
  <c r="EQ17" s="1"/>
  <c r="EM17"/>
  <c r="ES17" s="1"/>
  <c r="ET16"/>
  <c r="ER16"/>
  <c r="EP16"/>
  <c r="EN16"/>
  <c r="EQ16" s="1"/>
  <c r="EM16"/>
  <c r="ES16" s="1"/>
  <c r="ET15"/>
  <c r="ER15"/>
  <c r="EP15"/>
  <c r="EN15"/>
  <c r="EQ15" s="1"/>
  <c r="EM15"/>
  <c r="ES15" s="1"/>
  <c r="ET14"/>
  <c r="ER14"/>
  <c r="EP14"/>
  <c r="EN14"/>
  <c r="EQ14" s="1"/>
  <c r="EM14"/>
  <c r="ES14" s="1"/>
  <c r="ET13"/>
  <c r="ER13"/>
  <c r="EP13"/>
  <c r="EN13"/>
  <c r="EQ13" s="1"/>
  <c r="EM13"/>
  <c r="ES13" s="1"/>
  <c r="ET12"/>
  <c r="ER12"/>
  <c r="EP12"/>
  <c r="EN12"/>
  <c r="EQ12" s="1"/>
  <c r="EM12"/>
  <c r="ES12" s="1"/>
  <c r="ET11"/>
  <c r="ER11"/>
  <c r="EP11"/>
  <c r="EN11"/>
  <c r="EQ11" s="1"/>
  <c r="EM11"/>
  <c r="ES11" s="1"/>
  <c r="ET10"/>
  <c r="ER10"/>
  <c r="EP10"/>
  <c r="EN10"/>
  <c r="EQ10" s="1"/>
  <c r="EM10"/>
  <c r="ES10" s="1"/>
  <c r="ET9"/>
  <c r="ER9"/>
  <c r="EP9"/>
  <c r="EN9"/>
  <c r="EQ9" s="1"/>
  <c r="EM9"/>
  <c r="ES9" s="1"/>
  <c r="ET8"/>
  <c r="ER8"/>
  <c r="EP8"/>
  <c r="EN8"/>
  <c r="EQ8" s="1"/>
  <c r="EM8"/>
  <c r="ES8" s="1"/>
  <c r="ET7"/>
  <c r="ER7"/>
  <c r="EP7"/>
  <c r="EN7"/>
  <c r="EQ7" s="1"/>
  <c r="EM7"/>
  <c r="ES7" s="1"/>
  <c r="ET6"/>
  <c r="ER6"/>
  <c r="EP6"/>
  <c r="EN6"/>
  <c r="EQ6" s="1"/>
  <c r="EM6"/>
  <c r="ES6" s="1"/>
  <c r="ET5"/>
  <c r="ER5"/>
  <c r="EP5"/>
  <c r="EN5"/>
  <c r="EQ5" s="1"/>
  <c r="EM5"/>
  <c r="ES5" s="1"/>
  <c r="ET4"/>
  <c r="ER4"/>
  <c r="EP4"/>
  <c r="EN4"/>
  <c r="EQ4" s="1"/>
  <c r="EM4"/>
  <c r="ES4" s="1"/>
  <c r="ET3"/>
  <c r="ER3"/>
  <c r="EP3"/>
  <c r="EN3"/>
  <c r="EQ3" s="1"/>
  <c r="EM3"/>
  <c r="ES3" s="1"/>
  <c r="EE53"/>
  <c r="EC53"/>
  <c r="EA53"/>
  <c r="DY53"/>
  <c r="EB53" s="1"/>
  <c r="DX53"/>
  <c r="ED53" s="1"/>
  <c r="EE52"/>
  <c r="EC52"/>
  <c r="EA52"/>
  <c r="DY52"/>
  <c r="EB52" s="1"/>
  <c r="DX52"/>
  <c r="ED52" s="1"/>
  <c r="EE51"/>
  <c r="EC51"/>
  <c r="EA51"/>
  <c r="DY51"/>
  <c r="EB51" s="1"/>
  <c r="DX51"/>
  <c r="ED51" s="1"/>
  <c r="EE50"/>
  <c r="EC50"/>
  <c r="EA50"/>
  <c r="DY50"/>
  <c r="EB50" s="1"/>
  <c r="DX50"/>
  <c r="ED50" s="1"/>
  <c r="EE49"/>
  <c r="EC49"/>
  <c r="EA49"/>
  <c r="DY49"/>
  <c r="EB49" s="1"/>
  <c r="DX49"/>
  <c r="ED49" s="1"/>
  <c r="EE48"/>
  <c r="EC48"/>
  <c r="EA48"/>
  <c r="DY48"/>
  <c r="EB48" s="1"/>
  <c r="DX48"/>
  <c r="ED48" s="1"/>
  <c r="EE47"/>
  <c r="EC47"/>
  <c r="EA47"/>
  <c r="DY47"/>
  <c r="EB47" s="1"/>
  <c r="DX47"/>
  <c r="ED47" s="1"/>
  <c r="EE46"/>
  <c r="EC46"/>
  <c r="EA46"/>
  <c r="DY46"/>
  <c r="EB46" s="1"/>
  <c r="DX46"/>
  <c r="ED46" s="1"/>
  <c r="EE45"/>
  <c r="EC45"/>
  <c r="EA45"/>
  <c r="DY45"/>
  <c r="EB45" s="1"/>
  <c r="DX45"/>
  <c r="ED45" s="1"/>
  <c r="EE44"/>
  <c r="EC44"/>
  <c r="EA44"/>
  <c r="DY44"/>
  <c r="EB44" s="1"/>
  <c r="DX44"/>
  <c r="ED44" s="1"/>
  <c r="EE43"/>
  <c r="EC43"/>
  <c r="EA43"/>
  <c r="DY43"/>
  <c r="EB43" s="1"/>
  <c r="DX43"/>
  <c r="ED43" s="1"/>
  <c r="EE42"/>
  <c r="EC42"/>
  <c r="EA42"/>
  <c r="DY42"/>
  <c r="EB42" s="1"/>
  <c r="DX42"/>
  <c r="ED42" s="1"/>
  <c r="EE41"/>
  <c r="EC41"/>
  <c r="EA41"/>
  <c r="DY41"/>
  <c r="EB41" s="1"/>
  <c r="DX41"/>
  <c r="ED41" s="1"/>
  <c r="EE40"/>
  <c r="EC40"/>
  <c r="EA40"/>
  <c r="DY40"/>
  <c r="EB40" s="1"/>
  <c r="DX40"/>
  <c r="ED40" s="1"/>
  <c r="EE39"/>
  <c r="EC39"/>
  <c r="EA39"/>
  <c r="DY39"/>
  <c r="EB39" s="1"/>
  <c r="DX39"/>
  <c r="ED39" s="1"/>
  <c r="EE38"/>
  <c r="EC38"/>
  <c r="EA38"/>
  <c r="DY38"/>
  <c r="EB38" s="1"/>
  <c r="DX38"/>
  <c r="ED38" s="1"/>
  <c r="EE37"/>
  <c r="EC37"/>
  <c r="EA37"/>
  <c r="DY37"/>
  <c r="EB37" s="1"/>
  <c r="DX37"/>
  <c r="ED37" s="1"/>
  <c r="EE36"/>
  <c r="EC36"/>
  <c r="EA36"/>
  <c r="DY36"/>
  <c r="EB36" s="1"/>
  <c r="DX36"/>
  <c r="ED36" s="1"/>
  <c r="EE35"/>
  <c r="EC35"/>
  <c r="EA35"/>
  <c r="DY35"/>
  <c r="EB35" s="1"/>
  <c r="DX35"/>
  <c r="ED35" s="1"/>
  <c r="EE34"/>
  <c r="EC34"/>
  <c r="EA34"/>
  <c r="DY34"/>
  <c r="EB34" s="1"/>
  <c r="DX34"/>
  <c r="ED34" s="1"/>
  <c r="EE33"/>
  <c r="EC33"/>
  <c r="EA33"/>
  <c r="DY33"/>
  <c r="EB33" s="1"/>
  <c r="DX33"/>
  <c r="ED33" s="1"/>
  <c r="EE32"/>
  <c r="EC32"/>
  <c r="EA32"/>
  <c r="DY32"/>
  <c r="EB32" s="1"/>
  <c r="DX32"/>
  <c r="ED32" s="1"/>
  <c r="EE31"/>
  <c r="EC31"/>
  <c r="EA31"/>
  <c r="DY31"/>
  <c r="EB31" s="1"/>
  <c r="DX31"/>
  <c r="ED31" s="1"/>
  <c r="EE30"/>
  <c r="EC30"/>
  <c r="EA30"/>
  <c r="DY30"/>
  <c r="EB30" s="1"/>
  <c r="DX30"/>
  <c r="ED30" s="1"/>
  <c r="EE29"/>
  <c r="EC29"/>
  <c r="EA29"/>
  <c r="DY29"/>
  <c r="EB29" s="1"/>
  <c r="DX29"/>
  <c r="ED29" s="1"/>
  <c r="EE28"/>
  <c r="EC28"/>
  <c r="EA28"/>
  <c r="DY28"/>
  <c r="EB28" s="1"/>
  <c r="DX28"/>
  <c r="ED28" s="1"/>
  <c r="EE27"/>
  <c r="EC27"/>
  <c r="EA27"/>
  <c r="DY27"/>
  <c r="EB27" s="1"/>
  <c r="DX27"/>
  <c r="ED27" s="1"/>
  <c r="EE26"/>
  <c r="EC26"/>
  <c r="EA26"/>
  <c r="DY26"/>
  <c r="EB26" s="1"/>
  <c r="DX26"/>
  <c r="ED26" s="1"/>
  <c r="EE25"/>
  <c r="EC25"/>
  <c r="EA25"/>
  <c r="DY25"/>
  <c r="EB25" s="1"/>
  <c r="DX25"/>
  <c r="ED25" s="1"/>
  <c r="EE24"/>
  <c r="EC24"/>
  <c r="EA24"/>
  <c r="DY24"/>
  <c r="EB24" s="1"/>
  <c r="DX24"/>
  <c r="ED24" s="1"/>
  <c r="EE23"/>
  <c r="EC23"/>
  <c r="EA23"/>
  <c r="DY23"/>
  <c r="EB23" s="1"/>
  <c r="DX23"/>
  <c r="ED23" s="1"/>
  <c r="EE22"/>
  <c r="EC22"/>
  <c r="EA22"/>
  <c r="DY22"/>
  <c r="EB22" s="1"/>
  <c r="DX22"/>
  <c r="ED22" s="1"/>
  <c r="EE21"/>
  <c r="EC21"/>
  <c r="EA21"/>
  <c r="DY21"/>
  <c r="EB21" s="1"/>
  <c r="DX21"/>
  <c r="ED21" s="1"/>
  <c r="EE20"/>
  <c r="EC20"/>
  <c r="EA20"/>
  <c r="DY20"/>
  <c r="EB20" s="1"/>
  <c r="DX20"/>
  <c r="ED20" s="1"/>
  <c r="EE19"/>
  <c r="EC19"/>
  <c r="EA19"/>
  <c r="DY19"/>
  <c r="EB19" s="1"/>
  <c r="DX19"/>
  <c r="ED19" s="1"/>
  <c r="EE18"/>
  <c r="EC18"/>
  <c r="EA18"/>
  <c r="DY18"/>
  <c r="EB18" s="1"/>
  <c r="DX18"/>
  <c r="ED18" s="1"/>
  <c r="EE17"/>
  <c r="EC17"/>
  <c r="EA17"/>
  <c r="DY17"/>
  <c r="EB17" s="1"/>
  <c r="DX17"/>
  <c r="ED17" s="1"/>
  <c r="EE16"/>
  <c r="EC16"/>
  <c r="EA16"/>
  <c r="DY16"/>
  <c r="EB16" s="1"/>
  <c r="DX16"/>
  <c r="ED16" s="1"/>
  <c r="EE15"/>
  <c r="EC15"/>
  <c r="EA15"/>
  <c r="DY15"/>
  <c r="EB15" s="1"/>
  <c r="DX15"/>
  <c r="ED15" s="1"/>
  <c r="EE14"/>
  <c r="EC14"/>
  <c r="EA14"/>
  <c r="DY14"/>
  <c r="EB14" s="1"/>
  <c r="DX14"/>
  <c r="ED14" s="1"/>
  <c r="EE13"/>
  <c r="EC13"/>
  <c r="EA13"/>
  <c r="DY13"/>
  <c r="EB13" s="1"/>
  <c r="DX13"/>
  <c r="ED13" s="1"/>
  <c r="EE12"/>
  <c r="EC12"/>
  <c r="EA12"/>
  <c r="DY12"/>
  <c r="EB12" s="1"/>
  <c r="DX12"/>
  <c r="ED12" s="1"/>
  <c r="EE11"/>
  <c r="EC11"/>
  <c r="EA11"/>
  <c r="DY11"/>
  <c r="EB11" s="1"/>
  <c r="DX11"/>
  <c r="ED11" s="1"/>
  <c r="EE10"/>
  <c r="EC10"/>
  <c r="EA10"/>
  <c r="DY10"/>
  <c r="EB10" s="1"/>
  <c r="DX10"/>
  <c r="ED10" s="1"/>
  <c r="EE9"/>
  <c r="EC9"/>
  <c r="EA9"/>
  <c r="DY9"/>
  <c r="EB9" s="1"/>
  <c r="DX9"/>
  <c r="ED9" s="1"/>
  <c r="EE8"/>
  <c r="EC8"/>
  <c r="EA8"/>
  <c r="DY8"/>
  <c r="EB8" s="1"/>
  <c r="DX8"/>
  <c r="ED8" s="1"/>
  <c r="EE7"/>
  <c r="EC7"/>
  <c r="EA7"/>
  <c r="DY7"/>
  <c r="EB7" s="1"/>
  <c r="DX7"/>
  <c r="ED7" s="1"/>
  <c r="EE6"/>
  <c r="EC6"/>
  <c r="EA6"/>
  <c r="DY6"/>
  <c r="EB6" s="1"/>
  <c r="DX6"/>
  <c r="ED6" s="1"/>
  <c r="EE5"/>
  <c r="EC5"/>
  <c r="EA5"/>
  <c r="DY5"/>
  <c r="EB5" s="1"/>
  <c r="DX5"/>
  <c r="ED5" s="1"/>
  <c r="EE4"/>
  <c r="EC4"/>
  <c r="EA4"/>
  <c r="DY4"/>
  <c r="EB4" s="1"/>
  <c r="DX4"/>
  <c r="ED4" s="1"/>
  <c r="EE3"/>
  <c r="EC3"/>
  <c r="EA3"/>
  <c r="DY3"/>
  <c r="EB3" s="1"/>
  <c r="DX3"/>
  <c r="ED3" s="1"/>
  <c r="DP53"/>
  <c r="DN53"/>
  <c r="DL53"/>
  <c r="DJ53"/>
  <c r="DM53" s="1"/>
  <c r="DI53"/>
  <c r="DO53" s="1"/>
  <c r="DP52"/>
  <c r="DN52"/>
  <c r="DL52"/>
  <c r="DJ52"/>
  <c r="DM52" s="1"/>
  <c r="DI52"/>
  <c r="DO52" s="1"/>
  <c r="DP51"/>
  <c r="DN51"/>
  <c r="DL51"/>
  <c r="DJ51"/>
  <c r="DM51" s="1"/>
  <c r="DI51"/>
  <c r="DO51" s="1"/>
  <c r="DP50"/>
  <c r="DN50"/>
  <c r="DL50"/>
  <c r="DJ50"/>
  <c r="DM50" s="1"/>
  <c r="DI50"/>
  <c r="DO50" s="1"/>
  <c r="DP49"/>
  <c r="DN49"/>
  <c r="DL49"/>
  <c r="DJ49"/>
  <c r="DM49" s="1"/>
  <c r="DI49"/>
  <c r="DO49" s="1"/>
  <c r="DP48"/>
  <c r="DN48"/>
  <c r="DL48"/>
  <c r="DJ48"/>
  <c r="DM48" s="1"/>
  <c r="DI48"/>
  <c r="DO48" s="1"/>
  <c r="DP47"/>
  <c r="DN47"/>
  <c r="DL47"/>
  <c r="DJ47"/>
  <c r="DM47" s="1"/>
  <c r="DI47"/>
  <c r="DO47" s="1"/>
  <c r="DP46"/>
  <c r="DN46"/>
  <c r="DL46"/>
  <c r="DJ46"/>
  <c r="DM46" s="1"/>
  <c r="DI46"/>
  <c r="DO46" s="1"/>
  <c r="DP45"/>
  <c r="DN45"/>
  <c r="DL45"/>
  <c r="DJ45"/>
  <c r="DM45" s="1"/>
  <c r="DI45"/>
  <c r="DO45" s="1"/>
  <c r="DP44"/>
  <c r="DO44"/>
  <c r="DN44"/>
  <c r="DL44"/>
  <c r="DJ44"/>
  <c r="DM44" s="1"/>
  <c r="DI44"/>
  <c r="DP43"/>
  <c r="DN43"/>
  <c r="DL43"/>
  <c r="DJ43"/>
  <c r="DM43" s="1"/>
  <c r="DI43"/>
  <c r="DO43" s="1"/>
  <c r="DP42"/>
  <c r="DO42"/>
  <c r="DN42"/>
  <c r="DL42"/>
  <c r="DJ42"/>
  <c r="DM42" s="1"/>
  <c r="DI42"/>
  <c r="DP41"/>
  <c r="DN41"/>
  <c r="DL41"/>
  <c r="DJ41"/>
  <c r="DM41" s="1"/>
  <c r="DI41"/>
  <c r="DO41" s="1"/>
  <c r="DP40"/>
  <c r="DN40"/>
  <c r="DL40"/>
  <c r="DJ40"/>
  <c r="DM40" s="1"/>
  <c r="DI40"/>
  <c r="DO40" s="1"/>
  <c r="DP39"/>
  <c r="DN39"/>
  <c r="DL39"/>
  <c r="DJ39"/>
  <c r="DM39" s="1"/>
  <c r="DI39"/>
  <c r="DO39" s="1"/>
  <c r="DP38"/>
  <c r="DN38"/>
  <c r="DL38"/>
  <c r="DJ38"/>
  <c r="DM38" s="1"/>
  <c r="DI38"/>
  <c r="DO38" s="1"/>
  <c r="DP37"/>
  <c r="DN37"/>
  <c r="DL37"/>
  <c r="DJ37"/>
  <c r="DM37" s="1"/>
  <c r="DI37"/>
  <c r="DO37" s="1"/>
  <c r="DP36"/>
  <c r="DN36"/>
  <c r="DL36"/>
  <c r="DJ36"/>
  <c r="DM36" s="1"/>
  <c r="DI36"/>
  <c r="DO36" s="1"/>
  <c r="DP35"/>
  <c r="DN35"/>
  <c r="DL35"/>
  <c r="DJ35"/>
  <c r="DM35" s="1"/>
  <c r="DI35"/>
  <c r="DO35" s="1"/>
  <c r="DP34"/>
  <c r="DN34"/>
  <c r="DL34"/>
  <c r="DJ34"/>
  <c r="DM34" s="1"/>
  <c r="DI34"/>
  <c r="DO34" s="1"/>
  <c r="DP33"/>
  <c r="DN33"/>
  <c r="DL33"/>
  <c r="DJ33"/>
  <c r="DM33" s="1"/>
  <c r="DI33"/>
  <c r="DO33" s="1"/>
  <c r="DP32"/>
  <c r="DN32"/>
  <c r="DL32"/>
  <c r="DJ32"/>
  <c r="DM32" s="1"/>
  <c r="DI32"/>
  <c r="DO32" s="1"/>
  <c r="DP31"/>
  <c r="DN31"/>
  <c r="DL31"/>
  <c r="DJ31"/>
  <c r="DM31" s="1"/>
  <c r="DI31"/>
  <c r="DO31" s="1"/>
  <c r="DP30"/>
  <c r="DN30"/>
  <c r="DL30"/>
  <c r="DJ30"/>
  <c r="DM30" s="1"/>
  <c r="DI30"/>
  <c r="DO30" s="1"/>
  <c r="DP29"/>
  <c r="DN29"/>
  <c r="DL29"/>
  <c r="DJ29"/>
  <c r="DM29" s="1"/>
  <c r="DI29"/>
  <c r="DO29" s="1"/>
  <c r="DP28"/>
  <c r="DN28"/>
  <c r="DL28"/>
  <c r="DJ28"/>
  <c r="DM28" s="1"/>
  <c r="DI28"/>
  <c r="DO28" s="1"/>
  <c r="DP27"/>
  <c r="DN27"/>
  <c r="DL27"/>
  <c r="DJ27"/>
  <c r="DM27" s="1"/>
  <c r="DI27"/>
  <c r="DO27" s="1"/>
  <c r="DP26"/>
  <c r="DN26"/>
  <c r="DL26"/>
  <c r="DJ26"/>
  <c r="DM26" s="1"/>
  <c r="DI26"/>
  <c r="DO26" s="1"/>
  <c r="DP25"/>
  <c r="DN25"/>
  <c r="DL25"/>
  <c r="DJ25"/>
  <c r="DM25" s="1"/>
  <c r="DI25"/>
  <c r="DO25" s="1"/>
  <c r="DP24"/>
  <c r="DN24"/>
  <c r="DL24"/>
  <c r="DJ24"/>
  <c r="DM24" s="1"/>
  <c r="DI24"/>
  <c r="DO24" s="1"/>
  <c r="DP23"/>
  <c r="DN23"/>
  <c r="DL23"/>
  <c r="DJ23"/>
  <c r="DM23" s="1"/>
  <c r="DI23"/>
  <c r="DO23" s="1"/>
  <c r="DP22"/>
  <c r="DN22"/>
  <c r="DL22"/>
  <c r="DJ22"/>
  <c r="DM22" s="1"/>
  <c r="DI22"/>
  <c r="DO22" s="1"/>
  <c r="DP21"/>
  <c r="DN21"/>
  <c r="DL21"/>
  <c r="DJ21"/>
  <c r="DM21" s="1"/>
  <c r="DI21"/>
  <c r="DO21" s="1"/>
  <c r="DP20"/>
  <c r="DN20"/>
  <c r="DL20"/>
  <c r="DJ20"/>
  <c r="DM20" s="1"/>
  <c r="DI20"/>
  <c r="DO20" s="1"/>
  <c r="DP19"/>
  <c r="DN19"/>
  <c r="DL19"/>
  <c r="DJ19"/>
  <c r="DM19" s="1"/>
  <c r="DI19"/>
  <c r="DO19" s="1"/>
  <c r="DP18"/>
  <c r="DN18"/>
  <c r="DL18"/>
  <c r="DJ18"/>
  <c r="DM18" s="1"/>
  <c r="DI18"/>
  <c r="DO18" s="1"/>
  <c r="DP17"/>
  <c r="DN17"/>
  <c r="DL17"/>
  <c r="DJ17"/>
  <c r="DM17" s="1"/>
  <c r="DI17"/>
  <c r="DO17" s="1"/>
  <c r="DP16"/>
  <c r="DN16"/>
  <c r="DL16"/>
  <c r="DJ16"/>
  <c r="DM16" s="1"/>
  <c r="DI16"/>
  <c r="DO16" s="1"/>
  <c r="DP15"/>
  <c r="DN15"/>
  <c r="DL15"/>
  <c r="DJ15"/>
  <c r="DM15" s="1"/>
  <c r="DI15"/>
  <c r="DO15" s="1"/>
  <c r="DP14"/>
  <c r="DN14"/>
  <c r="DL14"/>
  <c r="DJ14"/>
  <c r="DM14" s="1"/>
  <c r="DI14"/>
  <c r="DO14" s="1"/>
  <c r="DP13"/>
  <c r="DN13"/>
  <c r="DL13"/>
  <c r="DJ13"/>
  <c r="DM13" s="1"/>
  <c r="DI13"/>
  <c r="DO13" s="1"/>
  <c r="DP12"/>
  <c r="DN12"/>
  <c r="DL12"/>
  <c r="DJ12"/>
  <c r="DM12" s="1"/>
  <c r="DI12"/>
  <c r="DO12" s="1"/>
  <c r="DP11"/>
  <c r="DN11"/>
  <c r="DL11"/>
  <c r="DJ11"/>
  <c r="DM11" s="1"/>
  <c r="DI11"/>
  <c r="DO11" s="1"/>
  <c r="DP10"/>
  <c r="DN10"/>
  <c r="DL10"/>
  <c r="DJ10"/>
  <c r="DM10" s="1"/>
  <c r="DI10"/>
  <c r="DO10" s="1"/>
  <c r="DP9"/>
  <c r="DN9"/>
  <c r="DL9"/>
  <c r="DJ9"/>
  <c r="DM9" s="1"/>
  <c r="DI9"/>
  <c r="DO9" s="1"/>
  <c r="DP8"/>
  <c r="DN8"/>
  <c r="DL8"/>
  <c r="DJ8"/>
  <c r="DM8" s="1"/>
  <c r="DI8"/>
  <c r="DO8" s="1"/>
  <c r="DP7"/>
  <c r="DN7"/>
  <c r="DL7"/>
  <c r="DJ7"/>
  <c r="DM7" s="1"/>
  <c r="DI7"/>
  <c r="DO7" s="1"/>
  <c r="DP6"/>
  <c r="DN6"/>
  <c r="DL6"/>
  <c r="DJ6"/>
  <c r="DM6" s="1"/>
  <c r="DI6"/>
  <c r="DO6" s="1"/>
  <c r="DP5"/>
  <c r="DN5"/>
  <c r="DL5"/>
  <c r="DJ5"/>
  <c r="DM5" s="1"/>
  <c r="DI5"/>
  <c r="DO5" s="1"/>
  <c r="DP4"/>
  <c r="DN4"/>
  <c r="DL4"/>
  <c r="DJ4"/>
  <c r="DM4" s="1"/>
  <c r="DI4"/>
  <c r="DO4" s="1"/>
  <c r="DP3"/>
  <c r="DN3"/>
  <c r="DL3"/>
  <c r="DJ3"/>
  <c r="DM3" s="1"/>
  <c r="DI3"/>
  <c r="DO3" s="1"/>
  <c r="DA53"/>
  <c r="CY53"/>
  <c r="CW53"/>
  <c r="CU53"/>
  <c r="CX53" s="1"/>
  <c r="CT53"/>
  <c r="CZ53" s="1"/>
  <c r="DA52"/>
  <c r="CY52"/>
  <c r="CW52"/>
  <c r="CU52"/>
  <c r="CX52" s="1"/>
  <c r="CT52"/>
  <c r="CZ52" s="1"/>
  <c r="DA51"/>
  <c r="CY51"/>
  <c r="CW51"/>
  <c r="CU51"/>
  <c r="CX51" s="1"/>
  <c r="CT51"/>
  <c r="CZ51" s="1"/>
  <c r="DA50"/>
  <c r="CY50"/>
  <c r="CW50"/>
  <c r="CU50"/>
  <c r="CX50" s="1"/>
  <c r="CT50"/>
  <c r="CZ50" s="1"/>
  <c r="DA49"/>
  <c r="CY49"/>
  <c r="CW49"/>
  <c r="CU49"/>
  <c r="CX49" s="1"/>
  <c r="CT49"/>
  <c r="CZ49" s="1"/>
  <c r="DA48"/>
  <c r="CY48"/>
  <c r="CW48"/>
  <c r="CU48"/>
  <c r="CX48" s="1"/>
  <c r="CT48"/>
  <c r="CZ48" s="1"/>
  <c r="DA47"/>
  <c r="CY47"/>
  <c r="CW47"/>
  <c r="CU47"/>
  <c r="CX47" s="1"/>
  <c r="CT47"/>
  <c r="CZ47" s="1"/>
  <c r="DA46"/>
  <c r="CY46"/>
  <c r="CW46"/>
  <c r="CU46"/>
  <c r="CX46" s="1"/>
  <c r="CT46"/>
  <c r="CZ46" s="1"/>
  <c r="DA45"/>
  <c r="CY45"/>
  <c r="CW45"/>
  <c r="CU45"/>
  <c r="CX45" s="1"/>
  <c r="CT45"/>
  <c r="CZ45" s="1"/>
  <c r="DA44"/>
  <c r="CY44"/>
  <c r="CW44"/>
  <c r="CU44"/>
  <c r="CX44" s="1"/>
  <c r="CT44"/>
  <c r="CZ44" s="1"/>
  <c r="DA43"/>
  <c r="CY43"/>
  <c r="CW43"/>
  <c r="CU43"/>
  <c r="CX43" s="1"/>
  <c r="CT43"/>
  <c r="CZ43" s="1"/>
  <c r="DA42"/>
  <c r="CY42"/>
  <c r="CW42"/>
  <c r="CU42"/>
  <c r="CX42" s="1"/>
  <c r="CT42"/>
  <c r="CZ42" s="1"/>
  <c r="DA41"/>
  <c r="CY41"/>
  <c r="CW41"/>
  <c r="CU41"/>
  <c r="CX41" s="1"/>
  <c r="CT41"/>
  <c r="CZ41" s="1"/>
  <c r="DA40"/>
  <c r="CY40"/>
  <c r="CW40"/>
  <c r="CU40"/>
  <c r="CX40" s="1"/>
  <c r="CT40"/>
  <c r="CZ40" s="1"/>
  <c r="DA39"/>
  <c r="CY39"/>
  <c r="CW39"/>
  <c r="CU39"/>
  <c r="CX39" s="1"/>
  <c r="CT39"/>
  <c r="CZ39" s="1"/>
  <c r="DA38"/>
  <c r="CY38"/>
  <c r="CW38"/>
  <c r="CU38"/>
  <c r="CX38" s="1"/>
  <c r="CT38"/>
  <c r="CZ38" s="1"/>
  <c r="DA37"/>
  <c r="CY37"/>
  <c r="CW37"/>
  <c r="CU37"/>
  <c r="CX37" s="1"/>
  <c r="CT37"/>
  <c r="CZ37" s="1"/>
  <c r="DA36"/>
  <c r="CY36"/>
  <c r="CW36"/>
  <c r="CU36"/>
  <c r="CX36" s="1"/>
  <c r="CT36"/>
  <c r="CZ36" s="1"/>
  <c r="DA35"/>
  <c r="CY35"/>
  <c r="CW35"/>
  <c r="CU35"/>
  <c r="CX35" s="1"/>
  <c r="CT35"/>
  <c r="CZ35" s="1"/>
  <c r="DA34"/>
  <c r="CY34"/>
  <c r="CW34"/>
  <c r="CU34"/>
  <c r="CX34" s="1"/>
  <c r="CT34"/>
  <c r="CZ34" s="1"/>
  <c r="DA33"/>
  <c r="CY33"/>
  <c r="CW33"/>
  <c r="CU33"/>
  <c r="CX33" s="1"/>
  <c r="CT33"/>
  <c r="CZ33" s="1"/>
  <c r="DA32"/>
  <c r="CY32"/>
  <c r="CW32"/>
  <c r="CU32"/>
  <c r="CX32" s="1"/>
  <c r="CT32"/>
  <c r="CZ32" s="1"/>
  <c r="DA31"/>
  <c r="CY31"/>
  <c r="CW31"/>
  <c r="CU31"/>
  <c r="CX31" s="1"/>
  <c r="CT31"/>
  <c r="CZ31" s="1"/>
  <c r="DA30"/>
  <c r="CY30"/>
  <c r="CW30"/>
  <c r="CU30"/>
  <c r="CX30" s="1"/>
  <c r="CT30"/>
  <c r="CZ30" s="1"/>
  <c r="DA29"/>
  <c r="CY29"/>
  <c r="CW29"/>
  <c r="CU29"/>
  <c r="CX29" s="1"/>
  <c r="CT29"/>
  <c r="CZ29" s="1"/>
  <c r="DA28"/>
  <c r="CY28"/>
  <c r="CW28"/>
  <c r="CU28"/>
  <c r="CX28" s="1"/>
  <c r="CT28"/>
  <c r="CZ28" s="1"/>
  <c r="DA27"/>
  <c r="CY27"/>
  <c r="CW27"/>
  <c r="CU27"/>
  <c r="CX27" s="1"/>
  <c r="CT27"/>
  <c r="CZ27" s="1"/>
  <c r="DA26"/>
  <c r="CY26"/>
  <c r="CW26"/>
  <c r="CU26"/>
  <c r="CX26" s="1"/>
  <c r="CT26"/>
  <c r="CZ26" s="1"/>
  <c r="DA25"/>
  <c r="CY25"/>
  <c r="CW25"/>
  <c r="CU25"/>
  <c r="CX25" s="1"/>
  <c r="CT25"/>
  <c r="CZ25" s="1"/>
  <c r="DA24"/>
  <c r="CY24"/>
  <c r="CW24"/>
  <c r="CU24"/>
  <c r="CX24" s="1"/>
  <c r="CT24"/>
  <c r="CZ24" s="1"/>
  <c r="DA23"/>
  <c r="CY23"/>
  <c r="CW23"/>
  <c r="CU23"/>
  <c r="CX23" s="1"/>
  <c r="CT23"/>
  <c r="CZ23" s="1"/>
  <c r="DA22"/>
  <c r="CY22"/>
  <c r="CW22"/>
  <c r="CU22"/>
  <c r="CX22" s="1"/>
  <c r="CT22"/>
  <c r="CZ22" s="1"/>
  <c r="DA21"/>
  <c r="CY21"/>
  <c r="CW21"/>
  <c r="CU21"/>
  <c r="CX21" s="1"/>
  <c r="CT21"/>
  <c r="CZ21" s="1"/>
  <c r="DA20"/>
  <c r="CY20"/>
  <c r="CW20"/>
  <c r="CU20"/>
  <c r="CX20" s="1"/>
  <c r="CT20"/>
  <c r="CZ20" s="1"/>
  <c r="DA19"/>
  <c r="CY19"/>
  <c r="CW19"/>
  <c r="CU19"/>
  <c r="CX19" s="1"/>
  <c r="CT19"/>
  <c r="CZ19" s="1"/>
  <c r="DA18"/>
  <c r="CY18"/>
  <c r="CW18"/>
  <c r="CU18"/>
  <c r="CX18" s="1"/>
  <c r="CT18"/>
  <c r="CZ18" s="1"/>
  <c r="DA17"/>
  <c r="CY17"/>
  <c r="CW17"/>
  <c r="CU17"/>
  <c r="CX17" s="1"/>
  <c r="CT17"/>
  <c r="CZ17" s="1"/>
  <c r="DA16"/>
  <c r="CY16"/>
  <c r="CW16"/>
  <c r="CU16"/>
  <c r="CX16" s="1"/>
  <c r="CT16"/>
  <c r="CZ16" s="1"/>
  <c r="DA15"/>
  <c r="CY15"/>
  <c r="CW15"/>
  <c r="CU15"/>
  <c r="CX15" s="1"/>
  <c r="CT15"/>
  <c r="CZ15" s="1"/>
  <c r="DA14"/>
  <c r="CY14"/>
  <c r="CW14"/>
  <c r="CU14"/>
  <c r="CX14" s="1"/>
  <c r="CT14"/>
  <c r="CZ14" s="1"/>
  <c r="DA13"/>
  <c r="CY13"/>
  <c r="CW13"/>
  <c r="CU13"/>
  <c r="CX13" s="1"/>
  <c r="CT13"/>
  <c r="CZ13" s="1"/>
  <c r="DA12"/>
  <c r="CY12"/>
  <c r="CW12"/>
  <c r="CU12"/>
  <c r="CX12" s="1"/>
  <c r="CT12"/>
  <c r="CZ12" s="1"/>
  <c r="DA11"/>
  <c r="CY11"/>
  <c r="CW11"/>
  <c r="CU11"/>
  <c r="CX11" s="1"/>
  <c r="CT11"/>
  <c r="CZ11" s="1"/>
  <c r="DA10"/>
  <c r="CY10"/>
  <c r="CW10"/>
  <c r="CU10"/>
  <c r="CX10" s="1"/>
  <c r="CT10"/>
  <c r="CZ10" s="1"/>
  <c r="DA9"/>
  <c r="CY9"/>
  <c r="CW9"/>
  <c r="CU9"/>
  <c r="CX9" s="1"/>
  <c r="CT9"/>
  <c r="CZ9" s="1"/>
  <c r="DA8"/>
  <c r="CY8"/>
  <c r="CW8"/>
  <c r="CU8"/>
  <c r="CX8" s="1"/>
  <c r="CT8"/>
  <c r="CZ8" s="1"/>
  <c r="DA7"/>
  <c r="CY7"/>
  <c r="CW7"/>
  <c r="CU7"/>
  <c r="CX7" s="1"/>
  <c r="CT7"/>
  <c r="CZ7" s="1"/>
  <c r="DA6"/>
  <c r="CY6"/>
  <c r="CW6"/>
  <c r="CU6"/>
  <c r="CX6" s="1"/>
  <c r="CT6"/>
  <c r="CZ6" s="1"/>
  <c r="DA5"/>
  <c r="CY5"/>
  <c r="CW5"/>
  <c r="CU5"/>
  <c r="CX5" s="1"/>
  <c r="CT5"/>
  <c r="CZ5" s="1"/>
  <c r="DA4"/>
  <c r="CY4"/>
  <c r="CW4"/>
  <c r="CU4"/>
  <c r="CX4" s="1"/>
  <c r="CT4"/>
  <c r="CZ4" s="1"/>
  <c r="DA3"/>
  <c r="CY3"/>
  <c r="CW3"/>
  <c r="CU3"/>
  <c r="CX3" s="1"/>
  <c r="CT3"/>
  <c r="CZ3" s="1"/>
  <c r="CL53"/>
  <c r="CJ53"/>
  <c r="CH53"/>
  <c r="CF53"/>
  <c r="CI53" s="1"/>
  <c r="CE53"/>
  <c r="CK53" s="1"/>
  <c r="CL52"/>
  <c r="CJ52"/>
  <c r="CH52"/>
  <c r="CF52"/>
  <c r="CI52" s="1"/>
  <c r="CE52"/>
  <c r="CK52" s="1"/>
  <c r="CL51"/>
  <c r="CJ51"/>
  <c r="CH51"/>
  <c r="CF51"/>
  <c r="CI51" s="1"/>
  <c r="CE51"/>
  <c r="CK51" s="1"/>
  <c r="CL50"/>
  <c r="CJ50"/>
  <c r="CH50"/>
  <c r="CF50"/>
  <c r="CI50" s="1"/>
  <c r="CE50"/>
  <c r="CK50" s="1"/>
  <c r="CL49"/>
  <c r="CJ49"/>
  <c r="CH49"/>
  <c r="CF49"/>
  <c r="CI49" s="1"/>
  <c r="CE49"/>
  <c r="CK49" s="1"/>
  <c r="CL48"/>
  <c r="CJ48"/>
  <c r="CH48"/>
  <c r="CF48"/>
  <c r="CI48" s="1"/>
  <c r="CE48"/>
  <c r="CK48" s="1"/>
  <c r="CL47"/>
  <c r="CJ47"/>
  <c r="CH47"/>
  <c r="CF47"/>
  <c r="CI47" s="1"/>
  <c r="CE47"/>
  <c r="CK47" s="1"/>
  <c r="CL46"/>
  <c r="CJ46"/>
  <c r="CH46"/>
  <c r="CF46"/>
  <c r="CI46" s="1"/>
  <c r="CE46"/>
  <c r="CK46" s="1"/>
  <c r="CL45"/>
  <c r="CJ45"/>
  <c r="CH45"/>
  <c r="CF45"/>
  <c r="CI45" s="1"/>
  <c r="CE45"/>
  <c r="CK45" s="1"/>
  <c r="CL44"/>
  <c r="CJ44"/>
  <c r="CH44"/>
  <c r="CF44"/>
  <c r="CI44" s="1"/>
  <c r="CE44"/>
  <c r="CK44" s="1"/>
  <c r="CL43"/>
  <c r="CJ43"/>
  <c r="CH43"/>
  <c r="CF43"/>
  <c r="CI43" s="1"/>
  <c r="CE43"/>
  <c r="CK43" s="1"/>
  <c r="CL42"/>
  <c r="CJ42"/>
  <c r="CH42"/>
  <c r="CF42"/>
  <c r="CI42" s="1"/>
  <c r="CE42"/>
  <c r="CK42" s="1"/>
  <c r="CL41"/>
  <c r="CJ41"/>
  <c r="CH41"/>
  <c r="CF41"/>
  <c r="CI41" s="1"/>
  <c r="CE41"/>
  <c r="CK41" s="1"/>
  <c r="CL40"/>
  <c r="CJ40"/>
  <c r="CH40"/>
  <c r="CF40"/>
  <c r="CI40" s="1"/>
  <c r="CE40"/>
  <c r="CK40" s="1"/>
  <c r="CL39"/>
  <c r="CJ39"/>
  <c r="CH39"/>
  <c r="CF39"/>
  <c r="CI39" s="1"/>
  <c r="CE39"/>
  <c r="CK39" s="1"/>
  <c r="CL38"/>
  <c r="CJ38"/>
  <c r="CH38"/>
  <c r="CF38"/>
  <c r="CI38" s="1"/>
  <c r="CE38"/>
  <c r="CK38" s="1"/>
  <c r="CL37"/>
  <c r="CJ37"/>
  <c r="CH37"/>
  <c r="CF37"/>
  <c r="CI37" s="1"/>
  <c r="CE37"/>
  <c r="CK37" s="1"/>
  <c r="CL36"/>
  <c r="CJ36"/>
  <c r="CH36"/>
  <c r="CF36"/>
  <c r="CI36" s="1"/>
  <c r="CE36"/>
  <c r="CK36" s="1"/>
  <c r="CL35"/>
  <c r="CJ35"/>
  <c r="CH35"/>
  <c r="CF35"/>
  <c r="CI35" s="1"/>
  <c r="CE35"/>
  <c r="CK35" s="1"/>
  <c r="CL34"/>
  <c r="CJ34"/>
  <c r="CH34"/>
  <c r="CF34"/>
  <c r="CI34" s="1"/>
  <c r="CE34"/>
  <c r="CK34" s="1"/>
  <c r="CL33"/>
  <c r="CJ33"/>
  <c r="CH33"/>
  <c r="CF33"/>
  <c r="CI33" s="1"/>
  <c r="CE33"/>
  <c r="CK33" s="1"/>
  <c r="CL32"/>
  <c r="CJ32"/>
  <c r="CH32"/>
  <c r="CF32"/>
  <c r="CI32" s="1"/>
  <c r="CE32"/>
  <c r="CK32" s="1"/>
  <c r="CL31"/>
  <c r="CJ31"/>
  <c r="CH31"/>
  <c r="CF31"/>
  <c r="CI31" s="1"/>
  <c r="CE31"/>
  <c r="CK31" s="1"/>
  <c r="CL30"/>
  <c r="CJ30"/>
  <c r="CH30"/>
  <c r="CF30"/>
  <c r="CI30" s="1"/>
  <c r="CE30"/>
  <c r="CK30" s="1"/>
  <c r="CL29"/>
  <c r="CJ29"/>
  <c r="CH29"/>
  <c r="CF29"/>
  <c r="CI29" s="1"/>
  <c r="CE29"/>
  <c r="CK29" s="1"/>
  <c r="CL28"/>
  <c r="CJ28"/>
  <c r="CH28"/>
  <c r="CF28"/>
  <c r="CI28" s="1"/>
  <c r="CE28"/>
  <c r="CK28" s="1"/>
  <c r="CL27"/>
  <c r="CJ27"/>
  <c r="CH27"/>
  <c r="CF27"/>
  <c r="CI27" s="1"/>
  <c r="CE27"/>
  <c r="CK27" s="1"/>
  <c r="CL26"/>
  <c r="CJ26"/>
  <c r="CH26"/>
  <c r="CF26"/>
  <c r="CI26" s="1"/>
  <c r="CE26"/>
  <c r="CK26" s="1"/>
  <c r="CL25"/>
  <c r="CJ25"/>
  <c r="CH25"/>
  <c r="CF25"/>
  <c r="CI25" s="1"/>
  <c r="CE25"/>
  <c r="CK25" s="1"/>
  <c r="CL24"/>
  <c r="CJ24"/>
  <c r="CH24"/>
  <c r="CF24"/>
  <c r="CI24" s="1"/>
  <c r="CE24"/>
  <c r="CK24" s="1"/>
  <c r="CL23"/>
  <c r="CJ23"/>
  <c r="CH23"/>
  <c r="CF23"/>
  <c r="CI23" s="1"/>
  <c r="CE23"/>
  <c r="CK23" s="1"/>
  <c r="CL22"/>
  <c r="CJ22"/>
  <c r="CH22"/>
  <c r="CF22"/>
  <c r="CI22" s="1"/>
  <c r="CE22"/>
  <c r="CK22" s="1"/>
  <c r="CL21"/>
  <c r="CJ21"/>
  <c r="CH21"/>
  <c r="CF21"/>
  <c r="CI21" s="1"/>
  <c r="CE21"/>
  <c r="CK21" s="1"/>
  <c r="CL20"/>
  <c r="CJ20"/>
  <c r="CH20"/>
  <c r="CF20"/>
  <c r="CI20" s="1"/>
  <c r="CE20"/>
  <c r="CK20" s="1"/>
  <c r="CL19"/>
  <c r="CJ19"/>
  <c r="CH19"/>
  <c r="CF19"/>
  <c r="CI19" s="1"/>
  <c r="CE19"/>
  <c r="CK19" s="1"/>
  <c r="CL18"/>
  <c r="CJ18"/>
  <c r="CH18"/>
  <c r="CF18"/>
  <c r="CI18" s="1"/>
  <c r="CE18"/>
  <c r="CK18" s="1"/>
  <c r="CL17"/>
  <c r="CJ17"/>
  <c r="CH17"/>
  <c r="CF17"/>
  <c r="CI17" s="1"/>
  <c r="CE17"/>
  <c r="CK17" s="1"/>
  <c r="CL16"/>
  <c r="CJ16"/>
  <c r="CH16"/>
  <c r="CF16"/>
  <c r="CI16" s="1"/>
  <c r="CE16"/>
  <c r="CK16" s="1"/>
  <c r="CL15"/>
  <c r="CJ15"/>
  <c r="CH15"/>
  <c r="CF15"/>
  <c r="CI15" s="1"/>
  <c r="CE15"/>
  <c r="CK15" s="1"/>
  <c r="CL14"/>
  <c r="CJ14"/>
  <c r="CH14"/>
  <c r="CF14"/>
  <c r="CI14" s="1"/>
  <c r="CE14"/>
  <c r="CK14" s="1"/>
  <c r="CL13"/>
  <c r="CJ13"/>
  <c r="CH13"/>
  <c r="CF13"/>
  <c r="CI13" s="1"/>
  <c r="CE13"/>
  <c r="CK13" s="1"/>
  <c r="CL12"/>
  <c r="CJ12"/>
  <c r="CH12"/>
  <c r="CF12"/>
  <c r="CI12" s="1"/>
  <c r="CE12"/>
  <c r="CK12" s="1"/>
  <c r="CL11"/>
  <c r="CJ11"/>
  <c r="CH11"/>
  <c r="CF11"/>
  <c r="CI11" s="1"/>
  <c r="CE11"/>
  <c r="CK11" s="1"/>
  <c r="CL10"/>
  <c r="CJ10"/>
  <c r="CH10"/>
  <c r="CF10"/>
  <c r="CI10" s="1"/>
  <c r="CE10"/>
  <c r="CK10" s="1"/>
  <c r="CL9"/>
  <c r="CJ9"/>
  <c r="CH9"/>
  <c r="CF9"/>
  <c r="CI9" s="1"/>
  <c r="CE9"/>
  <c r="CK9" s="1"/>
  <c r="CL8"/>
  <c r="CJ8"/>
  <c r="CH8"/>
  <c r="CF8"/>
  <c r="CI8" s="1"/>
  <c r="CE8"/>
  <c r="CK8" s="1"/>
  <c r="CL7"/>
  <c r="CJ7"/>
  <c r="CH7"/>
  <c r="CF7"/>
  <c r="CI7" s="1"/>
  <c r="CE7"/>
  <c r="CK7" s="1"/>
  <c r="CL6"/>
  <c r="CJ6"/>
  <c r="CH6"/>
  <c r="CF6"/>
  <c r="CI6" s="1"/>
  <c r="CE6"/>
  <c r="CK6" s="1"/>
  <c r="CL5"/>
  <c r="CJ5"/>
  <c r="CH5"/>
  <c r="CF5"/>
  <c r="CI5" s="1"/>
  <c r="CE5"/>
  <c r="CK5" s="1"/>
  <c r="CL4"/>
  <c r="CJ4"/>
  <c r="CH4"/>
  <c r="CF4"/>
  <c r="CI4" s="1"/>
  <c r="CE4"/>
  <c r="CK4" s="1"/>
  <c r="CL3"/>
  <c r="CJ3"/>
  <c r="CH3"/>
  <c r="CF3"/>
  <c r="CI3" s="1"/>
  <c r="CE3"/>
  <c r="CK3" s="1"/>
  <c r="BW53"/>
  <c r="BU53"/>
  <c r="BS53"/>
  <c r="BQ53"/>
  <c r="BT53" s="1"/>
  <c r="BP53"/>
  <c r="BV53" s="1"/>
  <c r="BW52"/>
  <c r="BU52"/>
  <c r="BS52"/>
  <c r="BQ52"/>
  <c r="BT52" s="1"/>
  <c r="BP52"/>
  <c r="BV52" s="1"/>
  <c r="BW51"/>
  <c r="BU51"/>
  <c r="BS51"/>
  <c r="BQ51"/>
  <c r="BT51" s="1"/>
  <c r="BP51"/>
  <c r="BV51" s="1"/>
  <c r="BW50"/>
  <c r="BU50"/>
  <c r="BS50"/>
  <c r="BQ50"/>
  <c r="BT50" s="1"/>
  <c r="BP50"/>
  <c r="BV50" s="1"/>
  <c r="BW49"/>
  <c r="BU49"/>
  <c r="BS49"/>
  <c r="BQ49"/>
  <c r="BT49" s="1"/>
  <c r="BP49"/>
  <c r="BV49" s="1"/>
  <c r="BW48"/>
  <c r="BU48"/>
  <c r="BS48"/>
  <c r="BQ48"/>
  <c r="BT48" s="1"/>
  <c r="BP48"/>
  <c r="BV48" s="1"/>
  <c r="BW47"/>
  <c r="BU47"/>
  <c r="BS47"/>
  <c r="BQ47"/>
  <c r="BT47" s="1"/>
  <c r="BP47"/>
  <c r="BV47" s="1"/>
  <c r="BW46"/>
  <c r="BU46"/>
  <c r="BS46"/>
  <c r="BQ46"/>
  <c r="BT46" s="1"/>
  <c r="BP46"/>
  <c r="BV46" s="1"/>
  <c r="BW45"/>
  <c r="BU45"/>
  <c r="BS45"/>
  <c r="BQ45"/>
  <c r="BT45" s="1"/>
  <c r="BP45"/>
  <c r="BV45" s="1"/>
  <c r="BW44"/>
  <c r="BU44"/>
  <c r="BS44"/>
  <c r="BQ44"/>
  <c r="BT44" s="1"/>
  <c r="BP44"/>
  <c r="BV44" s="1"/>
  <c r="BW43"/>
  <c r="BU43"/>
  <c r="BS43"/>
  <c r="BQ43"/>
  <c r="BT43" s="1"/>
  <c r="BP43"/>
  <c r="BV43" s="1"/>
  <c r="BW42"/>
  <c r="BU42"/>
  <c r="BS42"/>
  <c r="BQ42"/>
  <c r="BT42" s="1"/>
  <c r="BP42"/>
  <c r="BV42" s="1"/>
  <c r="BW41"/>
  <c r="BU41"/>
  <c r="BS41"/>
  <c r="BQ41"/>
  <c r="BT41" s="1"/>
  <c r="BP41"/>
  <c r="BV41" s="1"/>
  <c r="BW40"/>
  <c r="BU40"/>
  <c r="BS40"/>
  <c r="BQ40"/>
  <c r="BT40" s="1"/>
  <c r="BP40"/>
  <c r="BV40" s="1"/>
  <c r="BW39"/>
  <c r="BU39"/>
  <c r="BS39"/>
  <c r="BQ39"/>
  <c r="BT39" s="1"/>
  <c r="BP39"/>
  <c r="BV39" s="1"/>
  <c r="BW38"/>
  <c r="BU38"/>
  <c r="BS38"/>
  <c r="BQ38"/>
  <c r="BT38" s="1"/>
  <c r="BP38"/>
  <c r="BV38" s="1"/>
  <c r="BW37"/>
  <c r="BU37"/>
  <c r="BS37"/>
  <c r="BQ37"/>
  <c r="BT37" s="1"/>
  <c r="BP37"/>
  <c r="BV37" s="1"/>
  <c r="BW36"/>
  <c r="BU36"/>
  <c r="BS36"/>
  <c r="BQ36"/>
  <c r="BT36" s="1"/>
  <c r="BP36"/>
  <c r="BV36" s="1"/>
  <c r="BW35"/>
  <c r="BU35"/>
  <c r="BS35"/>
  <c r="BQ35"/>
  <c r="BT35" s="1"/>
  <c r="BP35"/>
  <c r="BV35" s="1"/>
  <c r="BW34"/>
  <c r="BU34"/>
  <c r="BS34"/>
  <c r="BQ34"/>
  <c r="BT34" s="1"/>
  <c r="BP34"/>
  <c r="BV34" s="1"/>
  <c r="BW33"/>
  <c r="BU33"/>
  <c r="BS33"/>
  <c r="BQ33"/>
  <c r="BT33" s="1"/>
  <c r="BP33"/>
  <c r="BV33" s="1"/>
  <c r="BW32"/>
  <c r="BU32"/>
  <c r="BS32"/>
  <c r="BQ32"/>
  <c r="BT32" s="1"/>
  <c r="BP32"/>
  <c r="BV32" s="1"/>
  <c r="BW31"/>
  <c r="BU31"/>
  <c r="BS31"/>
  <c r="BQ31"/>
  <c r="BT31" s="1"/>
  <c r="BP31"/>
  <c r="BV31" s="1"/>
  <c r="BW30"/>
  <c r="BU30"/>
  <c r="BS30"/>
  <c r="BQ30"/>
  <c r="BT30" s="1"/>
  <c r="BP30"/>
  <c r="BV30" s="1"/>
  <c r="BW29"/>
  <c r="BU29"/>
  <c r="BS29"/>
  <c r="BQ29"/>
  <c r="BT29" s="1"/>
  <c r="BP29"/>
  <c r="BV29" s="1"/>
  <c r="BW28"/>
  <c r="BU28"/>
  <c r="BS28"/>
  <c r="BQ28"/>
  <c r="BT28" s="1"/>
  <c r="BP28"/>
  <c r="BV28" s="1"/>
  <c r="BW27"/>
  <c r="BU27"/>
  <c r="BS27"/>
  <c r="BQ27"/>
  <c r="BT27" s="1"/>
  <c r="BP27"/>
  <c r="BV27" s="1"/>
  <c r="BW26"/>
  <c r="BU26"/>
  <c r="BS26"/>
  <c r="BQ26"/>
  <c r="BT26" s="1"/>
  <c r="BP26"/>
  <c r="BV26" s="1"/>
  <c r="BW25"/>
  <c r="BU25"/>
  <c r="BS25"/>
  <c r="BQ25"/>
  <c r="BT25" s="1"/>
  <c r="BP25"/>
  <c r="BV25" s="1"/>
  <c r="BW24"/>
  <c r="BU24"/>
  <c r="BS24"/>
  <c r="BQ24"/>
  <c r="BT24" s="1"/>
  <c r="BP24"/>
  <c r="BV24" s="1"/>
  <c r="BW23"/>
  <c r="BU23"/>
  <c r="BS23"/>
  <c r="BQ23"/>
  <c r="BT23" s="1"/>
  <c r="BP23"/>
  <c r="BV23" s="1"/>
  <c r="BW22"/>
  <c r="BU22"/>
  <c r="BS22"/>
  <c r="BQ22"/>
  <c r="BT22" s="1"/>
  <c r="BP22"/>
  <c r="BV22" s="1"/>
  <c r="BW21"/>
  <c r="BU21"/>
  <c r="BS21"/>
  <c r="BQ21"/>
  <c r="BT21" s="1"/>
  <c r="BP21"/>
  <c r="BV21" s="1"/>
  <c r="BW20"/>
  <c r="BU20"/>
  <c r="BS20"/>
  <c r="BQ20"/>
  <c r="BT20" s="1"/>
  <c r="BP20"/>
  <c r="BV20" s="1"/>
  <c r="BW19"/>
  <c r="BU19"/>
  <c r="BS19"/>
  <c r="BQ19"/>
  <c r="BT19" s="1"/>
  <c r="BP19"/>
  <c r="BV19" s="1"/>
  <c r="BW18"/>
  <c r="BU18"/>
  <c r="BS18"/>
  <c r="BQ18"/>
  <c r="BT18" s="1"/>
  <c r="BP18"/>
  <c r="BV18" s="1"/>
  <c r="BW17"/>
  <c r="BU17"/>
  <c r="BS17"/>
  <c r="BQ17"/>
  <c r="BT17" s="1"/>
  <c r="BP17"/>
  <c r="BV17" s="1"/>
  <c r="BW16"/>
  <c r="BU16"/>
  <c r="BS16"/>
  <c r="BQ16"/>
  <c r="BT16" s="1"/>
  <c r="BP16"/>
  <c r="BV16" s="1"/>
  <c r="BW15"/>
  <c r="BU15"/>
  <c r="BS15"/>
  <c r="BQ15"/>
  <c r="BT15" s="1"/>
  <c r="BP15"/>
  <c r="BV15" s="1"/>
  <c r="BW14"/>
  <c r="BU14"/>
  <c r="BS14"/>
  <c r="BQ14"/>
  <c r="BT14" s="1"/>
  <c r="BP14"/>
  <c r="BV14" s="1"/>
  <c r="BW13"/>
  <c r="BU13"/>
  <c r="BS13"/>
  <c r="BQ13"/>
  <c r="BT13" s="1"/>
  <c r="BP13"/>
  <c r="BV13" s="1"/>
  <c r="BW12"/>
  <c r="BU12"/>
  <c r="BS12"/>
  <c r="BQ12"/>
  <c r="BT12" s="1"/>
  <c r="BP12"/>
  <c r="BV12" s="1"/>
  <c r="BW11"/>
  <c r="BU11"/>
  <c r="BS11"/>
  <c r="BQ11"/>
  <c r="BT11" s="1"/>
  <c r="BP11"/>
  <c r="BV11" s="1"/>
  <c r="BW10"/>
  <c r="BU10"/>
  <c r="BS10"/>
  <c r="BQ10"/>
  <c r="BT10" s="1"/>
  <c r="BP10"/>
  <c r="BV10" s="1"/>
  <c r="BW9"/>
  <c r="BU9"/>
  <c r="BS9"/>
  <c r="BQ9"/>
  <c r="BT9" s="1"/>
  <c r="BP9"/>
  <c r="BV9" s="1"/>
  <c r="BW8"/>
  <c r="BU8"/>
  <c r="BS8"/>
  <c r="BQ8"/>
  <c r="BT8" s="1"/>
  <c r="BP8"/>
  <c r="BV8" s="1"/>
  <c r="BW7"/>
  <c r="BU7"/>
  <c r="BS7"/>
  <c r="BQ7"/>
  <c r="BT7" s="1"/>
  <c r="BP7"/>
  <c r="BV7" s="1"/>
  <c r="BW6"/>
  <c r="BU6"/>
  <c r="BS6"/>
  <c r="BQ6"/>
  <c r="BT6" s="1"/>
  <c r="BP6"/>
  <c r="BV6" s="1"/>
  <c r="BW5"/>
  <c r="BU5"/>
  <c r="BS5"/>
  <c r="BQ5"/>
  <c r="BT5" s="1"/>
  <c r="BP5"/>
  <c r="BV5" s="1"/>
  <c r="BW4"/>
  <c r="BU4"/>
  <c r="BS4"/>
  <c r="BQ4"/>
  <c r="BT4" s="1"/>
  <c r="BP4"/>
  <c r="BV4" s="1"/>
  <c r="BW3"/>
  <c r="BU3"/>
  <c r="BS3"/>
  <c r="BQ3"/>
  <c r="BT3" s="1"/>
  <c r="BP3"/>
  <c r="BV3" s="1"/>
  <c r="BH53"/>
  <c r="BF53"/>
  <c r="BD53"/>
  <c r="BB53"/>
  <c r="BE53" s="1"/>
  <c r="BA53"/>
  <c r="BG53" s="1"/>
  <c r="BH52"/>
  <c r="BF52"/>
  <c r="BD52"/>
  <c r="BB52"/>
  <c r="BE52" s="1"/>
  <c r="BA52"/>
  <c r="BG52" s="1"/>
  <c r="BH51"/>
  <c r="BF51"/>
  <c r="BD51"/>
  <c r="BB51"/>
  <c r="BE51" s="1"/>
  <c r="BA51"/>
  <c r="BG51" s="1"/>
  <c r="BH50"/>
  <c r="BF50"/>
  <c r="BD50"/>
  <c r="BB50"/>
  <c r="BE50" s="1"/>
  <c r="BA50"/>
  <c r="BG50" s="1"/>
  <c r="BH49"/>
  <c r="BF49"/>
  <c r="BD49"/>
  <c r="BB49"/>
  <c r="BE49" s="1"/>
  <c r="BA49"/>
  <c r="BG49" s="1"/>
  <c r="BH48"/>
  <c r="BF48"/>
  <c r="BD48"/>
  <c r="BB48"/>
  <c r="BE48" s="1"/>
  <c r="BA48"/>
  <c r="BG48" s="1"/>
  <c r="BH47"/>
  <c r="BF47"/>
  <c r="BD47"/>
  <c r="BB47"/>
  <c r="BE47" s="1"/>
  <c r="BA47"/>
  <c r="BG47" s="1"/>
  <c r="BH46"/>
  <c r="BF46"/>
  <c r="BD46"/>
  <c r="BB46"/>
  <c r="BE46" s="1"/>
  <c r="BA46"/>
  <c r="BG46" s="1"/>
  <c r="BH45"/>
  <c r="BF45"/>
  <c r="BD45"/>
  <c r="BB45"/>
  <c r="BE45" s="1"/>
  <c r="BA45"/>
  <c r="BG45" s="1"/>
  <c r="BH44"/>
  <c r="BF44"/>
  <c r="BD44"/>
  <c r="BB44"/>
  <c r="BE44" s="1"/>
  <c r="BA44"/>
  <c r="BG44" s="1"/>
  <c r="BH43"/>
  <c r="BF43"/>
  <c r="BD43"/>
  <c r="BB43"/>
  <c r="BE43" s="1"/>
  <c r="BA43"/>
  <c r="BG43" s="1"/>
  <c r="BH42"/>
  <c r="BF42"/>
  <c r="BD42"/>
  <c r="BB42"/>
  <c r="BE42" s="1"/>
  <c r="BA42"/>
  <c r="BG42" s="1"/>
  <c r="BH41"/>
  <c r="BF41"/>
  <c r="BD41"/>
  <c r="BB41"/>
  <c r="BE41" s="1"/>
  <c r="BA41"/>
  <c r="BG41" s="1"/>
  <c r="BH40"/>
  <c r="BF40"/>
  <c r="BD40"/>
  <c r="BB40"/>
  <c r="BE40" s="1"/>
  <c r="BA40"/>
  <c r="BG40" s="1"/>
  <c r="BH39"/>
  <c r="BF39"/>
  <c r="BD39"/>
  <c r="BB39"/>
  <c r="BE39" s="1"/>
  <c r="BA39"/>
  <c r="BG39" s="1"/>
  <c r="BH38"/>
  <c r="BF38"/>
  <c r="BD38"/>
  <c r="BB38"/>
  <c r="BE38" s="1"/>
  <c r="BA38"/>
  <c r="BG38" s="1"/>
  <c r="BH37"/>
  <c r="BF37"/>
  <c r="BD37"/>
  <c r="BB37"/>
  <c r="BE37" s="1"/>
  <c r="BA37"/>
  <c r="BG37" s="1"/>
  <c r="BH36"/>
  <c r="BF36"/>
  <c r="BD36"/>
  <c r="BB36"/>
  <c r="BE36" s="1"/>
  <c r="BA36"/>
  <c r="BG36" s="1"/>
  <c r="BH35"/>
  <c r="BF35"/>
  <c r="BD35"/>
  <c r="BB35"/>
  <c r="BE35" s="1"/>
  <c r="BA35"/>
  <c r="BG35" s="1"/>
  <c r="BH34"/>
  <c r="BF34"/>
  <c r="BD34"/>
  <c r="BB34"/>
  <c r="BE34" s="1"/>
  <c r="BA34"/>
  <c r="BG34" s="1"/>
  <c r="BH33"/>
  <c r="BF33"/>
  <c r="BD33"/>
  <c r="BB33"/>
  <c r="BE33" s="1"/>
  <c r="BA33"/>
  <c r="BG33" s="1"/>
  <c r="BH32"/>
  <c r="BF32"/>
  <c r="BD32"/>
  <c r="BB32"/>
  <c r="BE32" s="1"/>
  <c r="BA32"/>
  <c r="BG32" s="1"/>
  <c r="BH31"/>
  <c r="BF31"/>
  <c r="BD31"/>
  <c r="BB31"/>
  <c r="BE31" s="1"/>
  <c r="BA31"/>
  <c r="BG31" s="1"/>
  <c r="BH30"/>
  <c r="BF30"/>
  <c r="BD30"/>
  <c r="BB30"/>
  <c r="BE30" s="1"/>
  <c r="BA30"/>
  <c r="BG30" s="1"/>
  <c r="BH29"/>
  <c r="BF29"/>
  <c r="BD29"/>
  <c r="BB29"/>
  <c r="BE29" s="1"/>
  <c r="BA29"/>
  <c r="BG29" s="1"/>
  <c r="BH28"/>
  <c r="BF28"/>
  <c r="BD28"/>
  <c r="BB28"/>
  <c r="BE28" s="1"/>
  <c r="BA28"/>
  <c r="BG28" s="1"/>
  <c r="BH27"/>
  <c r="BF27"/>
  <c r="BD27"/>
  <c r="BB27"/>
  <c r="BE27" s="1"/>
  <c r="BA27"/>
  <c r="BG27" s="1"/>
  <c r="BH26"/>
  <c r="BF26"/>
  <c r="BD26"/>
  <c r="BB26"/>
  <c r="BE26" s="1"/>
  <c r="BA26"/>
  <c r="BG26" s="1"/>
  <c r="BH25"/>
  <c r="BF25"/>
  <c r="BD25"/>
  <c r="BB25"/>
  <c r="BE25" s="1"/>
  <c r="BA25"/>
  <c r="BG25" s="1"/>
  <c r="BH24"/>
  <c r="BF24"/>
  <c r="BD24"/>
  <c r="BB24"/>
  <c r="BE24" s="1"/>
  <c r="BA24"/>
  <c r="BG24" s="1"/>
  <c r="BH23"/>
  <c r="BF23"/>
  <c r="BD23"/>
  <c r="BB23"/>
  <c r="BE23" s="1"/>
  <c r="BA23"/>
  <c r="BG23" s="1"/>
  <c r="BH22"/>
  <c r="BF22"/>
  <c r="BD22"/>
  <c r="BB22"/>
  <c r="BE22" s="1"/>
  <c r="BA22"/>
  <c r="BG22" s="1"/>
  <c r="BH21"/>
  <c r="BG21"/>
  <c r="BF21"/>
  <c r="BD21"/>
  <c r="BB21"/>
  <c r="BE21" s="1"/>
  <c r="BA21"/>
  <c r="BH20"/>
  <c r="BF20"/>
  <c r="BD20"/>
  <c r="BB20"/>
  <c r="BE20" s="1"/>
  <c r="BA20"/>
  <c r="BG20" s="1"/>
  <c r="BH19"/>
  <c r="BG19"/>
  <c r="BF19"/>
  <c r="BD19"/>
  <c r="BB19"/>
  <c r="BE19" s="1"/>
  <c r="BA19"/>
  <c r="BH18"/>
  <c r="BF18"/>
  <c r="BD18"/>
  <c r="BB18"/>
  <c r="BE18" s="1"/>
  <c r="BA18"/>
  <c r="BG18" s="1"/>
  <c r="BH17"/>
  <c r="BG17"/>
  <c r="BF17"/>
  <c r="BD17"/>
  <c r="BB17"/>
  <c r="BE17" s="1"/>
  <c r="BA17"/>
  <c r="BH16"/>
  <c r="BF16"/>
  <c r="BD16"/>
  <c r="BB16"/>
  <c r="BE16" s="1"/>
  <c r="BA16"/>
  <c r="BG16" s="1"/>
  <c r="BH15"/>
  <c r="BG15"/>
  <c r="BF15"/>
  <c r="BD15"/>
  <c r="BB15"/>
  <c r="BE15" s="1"/>
  <c r="BA15"/>
  <c r="BH14"/>
  <c r="BF14"/>
  <c r="BD14"/>
  <c r="BB14"/>
  <c r="BE14" s="1"/>
  <c r="BA14"/>
  <c r="BG14" s="1"/>
  <c r="BH13"/>
  <c r="BG13"/>
  <c r="BF13"/>
  <c r="BD13"/>
  <c r="BB13"/>
  <c r="BE13" s="1"/>
  <c r="BA13"/>
  <c r="BH12"/>
  <c r="BF12"/>
  <c r="BD12"/>
  <c r="BB12"/>
  <c r="BE12" s="1"/>
  <c r="BA12"/>
  <c r="BG12" s="1"/>
  <c r="BH11"/>
  <c r="BG11"/>
  <c r="BF11"/>
  <c r="BD11"/>
  <c r="BB11"/>
  <c r="BE11" s="1"/>
  <c r="BA11"/>
  <c r="BH10"/>
  <c r="BF10"/>
  <c r="BD10"/>
  <c r="BB10"/>
  <c r="BE10" s="1"/>
  <c r="BA10"/>
  <c r="BG10" s="1"/>
  <c r="BH9"/>
  <c r="BG9"/>
  <c r="BF9"/>
  <c r="BD9"/>
  <c r="BB9"/>
  <c r="BE9" s="1"/>
  <c r="BA9"/>
  <c r="BH8"/>
  <c r="BF8"/>
  <c r="BD8"/>
  <c r="BB8"/>
  <c r="BE8" s="1"/>
  <c r="BA8"/>
  <c r="BG8" s="1"/>
  <c r="BH7"/>
  <c r="BG7"/>
  <c r="BF7"/>
  <c r="BD7"/>
  <c r="BB7"/>
  <c r="BE7" s="1"/>
  <c r="BA7"/>
  <c r="BH6"/>
  <c r="BF6"/>
  <c r="BD6"/>
  <c r="BB6"/>
  <c r="BE6" s="1"/>
  <c r="BA6"/>
  <c r="BG6" s="1"/>
  <c r="BH5"/>
  <c r="BG5"/>
  <c r="BF5"/>
  <c r="BD5"/>
  <c r="BB5"/>
  <c r="BE5" s="1"/>
  <c r="BA5"/>
  <c r="BH4"/>
  <c r="BF4"/>
  <c r="BD4"/>
  <c r="BB4"/>
  <c r="BE4" s="1"/>
  <c r="BA4"/>
  <c r="BG4" s="1"/>
  <c r="BH3"/>
  <c r="BG3"/>
  <c r="BF3"/>
  <c r="BD3"/>
  <c r="BB3"/>
  <c r="BE3" s="1"/>
  <c r="BA3"/>
  <c r="AS53"/>
  <c r="AQ53"/>
  <c r="AO53"/>
  <c r="AM53"/>
  <c r="AP53" s="1"/>
  <c r="AL53"/>
  <c r="AR53" s="1"/>
  <c r="AS52"/>
  <c r="AQ52"/>
  <c r="AO52"/>
  <c r="AM52"/>
  <c r="AP52" s="1"/>
  <c r="AL52"/>
  <c r="AR52" s="1"/>
  <c r="AS51"/>
  <c r="AQ51"/>
  <c r="AO51"/>
  <c r="AM51"/>
  <c r="AP51" s="1"/>
  <c r="AL51"/>
  <c r="AR51" s="1"/>
  <c r="AS50"/>
  <c r="AQ50"/>
  <c r="AO50"/>
  <c r="AM50"/>
  <c r="AP50" s="1"/>
  <c r="AL50"/>
  <c r="AR50" s="1"/>
  <c r="AS49"/>
  <c r="AQ49"/>
  <c r="AO49"/>
  <c r="AM49"/>
  <c r="AP49" s="1"/>
  <c r="AL49"/>
  <c r="AR49" s="1"/>
  <c r="AS48"/>
  <c r="AQ48"/>
  <c r="AO48"/>
  <c r="AM48"/>
  <c r="AP48" s="1"/>
  <c r="AL48"/>
  <c r="AR48" s="1"/>
  <c r="AS47"/>
  <c r="AQ47"/>
  <c r="AO47"/>
  <c r="AM47"/>
  <c r="AP47" s="1"/>
  <c r="AL47"/>
  <c r="AR47" s="1"/>
  <c r="AS46"/>
  <c r="AQ46"/>
  <c r="AO46"/>
  <c r="AM46"/>
  <c r="AP46" s="1"/>
  <c r="AL46"/>
  <c r="AR46" s="1"/>
  <c r="AS45"/>
  <c r="AQ45"/>
  <c r="AO45"/>
  <c r="AM45"/>
  <c r="AP45" s="1"/>
  <c r="AL45"/>
  <c r="AR45" s="1"/>
  <c r="AS44"/>
  <c r="AQ44"/>
  <c r="AO44"/>
  <c r="AM44"/>
  <c r="AP44" s="1"/>
  <c r="AL44"/>
  <c r="AR44" s="1"/>
  <c r="AS43"/>
  <c r="AQ43"/>
  <c r="AO43"/>
  <c r="AM43"/>
  <c r="AP43" s="1"/>
  <c r="AL43"/>
  <c r="AR43" s="1"/>
  <c r="AS42"/>
  <c r="AQ42"/>
  <c r="AO42"/>
  <c r="AM42"/>
  <c r="AP42" s="1"/>
  <c r="AL42"/>
  <c r="AR42" s="1"/>
  <c r="AS41"/>
  <c r="AQ41"/>
  <c r="AO41"/>
  <c r="AM41"/>
  <c r="AP41" s="1"/>
  <c r="AL41"/>
  <c r="AR41" s="1"/>
  <c r="AS40"/>
  <c r="AQ40"/>
  <c r="AO40"/>
  <c r="AM40"/>
  <c r="AP40" s="1"/>
  <c r="AL40"/>
  <c r="AR40" s="1"/>
  <c r="AS39"/>
  <c r="AQ39"/>
  <c r="AO39"/>
  <c r="AM39"/>
  <c r="AP39" s="1"/>
  <c r="AL39"/>
  <c r="AR39" s="1"/>
  <c r="AS38"/>
  <c r="AQ38"/>
  <c r="AO38"/>
  <c r="AM38"/>
  <c r="AP38" s="1"/>
  <c r="AL38"/>
  <c r="AR38" s="1"/>
  <c r="AS37"/>
  <c r="AQ37"/>
  <c r="AO37"/>
  <c r="AM37"/>
  <c r="AP37" s="1"/>
  <c r="AL37"/>
  <c r="AR37" s="1"/>
  <c r="AS36"/>
  <c r="AQ36"/>
  <c r="AO36"/>
  <c r="AM36"/>
  <c r="AP36" s="1"/>
  <c r="AL36"/>
  <c r="AR36" s="1"/>
  <c r="AS35"/>
  <c r="AQ35"/>
  <c r="AO35"/>
  <c r="AM35"/>
  <c r="AP35" s="1"/>
  <c r="AL35"/>
  <c r="AR35" s="1"/>
  <c r="AS34"/>
  <c r="AQ34"/>
  <c r="AO34"/>
  <c r="AM34"/>
  <c r="AP34" s="1"/>
  <c r="AL34"/>
  <c r="AR34" s="1"/>
  <c r="AS33"/>
  <c r="AQ33"/>
  <c r="AO33"/>
  <c r="AM33"/>
  <c r="AP33" s="1"/>
  <c r="AL33"/>
  <c r="AR33" s="1"/>
  <c r="AS32"/>
  <c r="AQ32"/>
  <c r="AO32"/>
  <c r="AM32"/>
  <c r="AP32" s="1"/>
  <c r="AL32"/>
  <c r="AR32" s="1"/>
  <c r="AS31"/>
  <c r="AQ31"/>
  <c r="AO31"/>
  <c r="AM31"/>
  <c r="AP31" s="1"/>
  <c r="AL31"/>
  <c r="AR31" s="1"/>
  <c r="AS30"/>
  <c r="AQ30"/>
  <c r="AO30"/>
  <c r="AM30"/>
  <c r="AP30" s="1"/>
  <c r="AL30"/>
  <c r="AR30" s="1"/>
  <c r="AS29"/>
  <c r="AQ29"/>
  <c r="AO29"/>
  <c r="AM29"/>
  <c r="AP29" s="1"/>
  <c r="AL29"/>
  <c r="AR29" s="1"/>
  <c r="AS28"/>
  <c r="AQ28"/>
  <c r="AO28"/>
  <c r="AM28"/>
  <c r="AP28" s="1"/>
  <c r="AL28"/>
  <c r="AR28" s="1"/>
  <c r="AS27"/>
  <c r="AQ27"/>
  <c r="AO27"/>
  <c r="AM27"/>
  <c r="AP27" s="1"/>
  <c r="AL27"/>
  <c r="AR27" s="1"/>
  <c r="AS26"/>
  <c r="AQ26"/>
  <c r="AO26"/>
  <c r="AM26"/>
  <c r="AP26" s="1"/>
  <c r="AL26"/>
  <c r="AR26" s="1"/>
  <c r="AS25"/>
  <c r="AQ25"/>
  <c r="AO25"/>
  <c r="AM25"/>
  <c r="AP25" s="1"/>
  <c r="AL25"/>
  <c r="AR25" s="1"/>
  <c r="AS24"/>
  <c r="AQ24"/>
  <c r="AO24"/>
  <c r="AM24"/>
  <c r="AP24" s="1"/>
  <c r="AL24"/>
  <c r="AR24" s="1"/>
  <c r="AS23"/>
  <c r="AQ23"/>
  <c r="AO23"/>
  <c r="AM23"/>
  <c r="AP23" s="1"/>
  <c r="AL23"/>
  <c r="AR23" s="1"/>
  <c r="AS22"/>
  <c r="AQ22"/>
  <c r="AO22"/>
  <c r="AM22"/>
  <c r="AP22" s="1"/>
  <c r="AL22"/>
  <c r="AR22" s="1"/>
  <c r="AS21"/>
  <c r="AQ21"/>
  <c r="AO21"/>
  <c r="AM21"/>
  <c r="AP21" s="1"/>
  <c r="AL21"/>
  <c r="AR21" s="1"/>
  <c r="AS20"/>
  <c r="AQ20"/>
  <c r="AO20"/>
  <c r="AM20"/>
  <c r="AP20" s="1"/>
  <c r="AL20"/>
  <c r="AR20" s="1"/>
  <c r="AS19"/>
  <c r="AQ19"/>
  <c r="AO19"/>
  <c r="AM19"/>
  <c r="AP19" s="1"/>
  <c r="AL19"/>
  <c r="AR19" s="1"/>
  <c r="AS18"/>
  <c r="AQ18"/>
  <c r="AO18"/>
  <c r="AM18"/>
  <c r="AP18" s="1"/>
  <c r="AL18"/>
  <c r="AR18" s="1"/>
  <c r="AS17"/>
  <c r="AQ17"/>
  <c r="AO17"/>
  <c r="AM17"/>
  <c r="AP17" s="1"/>
  <c r="AL17"/>
  <c r="AR17" s="1"/>
  <c r="AS16"/>
  <c r="AQ16"/>
  <c r="AO16"/>
  <c r="AM16"/>
  <c r="AP16" s="1"/>
  <c r="AL16"/>
  <c r="AR16" s="1"/>
  <c r="AS15"/>
  <c r="AQ15"/>
  <c r="AO15"/>
  <c r="AM15"/>
  <c r="AP15" s="1"/>
  <c r="AL15"/>
  <c r="AR15" s="1"/>
  <c r="AS14"/>
  <c r="AQ14"/>
  <c r="AO14"/>
  <c r="AM14"/>
  <c r="AP14" s="1"/>
  <c r="AL14"/>
  <c r="AR14" s="1"/>
  <c r="AS13"/>
  <c r="AQ13"/>
  <c r="AO13"/>
  <c r="AM13"/>
  <c r="AP13" s="1"/>
  <c r="AL13"/>
  <c r="AR13" s="1"/>
  <c r="AS12"/>
  <c r="AQ12"/>
  <c r="AO12"/>
  <c r="AM12"/>
  <c r="AP12" s="1"/>
  <c r="AL12"/>
  <c r="AR12" s="1"/>
  <c r="AS11"/>
  <c r="AQ11"/>
  <c r="AO11"/>
  <c r="AM11"/>
  <c r="AP11" s="1"/>
  <c r="AL11"/>
  <c r="AR11" s="1"/>
  <c r="AS10"/>
  <c r="AQ10"/>
  <c r="AO10"/>
  <c r="AM10"/>
  <c r="AP10" s="1"/>
  <c r="AL10"/>
  <c r="AR10" s="1"/>
  <c r="AS9"/>
  <c r="AQ9"/>
  <c r="AO9"/>
  <c r="AM9"/>
  <c r="AP9" s="1"/>
  <c r="AL9"/>
  <c r="AR9" s="1"/>
  <c r="AS8"/>
  <c r="AQ8"/>
  <c r="AO8"/>
  <c r="AM8"/>
  <c r="AP8" s="1"/>
  <c r="AL8"/>
  <c r="AR8" s="1"/>
  <c r="AS7"/>
  <c r="AQ7"/>
  <c r="AO7"/>
  <c r="AM7"/>
  <c r="AP7" s="1"/>
  <c r="AL7"/>
  <c r="AR7" s="1"/>
  <c r="AS6"/>
  <c r="AQ6"/>
  <c r="AO6"/>
  <c r="AM6"/>
  <c r="AP6" s="1"/>
  <c r="AL6"/>
  <c r="AR6" s="1"/>
  <c r="AS5"/>
  <c r="AQ5"/>
  <c r="AO5"/>
  <c r="AM5"/>
  <c r="AP5" s="1"/>
  <c r="AL5"/>
  <c r="AR5" s="1"/>
  <c r="AS4"/>
  <c r="AQ4"/>
  <c r="AO4"/>
  <c r="AM4"/>
  <c r="AP4" s="1"/>
  <c r="AL4"/>
  <c r="AR4" s="1"/>
  <c r="AS3"/>
  <c r="AQ3"/>
  <c r="AO3"/>
  <c r="AM3"/>
  <c r="AP3" s="1"/>
  <c r="AL3"/>
  <c r="AR3" s="1"/>
  <c r="AD53"/>
  <c r="AB53"/>
  <c r="Z53"/>
  <c r="X53"/>
  <c r="AA53" s="1"/>
  <c r="W53"/>
  <c r="AC53" s="1"/>
  <c r="AD52"/>
  <c r="AB52"/>
  <c r="Z52"/>
  <c r="X52"/>
  <c r="AA52" s="1"/>
  <c r="W52"/>
  <c r="AC52" s="1"/>
  <c r="AD51"/>
  <c r="AB51"/>
  <c r="Z51"/>
  <c r="X51"/>
  <c r="AA51" s="1"/>
  <c r="W51"/>
  <c r="AC51" s="1"/>
  <c r="AD50"/>
  <c r="AB50"/>
  <c r="Z50"/>
  <c r="X50"/>
  <c r="AA50" s="1"/>
  <c r="W50"/>
  <c r="AC50" s="1"/>
  <c r="AD49"/>
  <c r="AB49"/>
  <c r="Z49"/>
  <c r="X49"/>
  <c r="AA49" s="1"/>
  <c r="W49"/>
  <c r="AC49" s="1"/>
  <c r="AD48"/>
  <c r="AB48"/>
  <c r="Z48"/>
  <c r="X48"/>
  <c r="AA48" s="1"/>
  <c r="W48"/>
  <c r="AC48" s="1"/>
  <c r="AD47"/>
  <c r="AB47"/>
  <c r="Z47"/>
  <c r="X47"/>
  <c r="AA47" s="1"/>
  <c r="W47"/>
  <c r="AC47" s="1"/>
  <c r="AD46"/>
  <c r="AB46"/>
  <c r="Z46"/>
  <c r="X46"/>
  <c r="AA46" s="1"/>
  <c r="W46"/>
  <c r="AC46" s="1"/>
  <c r="AD45"/>
  <c r="AB45"/>
  <c r="Z45"/>
  <c r="X45"/>
  <c r="AA45" s="1"/>
  <c r="W45"/>
  <c r="AC45" s="1"/>
  <c r="AD44"/>
  <c r="AB44"/>
  <c r="Z44"/>
  <c r="X44"/>
  <c r="AA44" s="1"/>
  <c r="W44"/>
  <c r="AC44" s="1"/>
  <c r="AD43"/>
  <c r="AB43"/>
  <c r="Z43"/>
  <c r="X43"/>
  <c r="AA43" s="1"/>
  <c r="W43"/>
  <c r="AC43" s="1"/>
  <c r="AD42"/>
  <c r="AB42"/>
  <c r="Z42"/>
  <c r="X42"/>
  <c r="AA42" s="1"/>
  <c r="W42"/>
  <c r="AC42" s="1"/>
  <c r="AD41"/>
  <c r="AB41"/>
  <c r="Z41"/>
  <c r="X41"/>
  <c r="AA41" s="1"/>
  <c r="W41"/>
  <c r="AC41" s="1"/>
  <c r="AD40"/>
  <c r="AB40"/>
  <c r="Z40"/>
  <c r="X40"/>
  <c r="AA40" s="1"/>
  <c r="W40"/>
  <c r="AC40" s="1"/>
  <c r="AD39"/>
  <c r="AB39"/>
  <c r="Z39"/>
  <c r="X39"/>
  <c r="AA39" s="1"/>
  <c r="W39"/>
  <c r="AC39" s="1"/>
  <c r="AD38"/>
  <c r="AB38"/>
  <c r="Z38"/>
  <c r="X38"/>
  <c r="AA38" s="1"/>
  <c r="W38"/>
  <c r="AC38" s="1"/>
  <c r="AD37"/>
  <c r="AB37"/>
  <c r="Z37"/>
  <c r="X37"/>
  <c r="AA37" s="1"/>
  <c r="W37"/>
  <c r="AC37" s="1"/>
  <c r="AD36"/>
  <c r="AB36"/>
  <c r="Z36"/>
  <c r="X36"/>
  <c r="AA36" s="1"/>
  <c r="W36"/>
  <c r="AC36" s="1"/>
  <c r="AD35"/>
  <c r="AB35"/>
  <c r="Z35"/>
  <c r="X35"/>
  <c r="AA35" s="1"/>
  <c r="W35"/>
  <c r="AC35" s="1"/>
  <c r="AD34"/>
  <c r="AB34"/>
  <c r="Z34"/>
  <c r="X34"/>
  <c r="AA34" s="1"/>
  <c r="W34"/>
  <c r="AC34" s="1"/>
  <c r="AD33"/>
  <c r="AB33"/>
  <c r="Z33"/>
  <c r="X33"/>
  <c r="AA33" s="1"/>
  <c r="W33"/>
  <c r="AC33" s="1"/>
  <c r="AD32"/>
  <c r="AB32"/>
  <c r="Z32"/>
  <c r="X32"/>
  <c r="AA32" s="1"/>
  <c r="W32"/>
  <c r="AC32" s="1"/>
  <c r="AD31"/>
  <c r="AB31"/>
  <c r="Z31"/>
  <c r="X31"/>
  <c r="AA31" s="1"/>
  <c r="W31"/>
  <c r="AC31" s="1"/>
  <c r="AD30"/>
  <c r="AB30"/>
  <c r="Z30"/>
  <c r="X30"/>
  <c r="AA30" s="1"/>
  <c r="W30"/>
  <c r="AC30" s="1"/>
  <c r="AD29"/>
  <c r="AB29"/>
  <c r="Z29"/>
  <c r="X29"/>
  <c r="AA29" s="1"/>
  <c r="W29"/>
  <c r="AC29" s="1"/>
  <c r="AD28"/>
  <c r="AB28"/>
  <c r="Z28"/>
  <c r="X28"/>
  <c r="AA28" s="1"/>
  <c r="W28"/>
  <c r="AC28" s="1"/>
  <c r="AD27"/>
  <c r="AB27"/>
  <c r="Z27"/>
  <c r="X27"/>
  <c r="AA27" s="1"/>
  <c r="W27"/>
  <c r="AC27" s="1"/>
  <c r="AD26"/>
  <c r="AB26"/>
  <c r="Z26"/>
  <c r="X26"/>
  <c r="AA26" s="1"/>
  <c r="W26"/>
  <c r="AC26" s="1"/>
  <c r="AD25"/>
  <c r="AB25"/>
  <c r="Z25"/>
  <c r="X25"/>
  <c r="AA25" s="1"/>
  <c r="W25"/>
  <c r="AC25" s="1"/>
  <c r="AD24"/>
  <c r="AB24"/>
  <c r="Z24"/>
  <c r="X24"/>
  <c r="AA24" s="1"/>
  <c r="W24"/>
  <c r="AC24" s="1"/>
  <c r="AD23"/>
  <c r="AB23"/>
  <c r="Z23"/>
  <c r="X23"/>
  <c r="AA23" s="1"/>
  <c r="W23"/>
  <c r="AC23" s="1"/>
  <c r="AD22"/>
  <c r="AB22"/>
  <c r="Z22"/>
  <c r="X22"/>
  <c r="AA22" s="1"/>
  <c r="W22"/>
  <c r="AC22" s="1"/>
  <c r="AD21"/>
  <c r="AB21"/>
  <c r="Z21"/>
  <c r="X21"/>
  <c r="AA21" s="1"/>
  <c r="W21"/>
  <c r="AC21" s="1"/>
  <c r="AD20"/>
  <c r="AB20"/>
  <c r="Z20"/>
  <c r="X20"/>
  <c r="AA20" s="1"/>
  <c r="W20"/>
  <c r="AC20" s="1"/>
  <c r="AD19"/>
  <c r="AB19"/>
  <c r="Z19"/>
  <c r="X19"/>
  <c r="AA19" s="1"/>
  <c r="W19"/>
  <c r="AC19" s="1"/>
  <c r="AD18"/>
  <c r="AB18"/>
  <c r="Z18"/>
  <c r="X18"/>
  <c r="AA18" s="1"/>
  <c r="W18"/>
  <c r="AC18" s="1"/>
  <c r="AD17"/>
  <c r="AB17"/>
  <c r="Z17"/>
  <c r="X17"/>
  <c r="AA17" s="1"/>
  <c r="W17"/>
  <c r="AC17" s="1"/>
  <c r="AD16"/>
  <c r="AB16"/>
  <c r="Z16"/>
  <c r="X16"/>
  <c r="AA16" s="1"/>
  <c r="W16"/>
  <c r="AC16" s="1"/>
  <c r="AD15"/>
  <c r="AB15"/>
  <c r="Z15"/>
  <c r="X15"/>
  <c r="AA15" s="1"/>
  <c r="W15"/>
  <c r="AC15" s="1"/>
  <c r="AD14"/>
  <c r="AB14"/>
  <c r="Z14"/>
  <c r="X14"/>
  <c r="AA14" s="1"/>
  <c r="W14"/>
  <c r="AC14" s="1"/>
  <c r="AD13"/>
  <c r="AB13"/>
  <c r="Z13"/>
  <c r="X13"/>
  <c r="AA13" s="1"/>
  <c r="W13"/>
  <c r="AC13" s="1"/>
  <c r="AD12"/>
  <c r="AB12"/>
  <c r="Z12"/>
  <c r="X12"/>
  <c r="AA12" s="1"/>
  <c r="W12"/>
  <c r="AC12" s="1"/>
  <c r="AD11"/>
  <c r="AB11"/>
  <c r="Z11"/>
  <c r="X11"/>
  <c r="AA11" s="1"/>
  <c r="W11"/>
  <c r="AC11" s="1"/>
  <c r="AD10"/>
  <c r="AB10"/>
  <c r="Z10"/>
  <c r="X10"/>
  <c r="AA10" s="1"/>
  <c r="W10"/>
  <c r="AC10" s="1"/>
  <c r="AD9"/>
  <c r="AB9"/>
  <c r="Z9"/>
  <c r="X9"/>
  <c r="AA9" s="1"/>
  <c r="W9"/>
  <c r="AC9" s="1"/>
  <c r="AD8"/>
  <c r="AB8"/>
  <c r="Z8"/>
  <c r="X8"/>
  <c r="AA8" s="1"/>
  <c r="W8"/>
  <c r="AC8" s="1"/>
  <c r="AD7"/>
  <c r="AB7"/>
  <c r="Z7"/>
  <c r="X7"/>
  <c r="AA7" s="1"/>
  <c r="W7"/>
  <c r="AC7" s="1"/>
  <c r="AD6"/>
  <c r="AB6"/>
  <c r="Z6"/>
  <c r="X6"/>
  <c r="AA6" s="1"/>
  <c r="W6"/>
  <c r="AC6" s="1"/>
  <c r="AD5"/>
  <c r="AB5"/>
  <c r="Z5"/>
  <c r="X5"/>
  <c r="AA5" s="1"/>
  <c r="W5"/>
  <c r="AC5" s="1"/>
  <c r="AD4"/>
  <c r="AB4"/>
  <c r="Z4"/>
  <c r="X4"/>
  <c r="AA4" s="1"/>
  <c r="W4"/>
  <c r="AC4" s="1"/>
  <c r="AD3"/>
  <c r="AB3"/>
  <c r="Z3"/>
  <c r="X3"/>
  <c r="AA3" s="1"/>
  <c r="W3"/>
  <c r="AC3" s="1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FE53" i="31"/>
  <c r="FC53"/>
  <c r="FF53" s="1"/>
  <c r="FB53"/>
  <c r="FH53" s="1"/>
  <c r="FI52"/>
  <c r="FG52"/>
  <c r="FE52"/>
  <c r="FC52"/>
  <c r="FF52" s="1"/>
  <c r="FB52"/>
  <c r="FH52" s="1"/>
  <c r="FI51"/>
  <c r="FG51"/>
  <c r="FE51"/>
  <c r="FC51"/>
  <c r="FF51" s="1"/>
  <c r="FB51"/>
  <c r="FH51" s="1"/>
  <c r="FI50"/>
  <c r="FG50"/>
  <c r="FE50"/>
  <c r="FC50"/>
  <c r="FF50" s="1"/>
  <c r="FB50"/>
  <c r="FH50" s="1"/>
  <c r="FI49"/>
  <c r="FG49"/>
  <c r="FE49"/>
  <c r="FC49"/>
  <c r="FF49" s="1"/>
  <c r="FB49"/>
  <c r="FH49" s="1"/>
  <c r="FI48"/>
  <c r="FG48"/>
  <c r="FE48"/>
  <c r="FC48"/>
  <c r="FF48" s="1"/>
  <c r="FB48"/>
  <c r="FH48" s="1"/>
  <c r="FI47"/>
  <c r="FG47"/>
  <c r="FE47"/>
  <c r="FC47"/>
  <c r="FF47" s="1"/>
  <c r="FB47"/>
  <c r="FH47" s="1"/>
  <c r="FI46"/>
  <c r="FG46"/>
  <c r="FE46"/>
  <c r="FC46"/>
  <c r="FF46" s="1"/>
  <c r="FB46"/>
  <c r="FH46" s="1"/>
  <c r="FI45"/>
  <c r="FG45"/>
  <c r="FE45"/>
  <c r="FC45"/>
  <c r="FF45" s="1"/>
  <c r="FB45"/>
  <c r="FH45" s="1"/>
  <c r="FI44"/>
  <c r="FG44"/>
  <c r="FE44"/>
  <c r="FC44"/>
  <c r="FF44" s="1"/>
  <c r="FB44"/>
  <c r="FH44" s="1"/>
  <c r="FI43"/>
  <c r="FG43"/>
  <c r="FE43"/>
  <c r="FC43"/>
  <c r="FF43" s="1"/>
  <c r="FB43"/>
  <c r="FH43" s="1"/>
  <c r="FI42"/>
  <c r="FG42"/>
  <c r="FE42"/>
  <c r="FC42"/>
  <c r="FF42" s="1"/>
  <c r="FB42"/>
  <c r="FH42" s="1"/>
  <c r="FI41"/>
  <c r="FG41"/>
  <c r="FE41"/>
  <c r="FC41"/>
  <c r="FF41" s="1"/>
  <c r="FB41"/>
  <c r="FH41" s="1"/>
  <c r="FI40"/>
  <c r="FG40"/>
  <c r="FE40"/>
  <c r="FC40"/>
  <c r="FF40" s="1"/>
  <c r="FB40"/>
  <c r="FH40" s="1"/>
  <c r="FI39"/>
  <c r="FG39"/>
  <c r="FE39"/>
  <c r="FC39"/>
  <c r="FF39" s="1"/>
  <c r="FB39"/>
  <c r="FH39" s="1"/>
  <c r="FI38"/>
  <c r="FG38"/>
  <c r="FE38"/>
  <c r="FC38"/>
  <c r="FF38" s="1"/>
  <c r="FB38"/>
  <c r="FH38" s="1"/>
  <c r="FI37"/>
  <c r="FG37"/>
  <c r="FE37"/>
  <c r="FC37"/>
  <c r="FF37" s="1"/>
  <c r="FB37"/>
  <c r="FH37" s="1"/>
  <c r="FI36"/>
  <c r="FG36"/>
  <c r="FE36"/>
  <c r="FC36"/>
  <c r="FF36" s="1"/>
  <c r="FB36"/>
  <c r="FH36" s="1"/>
  <c r="FI35"/>
  <c r="FG35"/>
  <c r="FE35"/>
  <c r="FC35"/>
  <c r="FF35" s="1"/>
  <c r="FB35"/>
  <c r="FH35" s="1"/>
  <c r="FI34"/>
  <c r="FG34"/>
  <c r="FE34"/>
  <c r="FC34"/>
  <c r="FF34" s="1"/>
  <c r="FB34"/>
  <c r="FH34" s="1"/>
  <c r="FI33"/>
  <c r="FG33"/>
  <c r="FE33"/>
  <c r="FC33"/>
  <c r="FF33" s="1"/>
  <c r="FB33"/>
  <c r="FH33" s="1"/>
  <c r="FI32"/>
  <c r="FG32"/>
  <c r="FE32"/>
  <c r="FC32"/>
  <c r="FF32" s="1"/>
  <c r="FB32"/>
  <c r="FH32" s="1"/>
  <c r="FI31"/>
  <c r="FG31"/>
  <c r="FE31"/>
  <c r="FC31"/>
  <c r="FF31" s="1"/>
  <c r="FB31"/>
  <c r="FH31" s="1"/>
  <c r="FI30"/>
  <c r="FG30"/>
  <c r="FE30"/>
  <c r="FC30"/>
  <c r="FF30" s="1"/>
  <c r="FB30"/>
  <c r="FH30" s="1"/>
  <c r="FI29"/>
  <c r="FG29"/>
  <c r="FE29"/>
  <c r="FC29"/>
  <c r="FF29" s="1"/>
  <c r="FB29"/>
  <c r="FH29" s="1"/>
  <c r="FI28"/>
  <c r="FG28"/>
  <c r="FE28"/>
  <c r="FC28"/>
  <c r="FF28" s="1"/>
  <c r="FB28"/>
  <c r="FH28" s="1"/>
  <c r="FI27"/>
  <c r="FG27"/>
  <c r="FE27"/>
  <c r="FC27"/>
  <c r="FF27" s="1"/>
  <c r="FB27"/>
  <c r="FH27" s="1"/>
  <c r="FI26"/>
  <c r="FG26"/>
  <c r="FE26"/>
  <c r="FC26"/>
  <c r="FF26" s="1"/>
  <c r="FB26"/>
  <c r="FH26" s="1"/>
  <c r="FI25"/>
  <c r="FG25"/>
  <c r="FE25"/>
  <c r="FC25"/>
  <c r="FF25" s="1"/>
  <c r="FB25"/>
  <c r="FH25" s="1"/>
  <c r="FI24"/>
  <c r="FG24"/>
  <c r="FE24"/>
  <c r="FC24"/>
  <c r="FF24" s="1"/>
  <c r="FB24"/>
  <c r="FH24" s="1"/>
  <c r="FI23"/>
  <c r="FG23"/>
  <c r="FE23"/>
  <c r="FC23"/>
  <c r="FF23" s="1"/>
  <c r="FB23"/>
  <c r="FH23" s="1"/>
  <c r="FI22"/>
  <c r="FG22"/>
  <c r="FE22"/>
  <c r="FC22"/>
  <c r="FF22" s="1"/>
  <c r="FB22"/>
  <c r="FH22" s="1"/>
  <c r="FI21"/>
  <c r="FG21"/>
  <c r="FE21"/>
  <c r="FC21"/>
  <c r="FF21" s="1"/>
  <c r="FB21"/>
  <c r="FH21" s="1"/>
  <c r="FI20"/>
  <c r="FG20"/>
  <c r="FE20"/>
  <c r="FC20"/>
  <c r="FF20" s="1"/>
  <c r="FB20"/>
  <c r="FH20" s="1"/>
  <c r="FI19"/>
  <c r="FG19"/>
  <c r="FE19"/>
  <c r="FC19"/>
  <c r="FF19" s="1"/>
  <c r="FB19"/>
  <c r="FH19" s="1"/>
  <c r="FI18"/>
  <c r="FG18"/>
  <c r="FE18"/>
  <c r="FC18"/>
  <c r="FF18" s="1"/>
  <c r="FB18"/>
  <c r="FH18" s="1"/>
  <c r="FI17"/>
  <c r="FG17"/>
  <c r="FE17"/>
  <c r="FC17"/>
  <c r="FF17" s="1"/>
  <c r="FB17"/>
  <c r="FH17" s="1"/>
  <c r="FI16"/>
  <c r="FG16"/>
  <c r="FE16"/>
  <c r="FC16"/>
  <c r="FF16" s="1"/>
  <c r="FB16"/>
  <c r="FH16" s="1"/>
  <c r="FI15"/>
  <c r="FG15"/>
  <c r="FE15"/>
  <c r="FC15"/>
  <c r="FF15" s="1"/>
  <c r="FB15"/>
  <c r="FH15" s="1"/>
  <c r="FI14"/>
  <c r="FG14"/>
  <c r="FE14"/>
  <c r="FC14"/>
  <c r="FF14" s="1"/>
  <c r="FB14"/>
  <c r="FH14" s="1"/>
  <c r="FI13"/>
  <c r="FG13"/>
  <c r="FE13"/>
  <c r="FC13"/>
  <c r="FF13" s="1"/>
  <c r="FB13"/>
  <c r="FH13" s="1"/>
  <c r="FI12"/>
  <c r="FG12"/>
  <c r="FE12"/>
  <c r="FC12"/>
  <c r="FF12" s="1"/>
  <c r="FB12"/>
  <c r="FH12" s="1"/>
  <c r="FI11"/>
  <c r="FG11"/>
  <c r="FE11"/>
  <c r="FC11"/>
  <c r="FF11" s="1"/>
  <c r="FB11"/>
  <c r="FH11" s="1"/>
  <c r="FI10"/>
  <c r="FG10"/>
  <c r="FE10"/>
  <c r="FC10"/>
  <c r="FF10" s="1"/>
  <c r="FB10"/>
  <c r="FH10" s="1"/>
  <c r="FI9"/>
  <c r="FG9"/>
  <c r="FE9"/>
  <c r="FC9"/>
  <c r="FF9" s="1"/>
  <c r="FB9"/>
  <c r="FH9" s="1"/>
  <c r="FI8"/>
  <c r="FG8"/>
  <c r="FE8"/>
  <c r="FC8"/>
  <c r="FF8" s="1"/>
  <c r="FB8"/>
  <c r="FH8" s="1"/>
  <c r="FI7"/>
  <c r="FG7"/>
  <c r="FE7"/>
  <c r="FC7"/>
  <c r="FF7" s="1"/>
  <c r="FB7"/>
  <c r="FH7" s="1"/>
  <c r="FI6"/>
  <c r="FG6"/>
  <c r="FE6"/>
  <c r="FC6"/>
  <c r="FF6" s="1"/>
  <c r="FB6"/>
  <c r="FH6" s="1"/>
  <c r="FI5"/>
  <c r="FG5"/>
  <c r="FE5"/>
  <c r="FC5"/>
  <c r="FF5" s="1"/>
  <c r="FB5"/>
  <c r="FH5" s="1"/>
  <c r="FI4"/>
  <c r="FG4"/>
  <c r="FE4"/>
  <c r="FC4"/>
  <c r="FF4" s="1"/>
  <c r="FB4"/>
  <c r="FH4" s="1"/>
  <c r="FI3"/>
  <c r="FG3"/>
  <c r="FE3"/>
  <c r="FC3"/>
  <c r="FF3" s="1"/>
  <c r="FB3"/>
  <c r="FH3" s="1"/>
  <c r="EP53"/>
  <c r="EN53"/>
  <c r="EQ53" s="1"/>
  <c r="EM53"/>
  <c r="ES53" s="1"/>
  <c r="ET52"/>
  <c r="ER52"/>
  <c r="EP52"/>
  <c r="EN52"/>
  <c r="EQ52" s="1"/>
  <c r="EM52"/>
  <c r="ES52" s="1"/>
  <c r="ET51"/>
  <c r="ER51"/>
  <c r="EP51"/>
  <c r="EN51"/>
  <c r="EQ51" s="1"/>
  <c r="EM51"/>
  <c r="ES51" s="1"/>
  <c r="ET50"/>
  <c r="ES50"/>
  <c r="ER50"/>
  <c r="EP50"/>
  <c r="EN50"/>
  <c r="EQ50" s="1"/>
  <c r="EM50"/>
  <c r="ET49"/>
  <c r="ER49"/>
  <c r="EP49"/>
  <c r="EN49"/>
  <c r="EQ49" s="1"/>
  <c r="EM49"/>
  <c r="ES49" s="1"/>
  <c r="ET48"/>
  <c r="ES48"/>
  <c r="ER48"/>
  <c r="EP48"/>
  <c r="EN48"/>
  <c r="EQ48" s="1"/>
  <c r="EM48"/>
  <c r="ET47"/>
  <c r="ER47"/>
  <c r="EP47"/>
  <c r="EN47"/>
  <c r="EQ47" s="1"/>
  <c r="EM47"/>
  <c r="ES47" s="1"/>
  <c r="ET46"/>
  <c r="ES46"/>
  <c r="ER46"/>
  <c r="EP46"/>
  <c r="EN46"/>
  <c r="EQ46" s="1"/>
  <c r="EM46"/>
  <c r="ET45"/>
  <c r="ER45"/>
  <c r="EP45"/>
  <c r="EN45"/>
  <c r="EQ45" s="1"/>
  <c r="EM45"/>
  <c r="ES45" s="1"/>
  <c r="ET44"/>
  <c r="ES44"/>
  <c r="ER44"/>
  <c r="EP44"/>
  <c r="EN44"/>
  <c r="EQ44" s="1"/>
  <c r="EM44"/>
  <c r="ET43"/>
  <c r="ER43"/>
  <c r="EP43"/>
  <c r="EN43"/>
  <c r="EQ43" s="1"/>
  <c r="EM43"/>
  <c r="ES43" s="1"/>
  <c r="ET42"/>
  <c r="ES42"/>
  <c r="ER42"/>
  <c r="EP42"/>
  <c r="EN42"/>
  <c r="EQ42" s="1"/>
  <c r="EM42"/>
  <c r="ET41"/>
  <c r="ER41"/>
  <c r="EP41"/>
  <c r="EN41"/>
  <c r="EQ41" s="1"/>
  <c r="EM41"/>
  <c r="ES41" s="1"/>
  <c r="ET40"/>
  <c r="ER40"/>
  <c r="EP40"/>
  <c r="EN40"/>
  <c r="EQ40" s="1"/>
  <c r="EM40"/>
  <c r="ES40" s="1"/>
  <c r="ET39"/>
  <c r="ER39"/>
  <c r="EP39"/>
  <c r="EN39"/>
  <c r="EQ39" s="1"/>
  <c r="EM39"/>
  <c r="ES39" s="1"/>
  <c r="ET38"/>
  <c r="ER38"/>
  <c r="EP38"/>
  <c r="EN38"/>
  <c r="EQ38" s="1"/>
  <c r="EM38"/>
  <c r="ES38" s="1"/>
  <c r="ET37"/>
  <c r="ER37"/>
  <c r="EP37"/>
  <c r="EN37"/>
  <c r="EQ37" s="1"/>
  <c r="EM37"/>
  <c r="ES37" s="1"/>
  <c r="ET36"/>
  <c r="ER36"/>
  <c r="EP36"/>
  <c r="EN36"/>
  <c r="EQ36" s="1"/>
  <c r="EM36"/>
  <c r="ES36" s="1"/>
  <c r="ET35"/>
  <c r="ER35"/>
  <c r="EP35"/>
  <c r="EN35"/>
  <c r="EQ35" s="1"/>
  <c r="EM35"/>
  <c r="ES35" s="1"/>
  <c r="ET34"/>
  <c r="ER34"/>
  <c r="EP34"/>
  <c r="EN34"/>
  <c r="EQ34" s="1"/>
  <c r="EM34"/>
  <c r="ES34" s="1"/>
  <c r="ET33"/>
  <c r="ER33"/>
  <c r="EP33"/>
  <c r="EN33"/>
  <c r="EQ33" s="1"/>
  <c r="EM33"/>
  <c r="ES33" s="1"/>
  <c r="ET32"/>
  <c r="ER32"/>
  <c r="EP32"/>
  <c r="EN32"/>
  <c r="EQ32" s="1"/>
  <c r="EM32"/>
  <c r="ES32" s="1"/>
  <c r="ET31"/>
  <c r="ER31"/>
  <c r="EP31"/>
  <c r="EN31"/>
  <c r="EQ31" s="1"/>
  <c r="EM31"/>
  <c r="ES31" s="1"/>
  <c r="ET30"/>
  <c r="ES30"/>
  <c r="ER30"/>
  <c r="EP30"/>
  <c r="EN30"/>
  <c r="EQ30" s="1"/>
  <c r="EM30"/>
  <c r="ET29"/>
  <c r="ER29"/>
  <c r="EP29"/>
  <c r="EN29"/>
  <c r="EQ29" s="1"/>
  <c r="EM29"/>
  <c r="ES29" s="1"/>
  <c r="ET28"/>
  <c r="ES28"/>
  <c r="ER28"/>
  <c r="EP28"/>
  <c r="EN28"/>
  <c r="EQ28" s="1"/>
  <c r="EM28"/>
  <c r="ET27"/>
  <c r="ER27"/>
  <c r="EP27"/>
  <c r="EN27"/>
  <c r="EQ27" s="1"/>
  <c r="EM27"/>
  <c r="ES27" s="1"/>
  <c r="ET26"/>
  <c r="ES26"/>
  <c r="ER26"/>
  <c r="EP26"/>
  <c r="EN26"/>
  <c r="EQ26" s="1"/>
  <c r="EM26"/>
  <c r="ET25"/>
  <c r="ER25"/>
  <c r="EP25"/>
  <c r="EN25"/>
  <c r="EQ25" s="1"/>
  <c r="EM25"/>
  <c r="ES25" s="1"/>
  <c r="ET24"/>
  <c r="ER24"/>
  <c r="EP24"/>
  <c r="EN24"/>
  <c r="EQ24" s="1"/>
  <c r="EM24"/>
  <c r="ES24" s="1"/>
  <c r="ET23"/>
  <c r="ER23"/>
  <c r="EP23"/>
  <c r="EN23"/>
  <c r="EQ23" s="1"/>
  <c r="EM23"/>
  <c r="ES23" s="1"/>
  <c r="ET22"/>
  <c r="ER22"/>
  <c r="EP22"/>
  <c r="EN22"/>
  <c r="EQ22" s="1"/>
  <c r="EM22"/>
  <c r="ES22" s="1"/>
  <c r="ET21"/>
  <c r="ER21"/>
  <c r="EP21"/>
  <c r="EN21"/>
  <c r="EQ21" s="1"/>
  <c r="EM21"/>
  <c r="ES21" s="1"/>
  <c r="ET20"/>
  <c r="ER20"/>
  <c r="EP20"/>
  <c r="EN20"/>
  <c r="EQ20" s="1"/>
  <c r="EM20"/>
  <c r="ES20" s="1"/>
  <c r="ET19"/>
  <c r="ER19"/>
  <c r="EP19"/>
  <c r="EN19"/>
  <c r="EQ19" s="1"/>
  <c r="EM19"/>
  <c r="ES19" s="1"/>
  <c r="ET18"/>
  <c r="ER18"/>
  <c r="EP18"/>
  <c r="EN18"/>
  <c r="EQ18" s="1"/>
  <c r="EM18"/>
  <c r="ES18" s="1"/>
  <c r="ET17"/>
  <c r="ER17"/>
  <c r="EP17"/>
  <c r="EN17"/>
  <c r="EQ17" s="1"/>
  <c r="EM17"/>
  <c r="ES17" s="1"/>
  <c r="ET16"/>
  <c r="ER16"/>
  <c r="EP16"/>
  <c r="EN16"/>
  <c r="EQ16" s="1"/>
  <c r="EM16"/>
  <c r="ES16" s="1"/>
  <c r="ET15"/>
  <c r="ER15"/>
  <c r="EP15"/>
  <c r="EN15"/>
  <c r="EQ15" s="1"/>
  <c r="EM15"/>
  <c r="ES15" s="1"/>
  <c r="ET14"/>
  <c r="ER14"/>
  <c r="EP14"/>
  <c r="EN14"/>
  <c r="EQ14" s="1"/>
  <c r="EM14"/>
  <c r="ES14" s="1"/>
  <c r="ET13"/>
  <c r="ER13"/>
  <c r="EP13"/>
  <c r="EN13"/>
  <c r="EQ13" s="1"/>
  <c r="EM13"/>
  <c r="ES13" s="1"/>
  <c r="ET12"/>
  <c r="ER12"/>
  <c r="EP12"/>
  <c r="EN12"/>
  <c r="EQ12" s="1"/>
  <c r="EM12"/>
  <c r="ES12" s="1"/>
  <c r="ET11"/>
  <c r="ER11"/>
  <c r="EP11"/>
  <c r="EN11"/>
  <c r="EQ11" s="1"/>
  <c r="EM11"/>
  <c r="ES11" s="1"/>
  <c r="ET10"/>
  <c r="ER10"/>
  <c r="EP10"/>
  <c r="EN10"/>
  <c r="EQ10" s="1"/>
  <c r="EM10"/>
  <c r="ES10" s="1"/>
  <c r="ET9"/>
  <c r="ER9"/>
  <c r="EP9"/>
  <c r="EN9"/>
  <c r="EQ9" s="1"/>
  <c r="EM9"/>
  <c r="ES9" s="1"/>
  <c r="ET8"/>
  <c r="ER8"/>
  <c r="EP8"/>
  <c r="EN8"/>
  <c r="EQ8" s="1"/>
  <c r="EM8"/>
  <c r="ES8" s="1"/>
  <c r="ET7"/>
  <c r="ER7"/>
  <c r="EP7"/>
  <c r="EN7"/>
  <c r="EQ7" s="1"/>
  <c r="EM7"/>
  <c r="ES7" s="1"/>
  <c r="ET6"/>
  <c r="ER6"/>
  <c r="EP6"/>
  <c r="EN6"/>
  <c r="EQ6" s="1"/>
  <c r="EM6"/>
  <c r="ES6" s="1"/>
  <c r="ET5"/>
  <c r="ER5"/>
  <c r="EP5"/>
  <c r="EN5"/>
  <c r="EQ5" s="1"/>
  <c r="EM5"/>
  <c r="ES5" s="1"/>
  <c r="ET4"/>
  <c r="ER4"/>
  <c r="EP4"/>
  <c r="EN4"/>
  <c r="EQ4" s="1"/>
  <c r="EM4"/>
  <c r="ES4" s="1"/>
  <c r="ET3"/>
  <c r="ER3"/>
  <c r="EP3"/>
  <c r="EN3"/>
  <c r="EQ3" s="1"/>
  <c r="EM3"/>
  <c r="ES3" s="1"/>
  <c r="EE53"/>
  <c r="EC53"/>
  <c r="EA53"/>
  <c r="DY53"/>
  <c r="EB53" s="1"/>
  <c r="DX53"/>
  <c r="ED53" s="1"/>
  <c r="EE52"/>
  <c r="EC52"/>
  <c r="EA52"/>
  <c r="DY52"/>
  <c r="EB52" s="1"/>
  <c r="DX52"/>
  <c r="ED52" s="1"/>
  <c r="EE51"/>
  <c r="EC51"/>
  <c r="EA51"/>
  <c r="DY51"/>
  <c r="EB51" s="1"/>
  <c r="DX51"/>
  <c r="ED51" s="1"/>
  <c r="EE50"/>
  <c r="EC50"/>
  <c r="EA50"/>
  <c r="DY50"/>
  <c r="EB50" s="1"/>
  <c r="DX50"/>
  <c r="ED50" s="1"/>
  <c r="EE49"/>
  <c r="EC49"/>
  <c r="EA49"/>
  <c r="DY49"/>
  <c r="EB49" s="1"/>
  <c r="DX49"/>
  <c r="ED49" s="1"/>
  <c r="EE48"/>
  <c r="EC48"/>
  <c r="EA48"/>
  <c r="DY48"/>
  <c r="EB48" s="1"/>
  <c r="DX48"/>
  <c r="ED48" s="1"/>
  <c r="EE47"/>
  <c r="EC47"/>
  <c r="EA47"/>
  <c r="DY47"/>
  <c r="EB47" s="1"/>
  <c r="DX47"/>
  <c r="ED47" s="1"/>
  <c r="EE46"/>
  <c r="EC46"/>
  <c r="EA46"/>
  <c r="DY46"/>
  <c r="EB46" s="1"/>
  <c r="DX46"/>
  <c r="ED46" s="1"/>
  <c r="EE45"/>
  <c r="EC45"/>
  <c r="EA45"/>
  <c r="DY45"/>
  <c r="EB45" s="1"/>
  <c r="DX45"/>
  <c r="ED45" s="1"/>
  <c r="EE44"/>
  <c r="EC44"/>
  <c r="EA44"/>
  <c r="DY44"/>
  <c r="EB44" s="1"/>
  <c r="DX44"/>
  <c r="ED44" s="1"/>
  <c r="EE43"/>
  <c r="EC43"/>
  <c r="EA43"/>
  <c r="DY43"/>
  <c r="EB43" s="1"/>
  <c r="DX43"/>
  <c r="ED43" s="1"/>
  <c r="EE42"/>
  <c r="EC42"/>
  <c r="EA42"/>
  <c r="DY42"/>
  <c r="EB42" s="1"/>
  <c r="DX42"/>
  <c r="ED42" s="1"/>
  <c r="EE41"/>
  <c r="EC41"/>
  <c r="EA41"/>
  <c r="DY41"/>
  <c r="EB41" s="1"/>
  <c r="DX41"/>
  <c r="ED41" s="1"/>
  <c r="EE40"/>
  <c r="EC40"/>
  <c r="EA40"/>
  <c r="DY40"/>
  <c r="EB40" s="1"/>
  <c r="DX40"/>
  <c r="ED40" s="1"/>
  <c r="EE39"/>
  <c r="EC39"/>
  <c r="EA39"/>
  <c r="DY39"/>
  <c r="EB39" s="1"/>
  <c r="DX39"/>
  <c r="ED39" s="1"/>
  <c r="EE38"/>
  <c r="EC38"/>
  <c r="EA38"/>
  <c r="DY38"/>
  <c r="EB38" s="1"/>
  <c r="DX38"/>
  <c r="ED38" s="1"/>
  <c r="EE37"/>
  <c r="EC37"/>
  <c r="EA37"/>
  <c r="DY37"/>
  <c r="EB37" s="1"/>
  <c r="DX37"/>
  <c r="ED37" s="1"/>
  <c r="EE36"/>
  <c r="EC36"/>
  <c r="EA36"/>
  <c r="DY36"/>
  <c r="EB36" s="1"/>
  <c r="DX36"/>
  <c r="ED36" s="1"/>
  <c r="EE35"/>
  <c r="EC35"/>
  <c r="EA35"/>
  <c r="DY35"/>
  <c r="EB35" s="1"/>
  <c r="DX35"/>
  <c r="ED35" s="1"/>
  <c r="EE34"/>
  <c r="EC34"/>
  <c r="EA34"/>
  <c r="DY34"/>
  <c r="EB34" s="1"/>
  <c r="DX34"/>
  <c r="ED34" s="1"/>
  <c r="EE33"/>
  <c r="EC33"/>
  <c r="EA33"/>
  <c r="DY33"/>
  <c r="EB33" s="1"/>
  <c r="DX33"/>
  <c r="ED33" s="1"/>
  <c r="EE32"/>
  <c r="EC32"/>
  <c r="EA32"/>
  <c r="DY32"/>
  <c r="EB32" s="1"/>
  <c r="DX32"/>
  <c r="ED32" s="1"/>
  <c r="EE31"/>
  <c r="EC31"/>
  <c r="EA31"/>
  <c r="DY31"/>
  <c r="EB31" s="1"/>
  <c r="DX31"/>
  <c r="ED31" s="1"/>
  <c r="EE30"/>
  <c r="EC30"/>
  <c r="EA30"/>
  <c r="DY30"/>
  <c r="EB30" s="1"/>
  <c r="DX30"/>
  <c r="ED30" s="1"/>
  <c r="EE29"/>
  <c r="EC29"/>
  <c r="EA29"/>
  <c r="DY29"/>
  <c r="EB29" s="1"/>
  <c r="DX29"/>
  <c r="ED29" s="1"/>
  <c r="EE28"/>
  <c r="EC28"/>
  <c r="EA28"/>
  <c r="DY28"/>
  <c r="EB28" s="1"/>
  <c r="DX28"/>
  <c r="ED28" s="1"/>
  <c r="EE27"/>
  <c r="EC27"/>
  <c r="EA27"/>
  <c r="DY27"/>
  <c r="EB27" s="1"/>
  <c r="DX27"/>
  <c r="ED27" s="1"/>
  <c r="EE26"/>
  <c r="EC26"/>
  <c r="EA26"/>
  <c r="DY26"/>
  <c r="EB26" s="1"/>
  <c r="DX26"/>
  <c r="ED26" s="1"/>
  <c r="EE25"/>
  <c r="EC25"/>
  <c r="EA25"/>
  <c r="DY25"/>
  <c r="EB25" s="1"/>
  <c r="DX25"/>
  <c r="ED25" s="1"/>
  <c r="EE24"/>
  <c r="EC24"/>
  <c r="EA24"/>
  <c r="DY24"/>
  <c r="EB24" s="1"/>
  <c r="DX24"/>
  <c r="ED24" s="1"/>
  <c r="EE23"/>
  <c r="EC23"/>
  <c r="EA23"/>
  <c r="DY23"/>
  <c r="EB23" s="1"/>
  <c r="DX23"/>
  <c r="ED23" s="1"/>
  <c r="EE22"/>
  <c r="EC22"/>
  <c r="EA22"/>
  <c r="DY22"/>
  <c r="EB22" s="1"/>
  <c r="DX22"/>
  <c r="ED22" s="1"/>
  <c r="EE21"/>
  <c r="EC21"/>
  <c r="EA21"/>
  <c r="DY21"/>
  <c r="EB21" s="1"/>
  <c r="DX21"/>
  <c r="ED21" s="1"/>
  <c r="EE20"/>
  <c r="EC20"/>
  <c r="EA20"/>
  <c r="DY20"/>
  <c r="EB20" s="1"/>
  <c r="DX20"/>
  <c r="ED20" s="1"/>
  <c r="EE19"/>
  <c r="EC19"/>
  <c r="EA19"/>
  <c r="DY19"/>
  <c r="EB19" s="1"/>
  <c r="DX19"/>
  <c r="ED19" s="1"/>
  <c r="EE18"/>
  <c r="EC18"/>
  <c r="EA18"/>
  <c r="DY18"/>
  <c r="EB18" s="1"/>
  <c r="DX18"/>
  <c r="ED18" s="1"/>
  <c r="EE17"/>
  <c r="EC17"/>
  <c r="EA17"/>
  <c r="DY17"/>
  <c r="EB17" s="1"/>
  <c r="DX17"/>
  <c r="ED17" s="1"/>
  <c r="EE16"/>
  <c r="EC16"/>
  <c r="EA16"/>
  <c r="DY16"/>
  <c r="EB16" s="1"/>
  <c r="DX16"/>
  <c r="ED16" s="1"/>
  <c r="EE15"/>
  <c r="EC15"/>
  <c r="EA15"/>
  <c r="DY15"/>
  <c r="EB15" s="1"/>
  <c r="DX15"/>
  <c r="ED15" s="1"/>
  <c r="EE14"/>
  <c r="EC14"/>
  <c r="EA14"/>
  <c r="DY14"/>
  <c r="EB14" s="1"/>
  <c r="DX14"/>
  <c r="ED14" s="1"/>
  <c r="EE13"/>
  <c r="EC13"/>
  <c r="EA13"/>
  <c r="DY13"/>
  <c r="EB13" s="1"/>
  <c r="DX13"/>
  <c r="ED13" s="1"/>
  <c r="EE12"/>
  <c r="EC12"/>
  <c r="EA12"/>
  <c r="DY12"/>
  <c r="EB12" s="1"/>
  <c r="DX12"/>
  <c r="ED12" s="1"/>
  <c r="EE11"/>
  <c r="EC11"/>
  <c r="EA11"/>
  <c r="DY11"/>
  <c r="EB11" s="1"/>
  <c r="DX11"/>
  <c r="ED11" s="1"/>
  <c r="EE10"/>
  <c r="EC10"/>
  <c r="EA10"/>
  <c r="DY10"/>
  <c r="EB10" s="1"/>
  <c r="DX10"/>
  <c r="ED10" s="1"/>
  <c r="EE9"/>
  <c r="EC9"/>
  <c r="EA9"/>
  <c r="DY9"/>
  <c r="EB9" s="1"/>
  <c r="DX9"/>
  <c r="ED9" s="1"/>
  <c r="EE8"/>
  <c r="EC8"/>
  <c r="EA8"/>
  <c r="DY8"/>
  <c r="EB8" s="1"/>
  <c r="DX8"/>
  <c r="ED8" s="1"/>
  <c r="EE7"/>
  <c r="EC7"/>
  <c r="EA7"/>
  <c r="DY7"/>
  <c r="EB7" s="1"/>
  <c r="DX7"/>
  <c r="ED7" s="1"/>
  <c r="EE6"/>
  <c r="EC6"/>
  <c r="EA6"/>
  <c r="DY6"/>
  <c r="EB6" s="1"/>
  <c r="DX6"/>
  <c r="ED6" s="1"/>
  <c r="EE5"/>
  <c r="EC5"/>
  <c r="EA5"/>
  <c r="DY5"/>
  <c r="EB5" s="1"/>
  <c r="DX5"/>
  <c r="ED5" s="1"/>
  <c r="EE4"/>
  <c r="EC4"/>
  <c r="EA4"/>
  <c r="DY4"/>
  <c r="EB4" s="1"/>
  <c r="DX4"/>
  <c r="ED4" s="1"/>
  <c r="EE3"/>
  <c r="EC3"/>
  <c r="EA3"/>
  <c r="DY3"/>
  <c r="EB3" s="1"/>
  <c r="DX3"/>
  <c r="ED3" s="1"/>
  <c r="DP53"/>
  <c r="DN53"/>
  <c r="DL53"/>
  <c r="DJ53"/>
  <c r="DM53" s="1"/>
  <c r="DI53"/>
  <c r="DO53" s="1"/>
  <c r="DP52"/>
  <c r="DN52"/>
  <c r="DL52"/>
  <c r="DJ52"/>
  <c r="DM52" s="1"/>
  <c r="DI52"/>
  <c r="DO52" s="1"/>
  <c r="DP51"/>
  <c r="DN51"/>
  <c r="DL51"/>
  <c r="DJ51"/>
  <c r="DM51" s="1"/>
  <c r="DI51"/>
  <c r="DO51" s="1"/>
  <c r="DP50"/>
  <c r="DN50"/>
  <c r="DL50"/>
  <c r="DJ50"/>
  <c r="DM50" s="1"/>
  <c r="DI50"/>
  <c r="DO50" s="1"/>
  <c r="DP49"/>
  <c r="DN49"/>
  <c r="DL49"/>
  <c r="DJ49"/>
  <c r="DM49" s="1"/>
  <c r="DI49"/>
  <c r="DO49" s="1"/>
  <c r="DP48"/>
  <c r="DN48"/>
  <c r="DL48"/>
  <c r="DJ48"/>
  <c r="DM48" s="1"/>
  <c r="DI48"/>
  <c r="DO48" s="1"/>
  <c r="DP47"/>
  <c r="DN47"/>
  <c r="DL47"/>
  <c r="DJ47"/>
  <c r="DM47" s="1"/>
  <c r="DI47"/>
  <c r="DO47" s="1"/>
  <c r="DP46"/>
  <c r="DN46"/>
  <c r="DL46"/>
  <c r="DJ46"/>
  <c r="DM46" s="1"/>
  <c r="DI46"/>
  <c r="DO46" s="1"/>
  <c r="DP45"/>
  <c r="DN45"/>
  <c r="DL45"/>
  <c r="DJ45"/>
  <c r="DM45" s="1"/>
  <c r="DI45"/>
  <c r="DO45" s="1"/>
  <c r="DP44"/>
  <c r="DN44"/>
  <c r="DL44"/>
  <c r="DJ44"/>
  <c r="DM44" s="1"/>
  <c r="DI44"/>
  <c r="DO44" s="1"/>
  <c r="DP43"/>
  <c r="DN43"/>
  <c r="DL43"/>
  <c r="DJ43"/>
  <c r="DM43" s="1"/>
  <c r="DI43"/>
  <c r="DO43" s="1"/>
  <c r="DP42"/>
  <c r="DN42"/>
  <c r="DL42"/>
  <c r="DJ42"/>
  <c r="DM42" s="1"/>
  <c r="DI42"/>
  <c r="DO42" s="1"/>
  <c r="DP41"/>
  <c r="DN41"/>
  <c r="DL41"/>
  <c r="DJ41"/>
  <c r="DM41" s="1"/>
  <c r="DI41"/>
  <c r="DO41" s="1"/>
  <c r="DP40"/>
  <c r="DN40"/>
  <c r="DL40"/>
  <c r="DJ40"/>
  <c r="DM40" s="1"/>
  <c r="DI40"/>
  <c r="DO40" s="1"/>
  <c r="DP39"/>
  <c r="DN39"/>
  <c r="DL39"/>
  <c r="DJ39"/>
  <c r="DM39" s="1"/>
  <c r="DI39"/>
  <c r="DO39" s="1"/>
  <c r="DP38"/>
  <c r="DN38"/>
  <c r="DL38"/>
  <c r="DJ38"/>
  <c r="DM38" s="1"/>
  <c r="DI38"/>
  <c r="DO38" s="1"/>
  <c r="DP37"/>
  <c r="DN37"/>
  <c r="DL37"/>
  <c r="DJ37"/>
  <c r="DM37" s="1"/>
  <c r="DI37"/>
  <c r="DO37" s="1"/>
  <c r="DP36"/>
  <c r="DN36"/>
  <c r="DL36"/>
  <c r="DJ36"/>
  <c r="DM36" s="1"/>
  <c r="DI36"/>
  <c r="DO36" s="1"/>
  <c r="DP35"/>
  <c r="DN35"/>
  <c r="DL35"/>
  <c r="DJ35"/>
  <c r="DM35" s="1"/>
  <c r="DI35"/>
  <c r="DO35" s="1"/>
  <c r="DP34"/>
  <c r="DN34"/>
  <c r="DL34"/>
  <c r="DJ34"/>
  <c r="DM34" s="1"/>
  <c r="DI34"/>
  <c r="DO34" s="1"/>
  <c r="DP33"/>
  <c r="DN33"/>
  <c r="DL33"/>
  <c r="DJ33"/>
  <c r="DM33" s="1"/>
  <c r="DI33"/>
  <c r="DO33" s="1"/>
  <c r="DP32"/>
  <c r="DN32"/>
  <c r="DL32"/>
  <c r="DJ32"/>
  <c r="DM32" s="1"/>
  <c r="DI32"/>
  <c r="DO32" s="1"/>
  <c r="DP31"/>
  <c r="DN31"/>
  <c r="DL31"/>
  <c r="DJ31"/>
  <c r="DM31" s="1"/>
  <c r="DI31"/>
  <c r="DO31" s="1"/>
  <c r="DP30"/>
  <c r="DN30"/>
  <c r="DL30"/>
  <c r="DJ30"/>
  <c r="DM30" s="1"/>
  <c r="DI30"/>
  <c r="DO30" s="1"/>
  <c r="DP29"/>
  <c r="DN29"/>
  <c r="DL29"/>
  <c r="DJ29"/>
  <c r="DM29" s="1"/>
  <c r="DI29"/>
  <c r="DO29" s="1"/>
  <c r="DP28"/>
  <c r="DN28"/>
  <c r="DL28"/>
  <c r="DJ28"/>
  <c r="DM28" s="1"/>
  <c r="DI28"/>
  <c r="DO28" s="1"/>
  <c r="DP27"/>
  <c r="DN27"/>
  <c r="DL27"/>
  <c r="DJ27"/>
  <c r="DM27" s="1"/>
  <c r="DI27"/>
  <c r="DO27" s="1"/>
  <c r="DP26"/>
  <c r="DN26"/>
  <c r="DL26"/>
  <c r="DJ26"/>
  <c r="DM26" s="1"/>
  <c r="DI26"/>
  <c r="DO26" s="1"/>
  <c r="DP25"/>
  <c r="DN25"/>
  <c r="DL25"/>
  <c r="DJ25"/>
  <c r="DM25" s="1"/>
  <c r="DI25"/>
  <c r="DO25" s="1"/>
  <c r="DP24"/>
  <c r="DN24"/>
  <c r="DL24"/>
  <c r="DJ24"/>
  <c r="DM24" s="1"/>
  <c r="DI24"/>
  <c r="DO24" s="1"/>
  <c r="DP23"/>
  <c r="DN23"/>
  <c r="DL23"/>
  <c r="DJ23"/>
  <c r="DM23" s="1"/>
  <c r="DI23"/>
  <c r="DO23" s="1"/>
  <c r="DP22"/>
  <c r="DN22"/>
  <c r="DL22"/>
  <c r="DJ22"/>
  <c r="DM22" s="1"/>
  <c r="DI22"/>
  <c r="DO22" s="1"/>
  <c r="DP21"/>
  <c r="DN21"/>
  <c r="DL21"/>
  <c r="DJ21"/>
  <c r="DM21" s="1"/>
  <c r="DI21"/>
  <c r="DO21" s="1"/>
  <c r="DP20"/>
  <c r="DN20"/>
  <c r="DL20"/>
  <c r="DJ20"/>
  <c r="DM20" s="1"/>
  <c r="DI20"/>
  <c r="DO20" s="1"/>
  <c r="DP19"/>
  <c r="DN19"/>
  <c r="DL19"/>
  <c r="DJ19"/>
  <c r="DM19" s="1"/>
  <c r="DI19"/>
  <c r="DO19" s="1"/>
  <c r="DP18"/>
  <c r="DN18"/>
  <c r="DL18"/>
  <c r="DJ18"/>
  <c r="DM18" s="1"/>
  <c r="DI18"/>
  <c r="DO18" s="1"/>
  <c r="DP17"/>
  <c r="DN17"/>
  <c r="DL17"/>
  <c r="DJ17"/>
  <c r="DM17" s="1"/>
  <c r="DI17"/>
  <c r="DO17" s="1"/>
  <c r="DP16"/>
  <c r="DN16"/>
  <c r="DL16"/>
  <c r="DJ16"/>
  <c r="DM16" s="1"/>
  <c r="DI16"/>
  <c r="DO16" s="1"/>
  <c r="DP15"/>
  <c r="DN15"/>
  <c r="DL15"/>
  <c r="DJ15"/>
  <c r="DM15" s="1"/>
  <c r="DI15"/>
  <c r="DO15" s="1"/>
  <c r="DP14"/>
  <c r="DN14"/>
  <c r="DL14"/>
  <c r="DJ14"/>
  <c r="DM14" s="1"/>
  <c r="DI14"/>
  <c r="DO14" s="1"/>
  <c r="DP13"/>
  <c r="DN13"/>
  <c r="DL13"/>
  <c r="DJ13"/>
  <c r="DM13" s="1"/>
  <c r="DI13"/>
  <c r="DO13" s="1"/>
  <c r="DP12"/>
  <c r="DN12"/>
  <c r="DL12"/>
  <c r="DJ12"/>
  <c r="DM12" s="1"/>
  <c r="DI12"/>
  <c r="DO12" s="1"/>
  <c r="DP11"/>
  <c r="DN11"/>
  <c r="DL11"/>
  <c r="DJ11"/>
  <c r="DM11" s="1"/>
  <c r="DI11"/>
  <c r="DO11" s="1"/>
  <c r="DP10"/>
  <c r="DN10"/>
  <c r="DL10"/>
  <c r="DJ10"/>
  <c r="DM10" s="1"/>
  <c r="DI10"/>
  <c r="DO10" s="1"/>
  <c r="DP9"/>
  <c r="DN9"/>
  <c r="DL9"/>
  <c r="DJ9"/>
  <c r="DM9" s="1"/>
  <c r="DI9"/>
  <c r="DO9" s="1"/>
  <c r="DP8"/>
  <c r="DN8"/>
  <c r="DL8"/>
  <c r="DJ8"/>
  <c r="DM8" s="1"/>
  <c r="DI8"/>
  <c r="DO8" s="1"/>
  <c r="DP7"/>
  <c r="DN7"/>
  <c r="DL7"/>
  <c r="DJ7"/>
  <c r="DM7" s="1"/>
  <c r="DI7"/>
  <c r="DO7" s="1"/>
  <c r="DP6"/>
  <c r="DN6"/>
  <c r="DL6"/>
  <c r="DJ6"/>
  <c r="DM6" s="1"/>
  <c r="DI6"/>
  <c r="DO6" s="1"/>
  <c r="DP5"/>
  <c r="DN5"/>
  <c r="DL5"/>
  <c r="DJ5"/>
  <c r="DM5" s="1"/>
  <c r="DI5"/>
  <c r="DO5" s="1"/>
  <c r="DP4"/>
  <c r="DN4"/>
  <c r="DL4"/>
  <c r="DJ4"/>
  <c r="DM4" s="1"/>
  <c r="DI4"/>
  <c r="DO4" s="1"/>
  <c r="DP3"/>
  <c r="DN3"/>
  <c r="DL3"/>
  <c r="DJ3"/>
  <c r="DM3" s="1"/>
  <c r="DI3"/>
  <c r="DO3" s="1"/>
  <c r="DA53"/>
  <c r="CY53"/>
  <c r="CW53"/>
  <c r="CU53"/>
  <c r="CX53" s="1"/>
  <c r="CT53"/>
  <c r="CZ53" s="1"/>
  <c r="DA52"/>
  <c r="CY52"/>
  <c r="CW52"/>
  <c r="CU52"/>
  <c r="CX52" s="1"/>
  <c r="CT52"/>
  <c r="CZ52" s="1"/>
  <c r="DA51"/>
  <c r="CY51"/>
  <c r="CW51"/>
  <c r="CU51"/>
  <c r="CX51" s="1"/>
  <c r="CT51"/>
  <c r="CZ51" s="1"/>
  <c r="DA50"/>
  <c r="CY50"/>
  <c r="CW50"/>
  <c r="CU50"/>
  <c r="CX50" s="1"/>
  <c r="CT50"/>
  <c r="CZ50" s="1"/>
  <c r="DA49"/>
  <c r="CY49"/>
  <c r="CW49"/>
  <c r="CU49"/>
  <c r="CX49" s="1"/>
  <c r="CT49"/>
  <c r="CZ49" s="1"/>
  <c r="DA48"/>
  <c r="CY48"/>
  <c r="CW48"/>
  <c r="CU48"/>
  <c r="CX48" s="1"/>
  <c r="CT48"/>
  <c r="CZ48" s="1"/>
  <c r="DA47"/>
  <c r="CY47"/>
  <c r="CW47"/>
  <c r="CU47"/>
  <c r="CX47" s="1"/>
  <c r="CT47"/>
  <c r="CZ47" s="1"/>
  <c r="DA46"/>
  <c r="CY46"/>
  <c r="CW46"/>
  <c r="CU46"/>
  <c r="CX46" s="1"/>
  <c r="CT46"/>
  <c r="CZ46" s="1"/>
  <c r="DA45"/>
  <c r="CY45"/>
  <c r="CW45"/>
  <c r="CU45"/>
  <c r="CX45" s="1"/>
  <c r="CT45"/>
  <c r="CZ45" s="1"/>
  <c r="DA44"/>
  <c r="CY44"/>
  <c r="CW44"/>
  <c r="CU44"/>
  <c r="CX44" s="1"/>
  <c r="CT44"/>
  <c r="CZ44" s="1"/>
  <c r="DA43"/>
  <c r="CY43"/>
  <c r="CW43"/>
  <c r="CU43"/>
  <c r="CX43" s="1"/>
  <c r="CT43"/>
  <c r="CZ43" s="1"/>
  <c r="DA42"/>
  <c r="CY42"/>
  <c r="CW42"/>
  <c r="CU42"/>
  <c r="CX42" s="1"/>
  <c r="CT42"/>
  <c r="CZ42" s="1"/>
  <c r="DA41"/>
  <c r="CY41"/>
  <c r="CW41"/>
  <c r="CU41"/>
  <c r="CX41" s="1"/>
  <c r="CT41"/>
  <c r="CZ41" s="1"/>
  <c r="DA40"/>
  <c r="CY40"/>
  <c r="CW40"/>
  <c r="CU40"/>
  <c r="CX40" s="1"/>
  <c r="CT40"/>
  <c r="CZ40" s="1"/>
  <c r="DA39"/>
  <c r="CY39"/>
  <c r="CW39"/>
  <c r="CU39"/>
  <c r="CX39" s="1"/>
  <c r="CT39"/>
  <c r="CZ39" s="1"/>
  <c r="DA38"/>
  <c r="CY38"/>
  <c r="CW38"/>
  <c r="CU38"/>
  <c r="CX38" s="1"/>
  <c r="CT38"/>
  <c r="CZ38" s="1"/>
  <c r="DA37"/>
  <c r="CY37"/>
  <c r="CW37"/>
  <c r="CU37"/>
  <c r="CX37" s="1"/>
  <c r="CT37"/>
  <c r="CZ37" s="1"/>
  <c r="DA36"/>
  <c r="CY36"/>
  <c r="CW36"/>
  <c r="CU36"/>
  <c r="CX36" s="1"/>
  <c r="CT36"/>
  <c r="CZ36" s="1"/>
  <c r="DA35"/>
  <c r="CY35"/>
  <c r="CW35"/>
  <c r="CU35"/>
  <c r="CX35" s="1"/>
  <c r="CT35"/>
  <c r="CZ35" s="1"/>
  <c r="DA34"/>
  <c r="CY34"/>
  <c r="CW34"/>
  <c r="CU34"/>
  <c r="CX34" s="1"/>
  <c r="CT34"/>
  <c r="CZ34" s="1"/>
  <c r="DA33"/>
  <c r="CY33"/>
  <c r="CW33"/>
  <c r="CU33"/>
  <c r="CX33" s="1"/>
  <c r="CT33"/>
  <c r="CZ33" s="1"/>
  <c r="DA32"/>
  <c r="CY32"/>
  <c r="CW32"/>
  <c r="CU32"/>
  <c r="CX32" s="1"/>
  <c r="CT32"/>
  <c r="CZ32" s="1"/>
  <c r="DA31"/>
  <c r="CY31"/>
  <c r="CW31"/>
  <c r="CU31"/>
  <c r="CX31" s="1"/>
  <c r="CT31"/>
  <c r="CZ31" s="1"/>
  <c r="DA30"/>
  <c r="CY30"/>
  <c r="CW30"/>
  <c r="CU30"/>
  <c r="CX30" s="1"/>
  <c r="CT30"/>
  <c r="CZ30" s="1"/>
  <c r="DA29"/>
  <c r="CY29"/>
  <c r="CW29"/>
  <c r="CU29"/>
  <c r="CX29" s="1"/>
  <c r="CT29"/>
  <c r="CZ29" s="1"/>
  <c r="DA28"/>
  <c r="CY28"/>
  <c r="CW28"/>
  <c r="CU28"/>
  <c r="CX28" s="1"/>
  <c r="CT28"/>
  <c r="CZ28" s="1"/>
  <c r="DA27"/>
  <c r="CY27"/>
  <c r="CW27"/>
  <c r="CU27"/>
  <c r="CX27" s="1"/>
  <c r="CT27"/>
  <c r="CZ27" s="1"/>
  <c r="DA26"/>
  <c r="CY26"/>
  <c r="CW26"/>
  <c r="CU26"/>
  <c r="CX26" s="1"/>
  <c r="CT26"/>
  <c r="CZ26" s="1"/>
  <c r="DA25"/>
  <c r="CY25"/>
  <c r="CW25"/>
  <c r="CU25"/>
  <c r="CX25" s="1"/>
  <c r="CT25"/>
  <c r="CZ25" s="1"/>
  <c r="DA24"/>
  <c r="CY24"/>
  <c r="CW24"/>
  <c r="CU24"/>
  <c r="CX24" s="1"/>
  <c r="CT24"/>
  <c r="CZ24" s="1"/>
  <c r="DA23"/>
  <c r="CY23"/>
  <c r="CW23"/>
  <c r="CU23"/>
  <c r="CX23" s="1"/>
  <c r="CT23"/>
  <c r="CZ23" s="1"/>
  <c r="DA22"/>
  <c r="CY22"/>
  <c r="CW22"/>
  <c r="CU22"/>
  <c r="CX22" s="1"/>
  <c r="CT22"/>
  <c r="CZ22" s="1"/>
  <c r="DA21"/>
  <c r="CY21"/>
  <c r="CW21"/>
  <c r="CU21"/>
  <c r="CX21" s="1"/>
  <c r="CT21"/>
  <c r="CZ21" s="1"/>
  <c r="DA20"/>
  <c r="CY20"/>
  <c r="CW20"/>
  <c r="CU20"/>
  <c r="CX20" s="1"/>
  <c r="CT20"/>
  <c r="CZ20" s="1"/>
  <c r="DA19"/>
  <c r="CY19"/>
  <c r="CW19"/>
  <c r="CU19"/>
  <c r="CX19" s="1"/>
  <c r="CT19"/>
  <c r="CZ19" s="1"/>
  <c r="DA18"/>
  <c r="CY18"/>
  <c r="CW18"/>
  <c r="CU18"/>
  <c r="CX18" s="1"/>
  <c r="CT18"/>
  <c r="CZ18" s="1"/>
  <c r="DA17"/>
  <c r="CY17"/>
  <c r="CW17"/>
  <c r="CU17"/>
  <c r="CX17" s="1"/>
  <c r="CT17"/>
  <c r="CZ17" s="1"/>
  <c r="DA16"/>
  <c r="CY16"/>
  <c r="CW16"/>
  <c r="CU16"/>
  <c r="CX16" s="1"/>
  <c r="CT16"/>
  <c r="CZ16" s="1"/>
  <c r="DA15"/>
  <c r="CY15"/>
  <c r="CW15"/>
  <c r="CU15"/>
  <c r="CX15" s="1"/>
  <c r="CT15"/>
  <c r="CZ15" s="1"/>
  <c r="DA14"/>
  <c r="CY14"/>
  <c r="CW14"/>
  <c r="CU14"/>
  <c r="CX14" s="1"/>
  <c r="CT14"/>
  <c r="CZ14" s="1"/>
  <c r="DA13"/>
  <c r="CY13"/>
  <c r="CW13"/>
  <c r="CU13"/>
  <c r="CX13" s="1"/>
  <c r="CT13"/>
  <c r="CZ13" s="1"/>
  <c r="DA12"/>
  <c r="CY12"/>
  <c r="CW12"/>
  <c r="CU12"/>
  <c r="CX12" s="1"/>
  <c r="CT12"/>
  <c r="CZ12" s="1"/>
  <c r="DA11"/>
  <c r="CY11"/>
  <c r="CW11"/>
  <c r="CU11"/>
  <c r="CX11" s="1"/>
  <c r="CT11"/>
  <c r="CZ11" s="1"/>
  <c r="DA10"/>
  <c r="CY10"/>
  <c r="CW10"/>
  <c r="CU10"/>
  <c r="CX10" s="1"/>
  <c r="CT10"/>
  <c r="CZ10" s="1"/>
  <c r="DA9"/>
  <c r="CY9"/>
  <c r="CW9"/>
  <c r="CU9"/>
  <c r="CX9" s="1"/>
  <c r="CT9"/>
  <c r="CZ9" s="1"/>
  <c r="DA8"/>
  <c r="CY8"/>
  <c r="CW8"/>
  <c r="CU8"/>
  <c r="CX8" s="1"/>
  <c r="CT8"/>
  <c r="CZ8" s="1"/>
  <c r="DA7"/>
  <c r="CY7"/>
  <c r="CW7"/>
  <c r="CU7"/>
  <c r="CX7" s="1"/>
  <c r="CT7"/>
  <c r="CZ7" s="1"/>
  <c r="DA6"/>
  <c r="CY6"/>
  <c r="CW6"/>
  <c r="CU6"/>
  <c r="CX6" s="1"/>
  <c r="CT6"/>
  <c r="CZ6" s="1"/>
  <c r="DA5"/>
  <c r="CY5"/>
  <c r="CW5"/>
  <c r="CU5"/>
  <c r="CX5" s="1"/>
  <c r="CT5"/>
  <c r="CZ5" s="1"/>
  <c r="DA4"/>
  <c r="CY4"/>
  <c r="CW4"/>
  <c r="CU4"/>
  <c r="CX4" s="1"/>
  <c r="CT4"/>
  <c r="CZ4" s="1"/>
  <c r="DA3"/>
  <c r="CY3"/>
  <c r="CW3"/>
  <c r="CU3"/>
  <c r="CX3" s="1"/>
  <c r="CT3"/>
  <c r="CZ3" s="1"/>
  <c r="CL53"/>
  <c r="CJ53"/>
  <c r="CH53"/>
  <c r="CF53"/>
  <c r="CI53" s="1"/>
  <c r="CE53"/>
  <c r="CK53" s="1"/>
  <c r="CL52"/>
  <c r="CJ52"/>
  <c r="CH52"/>
  <c r="CF52"/>
  <c r="CI52" s="1"/>
  <c r="CE52"/>
  <c r="CK52" s="1"/>
  <c r="CL51"/>
  <c r="CJ51"/>
  <c r="CH51"/>
  <c r="CF51"/>
  <c r="CI51" s="1"/>
  <c r="CE51"/>
  <c r="CK51" s="1"/>
  <c r="CL50"/>
  <c r="CJ50"/>
  <c r="CH50"/>
  <c r="CF50"/>
  <c r="CI50" s="1"/>
  <c r="CE50"/>
  <c r="CK50" s="1"/>
  <c r="CL49"/>
  <c r="CJ49"/>
  <c r="CH49"/>
  <c r="CF49"/>
  <c r="CI49" s="1"/>
  <c r="CE49"/>
  <c r="CK49" s="1"/>
  <c r="CL48"/>
  <c r="CJ48"/>
  <c r="CH48"/>
  <c r="CF48"/>
  <c r="CI48" s="1"/>
  <c r="CE48"/>
  <c r="CK48" s="1"/>
  <c r="CL47"/>
  <c r="CJ47"/>
  <c r="CH47"/>
  <c r="CF47"/>
  <c r="CI47" s="1"/>
  <c r="CE47"/>
  <c r="CK47" s="1"/>
  <c r="CL46"/>
  <c r="CJ46"/>
  <c r="CH46"/>
  <c r="CF46"/>
  <c r="CI46" s="1"/>
  <c r="CE46"/>
  <c r="CK46" s="1"/>
  <c r="CL45"/>
  <c r="CJ45"/>
  <c r="CH45"/>
  <c r="CF45"/>
  <c r="CI45" s="1"/>
  <c r="CE45"/>
  <c r="CK45" s="1"/>
  <c r="CL44"/>
  <c r="CJ44"/>
  <c r="CH44"/>
  <c r="CF44"/>
  <c r="CI44" s="1"/>
  <c r="CE44"/>
  <c r="CK44" s="1"/>
  <c r="CL43"/>
  <c r="CJ43"/>
  <c r="CH43"/>
  <c r="CF43"/>
  <c r="CI43" s="1"/>
  <c r="CE43"/>
  <c r="CK43" s="1"/>
  <c r="CL42"/>
  <c r="CJ42"/>
  <c r="CH42"/>
  <c r="CF42"/>
  <c r="CI42" s="1"/>
  <c r="CE42"/>
  <c r="CK42" s="1"/>
  <c r="CL41"/>
  <c r="CJ41"/>
  <c r="CH41"/>
  <c r="CF41"/>
  <c r="CI41" s="1"/>
  <c r="CE41"/>
  <c r="CK41" s="1"/>
  <c r="CL40"/>
  <c r="CJ40"/>
  <c r="CH40"/>
  <c r="CF40"/>
  <c r="CI40" s="1"/>
  <c r="CE40"/>
  <c r="CK40" s="1"/>
  <c r="CL39"/>
  <c r="CJ39"/>
  <c r="CH39"/>
  <c r="CF39"/>
  <c r="CI39" s="1"/>
  <c r="CE39"/>
  <c r="CK39" s="1"/>
  <c r="CL38"/>
  <c r="CJ38"/>
  <c r="CH38"/>
  <c r="CF38"/>
  <c r="CI38" s="1"/>
  <c r="CE38"/>
  <c r="CK38" s="1"/>
  <c r="CL37"/>
  <c r="CJ37"/>
  <c r="CH37"/>
  <c r="CF37"/>
  <c r="CI37" s="1"/>
  <c r="CE37"/>
  <c r="CK37" s="1"/>
  <c r="CL36"/>
  <c r="CJ36"/>
  <c r="CH36"/>
  <c r="CF36"/>
  <c r="CI36" s="1"/>
  <c r="CE36"/>
  <c r="CK36" s="1"/>
  <c r="CL35"/>
  <c r="CJ35"/>
  <c r="CH35"/>
  <c r="CF35"/>
  <c r="CI35" s="1"/>
  <c r="CE35"/>
  <c r="CK35" s="1"/>
  <c r="CL34"/>
  <c r="CJ34"/>
  <c r="CH34"/>
  <c r="CF34"/>
  <c r="CI34" s="1"/>
  <c r="CE34"/>
  <c r="CK34" s="1"/>
  <c r="CL33"/>
  <c r="CJ33"/>
  <c r="CH33"/>
  <c r="CF33"/>
  <c r="CI33" s="1"/>
  <c r="CE33"/>
  <c r="CK33" s="1"/>
  <c r="CL32"/>
  <c r="CJ32"/>
  <c r="CH32"/>
  <c r="CF32"/>
  <c r="CI32" s="1"/>
  <c r="CE32"/>
  <c r="CK32" s="1"/>
  <c r="CL31"/>
  <c r="CJ31"/>
  <c r="CH31"/>
  <c r="CF31"/>
  <c r="CI31" s="1"/>
  <c r="CE31"/>
  <c r="CK31" s="1"/>
  <c r="CL30"/>
  <c r="CJ30"/>
  <c r="CH30"/>
  <c r="CF30"/>
  <c r="CI30" s="1"/>
  <c r="CE30"/>
  <c r="CK30" s="1"/>
  <c r="CL29"/>
  <c r="CJ29"/>
  <c r="CH29"/>
  <c r="CF29"/>
  <c r="CI29" s="1"/>
  <c r="CE29"/>
  <c r="CK29" s="1"/>
  <c r="CL28"/>
  <c r="CJ28"/>
  <c r="CH28"/>
  <c r="CF28"/>
  <c r="CI28" s="1"/>
  <c r="CE28"/>
  <c r="CK28" s="1"/>
  <c r="CL27"/>
  <c r="CJ27"/>
  <c r="CH27"/>
  <c r="CF27"/>
  <c r="CI27" s="1"/>
  <c r="CE27"/>
  <c r="CK27" s="1"/>
  <c r="CL26"/>
  <c r="CJ26"/>
  <c r="CH26"/>
  <c r="CF26"/>
  <c r="CI26" s="1"/>
  <c r="CE26"/>
  <c r="CK26" s="1"/>
  <c r="CL25"/>
  <c r="CJ25"/>
  <c r="CH25"/>
  <c r="CF25"/>
  <c r="CI25" s="1"/>
  <c r="CE25"/>
  <c r="CK25" s="1"/>
  <c r="CL24"/>
  <c r="CJ24"/>
  <c r="CH24"/>
  <c r="CF24"/>
  <c r="CI24" s="1"/>
  <c r="CE24"/>
  <c r="CK24" s="1"/>
  <c r="CL23"/>
  <c r="CJ23"/>
  <c r="CH23"/>
  <c r="CF23"/>
  <c r="CI23" s="1"/>
  <c r="CE23"/>
  <c r="CK23" s="1"/>
  <c r="CL22"/>
  <c r="CJ22"/>
  <c r="CH22"/>
  <c r="CF22"/>
  <c r="CI22" s="1"/>
  <c r="CE22"/>
  <c r="CK22" s="1"/>
  <c r="CL21"/>
  <c r="CJ21"/>
  <c r="CH21"/>
  <c r="CF21"/>
  <c r="CI21" s="1"/>
  <c r="CE21"/>
  <c r="CK21" s="1"/>
  <c r="CL20"/>
  <c r="CJ20"/>
  <c r="CH20"/>
  <c r="CF20"/>
  <c r="CI20" s="1"/>
  <c r="CE20"/>
  <c r="CK20" s="1"/>
  <c r="CL19"/>
  <c r="CJ19"/>
  <c r="CH19"/>
  <c r="CF19"/>
  <c r="CI19" s="1"/>
  <c r="CE19"/>
  <c r="CK19" s="1"/>
  <c r="CL18"/>
  <c r="CJ18"/>
  <c r="CH18"/>
  <c r="CF18"/>
  <c r="CI18" s="1"/>
  <c r="CE18"/>
  <c r="CK18" s="1"/>
  <c r="CL17"/>
  <c r="CJ17"/>
  <c r="CH17"/>
  <c r="CF17"/>
  <c r="CI17" s="1"/>
  <c r="CE17"/>
  <c r="CK17" s="1"/>
  <c r="CL16"/>
  <c r="CJ16"/>
  <c r="CH16"/>
  <c r="CF16"/>
  <c r="CI16" s="1"/>
  <c r="CE16"/>
  <c r="CK16" s="1"/>
  <c r="CL15"/>
  <c r="CJ15"/>
  <c r="CH15"/>
  <c r="CF15"/>
  <c r="CI15" s="1"/>
  <c r="CE15"/>
  <c r="CK15" s="1"/>
  <c r="CL14"/>
  <c r="CJ14"/>
  <c r="CH14"/>
  <c r="CF14"/>
  <c r="CI14" s="1"/>
  <c r="CE14"/>
  <c r="CK14" s="1"/>
  <c r="CL13"/>
  <c r="CJ13"/>
  <c r="CH13"/>
  <c r="CF13"/>
  <c r="CI13" s="1"/>
  <c r="CE13"/>
  <c r="CK13" s="1"/>
  <c r="CL12"/>
  <c r="CJ12"/>
  <c r="CH12"/>
  <c r="CF12"/>
  <c r="CI12" s="1"/>
  <c r="CE12"/>
  <c r="CK12" s="1"/>
  <c r="CL11"/>
  <c r="CJ11"/>
  <c r="CH11"/>
  <c r="CF11"/>
  <c r="CI11" s="1"/>
  <c r="CE11"/>
  <c r="CK11" s="1"/>
  <c r="CL10"/>
  <c r="CJ10"/>
  <c r="CH10"/>
  <c r="CF10"/>
  <c r="CI10" s="1"/>
  <c r="CE10"/>
  <c r="CK10" s="1"/>
  <c r="CL9"/>
  <c r="CJ9"/>
  <c r="CH9"/>
  <c r="CF9"/>
  <c r="CI9" s="1"/>
  <c r="CE9"/>
  <c r="CK9" s="1"/>
  <c r="CL8"/>
  <c r="CJ8"/>
  <c r="CH8"/>
  <c r="CF8"/>
  <c r="CI8" s="1"/>
  <c r="CE8"/>
  <c r="CK8" s="1"/>
  <c r="CL7"/>
  <c r="CJ7"/>
  <c r="CH7"/>
  <c r="CF7"/>
  <c r="CI7" s="1"/>
  <c r="CE7"/>
  <c r="CK7" s="1"/>
  <c r="CL6"/>
  <c r="CJ6"/>
  <c r="CH6"/>
  <c r="CF6"/>
  <c r="CI6" s="1"/>
  <c r="CE6"/>
  <c r="CK6" s="1"/>
  <c r="CL5"/>
  <c r="CK5"/>
  <c r="CJ5"/>
  <c r="CH5"/>
  <c r="CF5"/>
  <c r="CI5" s="1"/>
  <c r="CE5"/>
  <c r="CL4"/>
  <c r="CJ4"/>
  <c r="CH4"/>
  <c r="CF4"/>
  <c r="CI4" s="1"/>
  <c r="CE4"/>
  <c r="CK4" s="1"/>
  <c r="CL3"/>
  <c r="CJ3"/>
  <c r="CH3"/>
  <c r="CF3"/>
  <c r="CI3" s="1"/>
  <c r="CE3"/>
  <c r="CK3" s="1"/>
  <c r="BW53"/>
  <c r="BU53"/>
  <c r="BS53"/>
  <c r="BQ53"/>
  <c r="BT53" s="1"/>
  <c r="BP53"/>
  <c r="BV53" s="1"/>
  <c r="BW52"/>
  <c r="BU52"/>
  <c r="BS52"/>
  <c r="BQ52"/>
  <c r="BT52" s="1"/>
  <c r="BP52"/>
  <c r="BV52" s="1"/>
  <c r="BW51"/>
  <c r="BU51"/>
  <c r="BS51"/>
  <c r="BQ51"/>
  <c r="BT51" s="1"/>
  <c r="BP51"/>
  <c r="BV51" s="1"/>
  <c r="BW50"/>
  <c r="BU50"/>
  <c r="BS50"/>
  <c r="BQ50"/>
  <c r="BT50" s="1"/>
  <c r="BP50"/>
  <c r="BV50" s="1"/>
  <c r="BW49"/>
  <c r="BU49"/>
  <c r="BS49"/>
  <c r="BQ49"/>
  <c r="BT49" s="1"/>
  <c r="BP49"/>
  <c r="BV49" s="1"/>
  <c r="BW48"/>
  <c r="BU48"/>
  <c r="BS48"/>
  <c r="BQ48"/>
  <c r="BT48" s="1"/>
  <c r="BP48"/>
  <c r="BV48" s="1"/>
  <c r="BW47"/>
  <c r="BU47"/>
  <c r="BS47"/>
  <c r="BQ47"/>
  <c r="BT47" s="1"/>
  <c r="BP47"/>
  <c r="BV47" s="1"/>
  <c r="BW46"/>
  <c r="BV46"/>
  <c r="BU46"/>
  <c r="BS46"/>
  <c r="BQ46"/>
  <c r="BT46" s="1"/>
  <c r="BP46"/>
  <c r="BW45"/>
  <c r="BU45"/>
  <c r="BS45"/>
  <c r="BQ45"/>
  <c r="BT45" s="1"/>
  <c r="BP45"/>
  <c r="BV45" s="1"/>
  <c r="BW44"/>
  <c r="BU44"/>
  <c r="BS44"/>
  <c r="BQ44"/>
  <c r="BT44" s="1"/>
  <c r="BP44"/>
  <c r="BV44" s="1"/>
  <c r="BW43"/>
  <c r="BU43"/>
  <c r="BS43"/>
  <c r="BQ43"/>
  <c r="BT43" s="1"/>
  <c r="BP43"/>
  <c r="BV43" s="1"/>
  <c r="BW42"/>
  <c r="BV42"/>
  <c r="BU42"/>
  <c r="BS42"/>
  <c r="BQ42"/>
  <c r="BT42" s="1"/>
  <c r="BP42"/>
  <c r="BW41"/>
  <c r="BU41"/>
  <c r="BS41"/>
  <c r="BQ41"/>
  <c r="BT41" s="1"/>
  <c r="BP41"/>
  <c r="BV41" s="1"/>
  <c r="BW40"/>
  <c r="BV40"/>
  <c r="BU40"/>
  <c r="BS40"/>
  <c r="BQ40"/>
  <c r="BT40" s="1"/>
  <c r="BP40"/>
  <c r="BW39"/>
  <c r="BU39"/>
  <c r="BS39"/>
  <c r="BQ39"/>
  <c r="BT39" s="1"/>
  <c r="BP39"/>
  <c r="BV39" s="1"/>
  <c r="BW38"/>
  <c r="BV38"/>
  <c r="BU38"/>
  <c r="BS38"/>
  <c r="BQ38"/>
  <c r="BT38" s="1"/>
  <c r="BP38"/>
  <c r="BW37"/>
  <c r="BU37"/>
  <c r="BS37"/>
  <c r="BQ37"/>
  <c r="BT37" s="1"/>
  <c r="BP37"/>
  <c r="BV37" s="1"/>
  <c r="BW36"/>
  <c r="BV36"/>
  <c r="BU36"/>
  <c r="BS36"/>
  <c r="BQ36"/>
  <c r="BT36" s="1"/>
  <c r="BP36"/>
  <c r="BW35"/>
  <c r="BU35"/>
  <c r="BS35"/>
  <c r="BQ35"/>
  <c r="BT35" s="1"/>
  <c r="BP35"/>
  <c r="BV35" s="1"/>
  <c r="BW34"/>
  <c r="BV34"/>
  <c r="BU34"/>
  <c r="BS34"/>
  <c r="BQ34"/>
  <c r="BT34" s="1"/>
  <c r="BP34"/>
  <c r="BW33"/>
  <c r="BU33"/>
  <c r="BS33"/>
  <c r="BQ33"/>
  <c r="BT33" s="1"/>
  <c r="BP33"/>
  <c r="BV33" s="1"/>
  <c r="BW32"/>
  <c r="BV32"/>
  <c r="BU32"/>
  <c r="BS32"/>
  <c r="BQ32"/>
  <c r="BT32" s="1"/>
  <c r="BP32"/>
  <c r="BW31"/>
  <c r="BU31"/>
  <c r="BS31"/>
  <c r="BQ31"/>
  <c r="BT31" s="1"/>
  <c r="BP31"/>
  <c r="BV31" s="1"/>
  <c r="BW30"/>
  <c r="BV30"/>
  <c r="BU30"/>
  <c r="BS30"/>
  <c r="BQ30"/>
  <c r="BT30" s="1"/>
  <c r="BP30"/>
  <c r="BW29"/>
  <c r="BU29"/>
  <c r="BS29"/>
  <c r="BQ29"/>
  <c r="BT29" s="1"/>
  <c r="BP29"/>
  <c r="BV29" s="1"/>
  <c r="BW28"/>
  <c r="BV28"/>
  <c r="BU28"/>
  <c r="BS28"/>
  <c r="BQ28"/>
  <c r="BT28" s="1"/>
  <c r="BP28"/>
  <c r="BW27"/>
  <c r="BU27"/>
  <c r="BS27"/>
  <c r="BQ27"/>
  <c r="BT27" s="1"/>
  <c r="BP27"/>
  <c r="BV27" s="1"/>
  <c r="BW26"/>
  <c r="BV26"/>
  <c r="BU26"/>
  <c r="BS26"/>
  <c r="BQ26"/>
  <c r="BT26" s="1"/>
  <c r="BP26"/>
  <c r="BW25"/>
  <c r="BU25"/>
  <c r="BS25"/>
  <c r="BQ25"/>
  <c r="BT25" s="1"/>
  <c r="BP25"/>
  <c r="BV25" s="1"/>
  <c r="BW24"/>
  <c r="BV24"/>
  <c r="BU24"/>
  <c r="BS24"/>
  <c r="BQ24"/>
  <c r="BT24" s="1"/>
  <c r="BP24"/>
  <c r="BW23"/>
  <c r="BU23"/>
  <c r="BS23"/>
  <c r="BQ23"/>
  <c r="BT23" s="1"/>
  <c r="BP23"/>
  <c r="BV23" s="1"/>
  <c r="BW22"/>
  <c r="BV22"/>
  <c r="BU22"/>
  <c r="BS22"/>
  <c r="BQ22"/>
  <c r="BT22" s="1"/>
  <c r="BP22"/>
  <c r="BW21"/>
  <c r="BU21"/>
  <c r="BS21"/>
  <c r="BQ21"/>
  <c r="BT21" s="1"/>
  <c r="BP21"/>
  <c r="BV21" s="1"/>
  <c r="BW20"/>
  <c r="BV20"/>
  <c r="BU20"/>
  <c r="BS20"/>
  <c r="BQ20"/>
  <c r="BT20" s="1"/>
  <c r="BP20"/>
  <c r="BW19"/>
  <c r="BU19"/>
  <c r="BS19"/>
  <c r="BQ19"/>
  <c r="BT19" s="1"/>
  <c r="BP19"/>
  <c r="BV19" s="1"/>
  <c r="BW18"/>
  <c r="BV18"/>
  <c r="BU18"/>
  <c r="BS18"/>
  <c r="BQ18"/>
  <c r="BT18" s="1"/>
  <c r="BP18"/>
  <c r="BW17"/>
  <c r="BU17"/>
  <c r="BS17"/>
  <c r="BQ17"/>
  <c r="BT17" s="1"/>
  <c r="BP17"/>
  <c r="BV17" s="1"/>
  <c r="BW16"/>
  <c r="BV16"/>
  <c r="BU16"/>
  <c r="BS16"/>
  <c r="BQ16"/>
  <c r="BT16" s="1"/>
  <c r="BP16"/>
  <c r="BW15"/>
  <c r="BU15"/>
  <c r="BS15"/>
  <c r="BQ15"/>
  <c r="BT15" s="1"/>
  <c r="BP15"/>
  <c r="BV15" s="1"/>
  <c r="BW14"/>
  <c r="BV14"/>
  <c r="BU14"/>
  <c r="BS14"/>
  <c r="BQ14"/>
  <c r="BT14" s="1"/>
  <c r="BP14"/>
  <c r="BW13"/>
  <c r="BU13"/>
  <c r="BS13"/>
  <c r="BQ13"/>
  <c r="BT13" s="1"/>
  <c r="BP13"/>
  <c r="BV13" s="1"/>
  <c r="BW12"/>
  <c r="BV12"/>
  <c r="BU12"/>
  <c r="BS12"/>
  <c r="BQ12"/>
  <c r="BT12" s="1"/>
  <c r="BP12"/>
  <c r="BW11"/>
  <c r="BU11"/>
  <c r="BS11"/>
  <c r="BQ11"/>
  <c r="BT11" s="1"/>
  <c r="BP11"/>
  <c r="BV11" s="1"/>
  <c r="BW10"/>
  <c r="BU10"/>
  <c r="BS10"/>
  <c r="BQ10"/>
  <c r="BT10" s="1"/>
  <c r="BP10"/>
  <c r="BV10" s="1"/>
  <c r="BW9"/>
  <c r="BU9"/>
  <c r="BS9"/>
  <c r="BQ9"/>
  <c r="BT9" s="1"/>
  <c r="BP9"/>
  <c r="BV9" s="1"/>
  <c r="BW8"/>
  <c r="BU8"/>
  <c r="BS8"/>
  <c r="BQ8"/>
  <c r="BT8" s="1"/>
  <c r="BP8"/>
  <c r="BV8" s="1"/>
  <c r="BW7"/>
  <c r="BU7"/>
  <c r="BS7"/>
  <c r="BQ7"/>
  <c r="BT7" s="1"/>
  <c r="BP7"/>
  <c r="BV7" s="1"/>
  <c r="BW6"/>
  <c r="BU6"/>
  <c r="BS6"/>
  <c r="BQ6"/>
  <c r="BT6" s="1"/>
  <c r="BP6"/>
  <c r="BV6" s="1"/>
  <c r="BW5"/>
  <c r="BU5"/>
  <c r="BS5"/>
  <c r="BQ5"/>
  <c r="BT5" s="1"/>
  <c r="BP5"/>
  <c r="BV5" s="1"/>
  <c r="BW4"/>
  <c r="BU4"/>
  <c r="BS4"/>
  <c r="BQ4"/>
  <c r="BT4" s="1"/>
  <c r="BP4"/>
  <c r="BV4" s="1"/>
  <c r="BW3"/>
  <c r="BU3"/>
  <c r="BS3"/>
  <c r="BQ3"/>
  <c r="BT3" s="1"/>
  <c r="BP3"/>
  <c r="BV3" s="1"/>
  <c r="BH53"/>
  <c r="BF53"/>
  <c r="BD53"/>
  <c r="BB53"/>
  <c r="BE53" s="1"/>
  <c r="BA53"/>
  <c r="BG53" s="1"/>
  <c r="BH52"/>
  <c r="BF52"/>
  <c r="BD52"/>
  <c r="BB52"/>
  <c r="BE52" s="1"/>
  <c r="BA52"/>
  <c r="BG52" s="1"/>
  <c r="BH51"/>
  <c r="BF51"/>
  <c r="BD51"/>
  <c r="BB51"/>
  <c r="BE51" s="1"/>
  <c r="BA51"/>
  <c r="BG51" s="1"/>
  <c r="BH50"/>
  <c r="BF50"/>
  <c r="BD50"/>
  <c r="BB50"/>
  <c r="BE50" s="1"/>
  <c r="BA50"/>
  <c r="BG50" s="1"/>
  <c r="BH49"/>
  <c r="BF49"/>
  <c r="BD49"/>
  <c r="BB49"/>
  <c r="BE49" s="1"/>
  <c r="BA49"/>
  <c r="BG49" s="1"/>
  <c r="BH48"/>
  <c r="BF48"/>
  <c r="BD48"/>
  <c r="BB48"/>
  <c r="BE48" s="1"/>
  <c r="BA48"/>
  <c r="BG48" s="1"/>
  <c r="BH47"/>
  <c r="BF47"/>
  <c r="BD47"/>
  <c r="BB47"/>
  <c r="BE47" s="1"/>
  <c r="BA47"/>
  <c r="BG47" s="1"/>
  <c r="BH46"/>
  <c r="BF46"/>
  <c r="BD46"/>
  <c r="BB46"/>
  <c r="BE46" s="1"/>
  <c r="BA46"/>
  <c r="BG46" s="1"/>
  <c r="BH45"/>
  <c r="BF45"/>
  <c r="BD45"/>
  <c r="BB45"/>
  <c r="BE45" s="1"/>
  <c r="BA45"/>
  <c r="BG45" s="1"/>
  <c r="BH44"/>
  <c r="BF44"/>
  <c r="BD44"/>
  <c r="BB44"/>
  <c r="BE44" s="1"/>
  <c r="BA44"/>
  <c r="BG44" s="1"/>
  <c r="BH43"/>
  <c r="BF43"/>
  <c r="BD43"/>
  <c r="BB43"/>
  <c r="BE43" s="1"/>
  <c r="BA43"/>
  <c r="BG43" s="1"/>
  <c r="BH42"/>
  <c r="BF42"/>
  <c r="BD42"/>
  <c r="BB42"/>
  <c r="BE42" s="1"/>
  <c r="BA42"/>
  <c r="BG42" s="1"/>
  <c r="BH41"/>
  <c r="BF41"/>
  <c r="BD41"/>
  <c r="BB41"/>
  <c r="BE41" s="1"/>
  <c r="BA41"/>
  <c r="BG41" s="1"/>
  <c r="BH40"/>
  <c r="BF40"/>
  <c r="BD40"/>
  <c r="BB40"/>
  <c r="BE40" s="1"/>
  <c r="BA40"/>
  <c r="BG40" s="1"/>
  <c r="BH39"/>
  <c r="BF39"/>
  <c r="BD39"/>
  <c r="BB39"/>
  <c r="BE39" s="1"/>
  <c r="BA39"/>
  <c r="BG39" s="1"/>
  <c r="BH38"/>
  <c r="BF38"/>
  <c r="BD38"/>
  <c r="BB38"/>
  <c r="BE38" s="1"/>
  <c r="BA38"/>
  <c r="BG38" s="1"/>
  <c r="BH37"/>
  <c r="BF37"/>
  <c r="BD37"/>
  <c r="BB37"/>
  <c r="BE37" s="1"/>
  <c r="BA37"/>
  <c r="BG37" s="1"/>
  <c r="BH36"/>
  <c r="BF36"/>
  <c r="BD36"/>
  <c r="BB36"/>
  <c r="BE36" s="1"/>
  <c r="BA36"/>
  <c r="BG36" s="1"/>
  <c r="BH35"/>
  <c r="BF35"/>
  <c r="BD35"/>
  <c r="BB35"/>
  <c r="BE35" s="1"/>
  <c r="BA35"/>
  <c r="BG35" s="1"/>
  <c r="BH34"/>
  <c r="BF34"/>
  <c r="BD34"/>
  <c r="BB34"/>
  <c r="BE34" s="1"/>
  <c r="BA34"/>
  <c r="BG34" s="1"/>
  <c r="BH33"/>
  <c r="BF33"/>
  <c r="BD33"/>
  <c r="BB33"/>
  <c r="BE33" s="1"/>
  <c r="BA33"/>
  <c r="BG33" s="1"/>
  <c r="BH32"/>
  <c r="BF32"/>
  <c r="BD32"/>
  <c r="BB32"/>
  <c r="BE32" s="1"/>
  <c r="BA32"/>
  <c r="BG32" s="1"/>
  <c r="BH31"/>
  <c r="BF31"/>
  <c r="BD31"/>
  <c r="BB31"/>
  <c r="BE31" s="1"/>
  <c r="BA31"/>
  <c r="BG31" s="1"/>
  <c r="BH30"/>
  <c r="BF30"/>
  <c r="BD30"/>
  <c r="BB30"/>
  <c r="BE30" s="1"/>
  <c r="BA30"/>
  <c r="BG30" s="1"/>
  <c r="BH29"/>
  <c r="BF29"/>
  <c r="BD29"/>
  <c r="BB29"/>
  <c r="BE29" s="1"/>
  <c r="BA29"/>
  <c r="BG29" s="1"/>
  <c r="BH28"/>
  <c r="BF28"/>
  <c r="BD28"/>
  <c r="BB28"/>
  <c r="BE28" s="1"/>
  <c r="BA28"/>
  <c r="BG28" s="1"/>
  <c r="BH27"/>
  <c r="BF27"/>
  <c r="BD27"/>
  <c r="BB27"/>
  <c r="BE27" s="1"/>
  <c r="BA27"/>
  <c r="BG27" s="1"/>
  <c r="BH26"/>
  <c r="BF26"/>
  <c r="BD26"/>
  <c r="BB26"/>
  <c r="BE26" s="1"/>
  <c r="BA26"/>
  <c r="BG26" s="1"/>
  <c r="BH25"/>
  <c r="BF25"/>
  <c r="BD25"/>
  <c r="BB25"/>
  <c r="BE25" s="1"/>
  <c r="BA25"/>
  <c r="BG25" s="1"/>
  <c r="BH24"/>
  <c r="BF24"/>
  <c r="BD24"/>
  <c r="BB24"/>
  <c r="BE24" s="1"/>
  <c r="BA24"/>
  <c r="BG24" s="1"/>
  <c r="BH23"/>
  <c r="BF23"/>
  <c r="BD23"/>
  <c r="BB23"/>
  <c r="BE23" s="1"/>
  <c r="BA23"/>
  <c r="BG23" s="1"/>
  <c r="BH22"/>
  <c r="BF22"/>
  <c r="BD22"/>
  <c r="BB22"/>
  <c r="BE22" s="1"/>
  <c r="BA22"/>
  <c r="BG22" s="1"/>
  <c r="BH21"/>
  <c r="BF21"/>
  <c r="BD21"/>
  <c r="BB21"/>
  <c r="BE21" s="1"/>
  <c r="BA21"/>
  <c r="BG21" s="1"/>
  <c r="BH20"/>
  <c r="BF20"/>
  <c r="BD20"/>
  <c r="BB20"/>
  <c r="BE20" s="1"/>
  <c r="BA20"/>
  <c r="BG20" s="1"/>
  <c r="BH19"/>
  <c r="BF19"/>
  <c r="BD19"/>
  <c r="BB19"/>
  <c r="BE19" s="1"/>
  <c r="BA19"/>
  <c r="BG19" s="1"/>
  <c r="BH18"/>
  <c r="BF18"/>
  <c r="BD18"/>
  <c r="BB18"/>
  <c r="BE18" s="1"/>
  <c r="BA18"/>
  <c r="BG18" s="1"/>
  <c r="BH17"/>
  <c r="BF17"/>
  <c r="BD17"/>
  <c r="BB17"/>
  <c r="BE17" s="1"/>
  <c r="BA17"/>
  <c r="BG17" s="1"/>
  <c r="BH16"/>
  <c r="BF16"/>
  <c r="BD16"/>
  <c r="BB16"/>
  <c r="BE16" s="1"/>
  <c r="BA16"/>
  <c r="BG16" s="1"/>
  <c r="BH15"/>
  <c r="BF15"/>
  <c r="BD15"/>
  <c r="BB15"/>
  <c r="BE15" s="1"/>
  <c r="BA15"/>
  <c r="BG15" s="1"/>
  <c r="BH14"/>
  <c r="BF14"/>
  <c r="BD14"/>
  <c r="BB14"/>
  <c r="BE14" s="1"/>
  <c r="BA14"/>
  <c r="BG14" s="1"/>
  <c r="BH13"/>
  <c r="BF13"/>
  <c r="BD13"/>
  <c r="BB13"/>
  <c r="BE13" s="1"/>
  <c r="BA13"/>
  <c r="BG13" s="1"/>
  <c r="BH12"/>
  <c r="BF12"/>
  <c r="BD12"/>
  <c r="BB12"/>
  <c r="BE12" s="1"/>
  <c r="BA12"/>
  <c r="BG12" s="1"/>
  <c r="BH11"/>
  <c r="BF11"/>
  <c r="BD11"/>
  <c r="BB11"/>
  <c r="BE11" s="1"/>
  <c r="BA11"/>
  <c r="BG11" s="1"/>
  <c r="BH10"/>
  <c r="BF10"/>
  <c r="BD10"/>
  <c r="BB10"/>
  <c r="BE10" s="1"/>
  <c r="BA10"/>
  <c r="BG10" s="1"/>
  <c r="BH9"/>
  <c r="BF9"/>
  <c r="BD9"/>
  <c r="BB9"/>
  <c r="BE9" s="1"/>
  <c r="BA9"/>
  <c r="BG9" s="1"/>
  <c r="BH8"/>
  <c r="BF8"/>
  <c r="BD8"/>
  <c r="BB8"/>
  <c r="BE8" s="1"/>
  <c r="BA8"/>
  <c r="BG8" s="1"/>
  <c r="BH7"/>
  <c r="BF7"/>
  <c r="BD7"/>
  <c r="BB7"/>
  <c r="BE7" s="1"/>
  <c r="BA7"/>
  <c r="BG7" s="1"/>
  <c r="BH6"/>
  <c r="BF6"/>
  <c r="BD6"/>
  <c r="BB6"/>
  <c r="BE6" s="1"/>
  <c r="BA6"/>
  <c r="BG6" s="1"/>
  <c r="BH5"/>
  <c r="BF5"/>
  <c r="BD5"/>
  <c r="BB5"/>
  <c r="BE5" s="1"/>
  <c r="BA5"/>
  <c r="BG5" s="1"/>
  <c r="BH4"/>
  <c r="BF4"/>
  <c r="BD4"/>
  <c r="BB4"/>
  <c r="BE4" s="1"/>
  <c r="BA4"/>
  <c r="BG4" s="1"/>
  <c r="BH3"/>
  <c r="BF3"/>
  <c r="BD3"/>
  <c r="BB3"/>
  <c r="BE3" s="1"/>
  <c r="BA3"/>
  <c r="BG3" s="1"/>
  <c r="AS53"/>
  <c r="AQ53"/>
  <c r="AO53"/>
  <c r="AM53"/>
  <c r="AP53" s="1"/>
  <c r="AL53"/>
  <c r="AR53" s="1"/>
  <c r="AS52"/>
  <c r="AR52"/>
  <c r="AQ52"/>
  <c r="AO52"/>
  <c r="AM52"/>
  <c r="AP52" s="1"/>
  <c r="AL52"/>
  <c r="AS51"/>
  <c r="AQ51"/>
  <c r="AO51"/>
  <c r="AM51"/>
  <c r="AP51" s="1"/>
  <c r="AL51"/>
  <c r="AR51" s="1"/>
  <c r="AS50"/>
  <c r="AR50"/>
  <c r="AQ50"/>
  <c r="AO50"/>
  <c r="AM50"/>
  <c r="AP50" s="1"/>
  <c r="AL50"/>
  <c r="AS49"/>
  <c r="AQ49"/>
  <c r="AO49"/>
  <c r="AM49"/>
  <c r="AP49" s="1"/>
  <c r="AL49"/>
  <c r="AR49" s="1"/>
  <c r="AS48"/>
  <c r="AR48"/>
  <c r="AQ48"/>
  <c r="AO48"/>
  <c r="AM48"/>
  <c r="AP48" s="1"/>
  <c r="AL48"/>
  <c r="AS47"/>
  <c r="AQ47"/>
  <c r="AO47"/>
  <c r="AM47"/>
  <c r="AP47" s="1"/>
  <c r="AL47"/>
  <c r="AR47" s="1"/>
  <c r="AS46"/>
  <c r="AR46"/>
  <c r="AQ46"/>
  <c r="AO46"/>
  <c r="AM46"/>
  <c r="AP46" s="1"/>
  <c r="AL46"/>
  <c r="AS45"/>
  <c r="AQ45"/>
  <c r="AO45"/>
  <c r="AM45"/>
  <c r="AP45" s="1"/>
  <c r="AL45"/>
  <c r="AR45" s="1"/>
  <c r="AS44"/>
  <c r="AR44"/>
  <c r="AQ44"/>
  <c r="AO44"/>
  <c r="AM44"/>
  <c r="AP44" s="1"/>
  <c r="AL44"/>
  <c r="AS43"/>
  <c r="AQ43"/>
  <c r="AO43"/>
  <c r="AM43"/>
  <c r="AP43" s="1"/>
  <c r="AL43"/>
  <c r="AR43" s="1"/>
  <c r="AS42"/>
  <c r="AR42"/>
  <c r="AQ42"/>
  <c r="AO42"/>
  <c r="AM42"/>
  <c r="AP42" s="1"/>
  <c r="AL42"/>
  <c r="AS41"/>
  <c r="AQ41"/>
  <c r="AO41"/>
  <c r="AM41"/>
  <c r="AP41" s="1"/>
  <c r="AL41"/>
  <c r="AR41" s="1"/>
  <c r="AS40"/>
  <c r="AR40"/>
  <c r="AQ40"/>
  <c r="AO40"/>
  <c r="AM40"/>
  <c r="AP40" s="1"/>
  <c r="AL40"/>
  <c r="AS39"/>
  <c r="AQ39"/>
  <c r="AO39"/>
  <c r="AM39"/>
  <c r="AP39" s="1"/>
  <c r="AL39"/>
  <c r="AR39" s="1"/>
  <c r="AS38"/>
  <c r="AR38"/>
  <c r="AQ38"/>
  <c r="AO38"/>
  <c r="AM38"/>
  <c r="AP38" s="1"/>
  <c r="AL38"/>
  <c r="AS37"/>
  <c r="AQ37"/>
  <c r="AO37"/>
  <c r="AM37"/>
  <c r="AP37" s="1"/>
  <c r="AL37"/>
  <c r="AR37" s="1"/>
  <c r="AS36"/>
  <c r="AR36"/>
  <c r="AQ36"/>
  <c r="AO36"/>
  <c r="AM36"/>
  <c r="AP36" s="1"/>
  <c r="AL36"/>
  <c r="AS35"/>
  <c r="AQ35"/>
  <c r="AO35"/>
  <c r="AM35"/>
  <c r="AP35" s="1"/>
  <c r="AL35"/>
  <c r="AR35" s="1"/>
  <c r="AS34"/>
  <c r="AR34"/>
  <c r="AQ34"/>
  <c r="AO34"/>
  <c r="AM34"/>
  <c r="AP34" s="1"/>
  <c r="AL34"/>
  <c r="AS33"/>
  <c r="AQ33"/>
  <c r="AO33"/>
  <c r="AM33"/>
  <c r="AP33" s="1"/>
  <c r="AL33"/>
  <c r="AR33" s="1"/>
  <c r="AS32"/>
  <c r="AR32"/>
  <c r="AQ32"/>
  <c r="AO32"/>
  <c r="AM32"/>
  <c r="AP32" s="1"/>
  <c r="AL32"/>
  <c r="AS31"/>
  <c r="AQ31"/>
  <c r="AO31"/>
  <c r="AM31"/>
  <c r="AP31" s="1"/>
  <c r="AL31"/>
  <c r="AR31" s="1"/>
  <c r="AS30"/>
  <c r="AR30"/>
  <c r="AQ30"/>
  <c r="AO30"/>
  <c r="AM30"/>
  <c r="AP30" s="1"/>
  <c r="AL30"/>
  <c r="AS29"/>
  <c r="AQ29"/>
  <c r="AO29"/>
  <c r="AM29"/>
  <c r="AP29" s="1"/>
  <c r="AL29"/>
  <c r="AR29" s="1"/>
  <c r="AS28"/>
  <c r="AR28"/>
  <c r="AQ28"/>
  <c r="AO28"/>
  <c r="AM28"/>
  <c r="AP28" s="1"/>
  <c r="AL28"/>
  <c r="AS27"/>
  <c r="AQ27"/>
  <c r="AO27"/>
  <c r="AM27"/>
  <c r="AP27" s="1"/>
  <c r="AL27"/>
  <c r="AR27" s="1"/>
  <c r="AS26"/>
  <c r="AR26"/>
  <c r="AQ26"/>
  <c r="AO26"/>
  <c r="AM26"/>
  <c r="AP26" s="1"/>
  <c r="AL26"/>
  <c r="AS25"/>
  <c r="AQ25"/>
  <c r="AO25"/>
  <c r="AM25"/>
  <c r="AP25" s="1"/>
  <c r="AL25"/>
  <c r="AR25" s="1"/>
  <c r="AS24"/>
  <c r="AR24"/>
  <c r="AQ24"/>
  <c r="AO24"/>
  <c r="AM24"/>
  <c r="AP24" s="1"/>
  <c r="AL24"/>
  <c r="AS23"/>
  <c r="AQ23"/>
  <c r="AO23"/>
  <c r="AM23"/>
  <c r="AP23" s="1"/>
  <c r="AL23"/>
  <c r="AR23" s="1"/>
  <c r="AS22"/>
  <c r="AR22"/>
  <c r="AQ22"/>
  <c r="AO22"/>
  <c r="AM22"/>
  <c r="AP22" s="1"/>
  <c r="AL22"/>
  <c r="AS21"/>
  <c r="AQ21"/>
  <c r="AO21"/>
  <c r="AM21"/>
  <c r="AP21" s="1"/>
  <c r="AL21"/>
  <c r="AR21" s="1"/>
  <c r="AS20"/>
  <c r="AR20"/>
  <c r="AQ20"/>
  <c r="AO20"/>
  <c r="AM20"/>
  <c r="AP20" s="1"/>
  <c r="AL20"/>
  <c r="AS19"/>
  <c r="AQ19"/>
  <c r="AO19"/>
  <c r="AM19"/>
  <c r="AP19" s="1"/>
  <c r="AL19"/>
  <c r="AR19" s="1"/>
  <c r="AS18"/>
  <c r="AR18"/>
  <c r="AQ18"/>
  <c r="AO18"/>
  <c r="AM18"/>
  <c r="AP18" s="1"/>
  <c r="AL18"/>
  <c r="AS17"/>
  <c r="AQ17"/>
  <c r="AO17"/>
  <c r="AM17"/>
  <c r="AP17" s="1"/>
  <c r="AL17"/>
  <c r="AR17" s="1"/>
  <c r="AS16"/>
  <c r="AR16"/>
  <c r="AQ16"/>
  <c r="AO16"/>
  <c r="AM16"/>
  <c r="AP16" s="1"/>
  <c r="AL16"/>
  <c r="AS15"/>
  <c r="AQ15"/>
  <c r="AO15"/>
  <c r="AM15"/>
  <c r="AP15" s="1"/>
  <c r="AL15"/>
  <c r="AR15" s="1"/>
  <c r="AS14"/>
  <c r="AR14"/>
  <c r="AQ14"/>
  <c r="AO14"/>
  <c r="AM14"/>
  <c r="AP14" s="1"/>
  <c r="AL14"/>
  <c r="AS13"/>
  <c r="AQ13"/>
  <c r="AO13"/>
  <c r="AM13"/>
  <c r="AP13" s="1"/>
  <c r="AL13"/>
  <c r="AR13" s="1"/>
  <c r="AS12"/>
  <c r="AR12"/>
  <c r="AQ12"/>
  <c r="AO12"/>
  <c r="AM12"/>
  <c r="AP12" s="1"/>
  <c r="AL12"/>
  <c r="AS11"/>
  <c r="AQ11"/>
  <c r="AO11"/>
  <c r="AM11"/>
  <c r="AP11" s="1"/>
  <c r="AL11"/>
  <c r="AR11" s="1"/>
  <c r="AS10"/>
  <c r="AR10"/>
  <c r="AQ10"/>
  <c r="AO10"/>
  <c r="AM10"/>
  <c r="AP10" s="1"/>
  <c r="AL10"/>
  <c r="AS9"/>
  <c r="AQ9"/>
  <c r="AO9"/>
  <c r="AM9"/>
  <c r="AP9" s="1"/>
  <c r="AL9"/>
  <c r="AR9" s="1"/>
  <c r="AS8"/>
  <c r="AR8"/>
  <c r="AQ8"/>
  <c r="AO8"/>
  <c r="AM8"/>
  <c r="AP8" s="1"/>
  <c r="AL8"/>
  <c r="AS7"/>
  <c r="AQ7"/>
  <c r="AO7"/>
  <c r="AM7"/>
  <c r="AP7" s="1"/>
  <c r="AL7"/>
  <c r="AR7" s="1"/>
  <c r="AS6"/>
  <c r="AR6"/>
  <c r="AQ6"/>
  <c r="AO6"/>
  <c r="AM6"/>
  <c r="AP6" s="1"/>
  <c r="AL6"/>
  <c r="AS5"/>
  <c r="AQ5"/>
  <c r="AO5"/>
  <c r="AM5"/>
  <c r="AP5" s="1"/>
  <c r="AL5"/>
  <c r="AR5" s="1"/>
  <c r="AS4"/>
  <c r="AR4"/>
  <c r="AQ4"/>
  <c r="AO4"/>
  <c r="AM4"/>
  <c r="AP4" s="1"/>
  <c r="AL4"/>
  <c r="AS3"/>
  <c r="AQ3"/>
  <c r="AO3"/>
  <c r="AM3"/>
  <c r="AP3" s="1"/>
  <c r="AL3"/>
  <c r="AR3" s="1"/>
  <c r="AD53"/>
  <c r="AB53"/>
  <c r="Z53"/>
  <c r="X53"/>
  <c r="AA53" s="1"/>
  <c r="W53"/>
  <c r="AC53" s="1"/>
  <c r="AD52"/>
  <c r="AB52"/>
  <c r="Z52"/>
  <c r="X52"/>
  <c r="AA52" s="1"/>
  <c r="W52"/>
  <c r="AC52" s="1"/>
  <c r="AD51"/>
  <c r="AB51"/>
  <c r="Z51"/>
  <c r="X51"/>
  <c r="AA51" s="1"/>
  <c r="W51"/>
  <c r="AC51" s="1"/>
  <c r="AD50"/>
  <c r="AB50"/>
  <c r="Z50"/>
  <c r="X50"/>
  <c r="AA50" s="1"/>
  <c r="W50"/>
  <c r="AC50" s="1"/>
  <c r="AD49"/>
  <c r="AB49"/>
  <c r="Z49"/>
  <c r="X49"/>
  <c r="AA49" s="1"/>
  <c r="W49"/>
  <c r="AC49" s="1"/>
  <c r="AD48"/>
  <c r="AB48"/>
  <c r="Z48"/>
  <c r="X48"/>
  <c r="AA48" s="1"/>
  <c r="W48"/>
  <c r="AC48" s="1"/>
  <c r="AD47"/>
  <c r="AB47"/>
  <c r="Z47"/>
  <c r="X47"/>
  <c r="AA47" s="1"/>
  <c r="W47"/>
  <c r="AC47" s="1"/>
  <c r="AD46"/>
  <c r="AB46"/>
  <c r="Z46"/>
  <c r="X46"/>
  <c r="AA46" s="1"/>
  <c r="W46"/>
  <c r="AC46" s="1"/>
  <c r="AD45"/>
  <c r="AB45"/>
  <c r="Z45"/>
  <c r="X45"/>
  <c r="AA45" s="1"/>
  <c r="W45"/>
  <c r="AC45" s="1"/>
  <c r="AD44"/>
  <c r="AB44"/>
  <c r="Z44"/>
  <c r="X44"/>
  <c r="AA44" s="1"/>
  <c r="W44"/>
  <c r="AC44" s="1"/>
  <c r="AD43"/>
  <c r="AB43"/>
  <c r="Z43"/>
  <c r="X43"/>
  <c r="AA43" s="1"/>
  <c r="W43"/>
  <c r="AC43" s="1"/>
  <c r="AD42"/>
  <c r="AB42"/>
  <c r="Z42"/>
  <c r="X42"/>
  <c r="AA42" s="1"/>
  <c r="W42"/>
  <c r="AC42" s="1"/>
  <c r="AD41"/>
  <c r="AB41"/>
  <c r="Z41"/>
  <c r="X41"/>
  <c r="AA41" s="1"/>
  <c r="W41"/>
  <c r="AC41" s="1"/>
  <c r="AD40"/>
  <c r="AB40"/>
  <c r="Z40"/>
  <c r="X40"/>
  <c r="AA40" s="1"/>
  <c r="W40"/>
  <c r="AC40" s="1"/>
  <c r="AD39"/>
  <c r="AB39"/>
  <c r="Z39"/>
  <c r="X39"/>
  <c r="AA39" s="1"/>
  <c r="W39"/>
  <c r="AC39" s="1"/>
  <c r="AD38"/>
  <c r="AB38"/>
  <c r="Z38"/>
  <c r="X38"/>
  <c r="AA38" s="1"/>
  <c r="W38"/>
  <c r="AC38" s="1"/>
  <c r="AD37"/>
  <c r="AB37"/>
  <c r="Z37"/>
  <c r="X37"/>
  <c r="AA37" s="1"/>
  <c r="W37"/>
  <c r="AC37" s="1"/>
  <c r="AD36"/>
  <c r="AB36"/>
  <c r="Z36"/>
  <c r="X36"/>
  <c r="AA36" s="1"/>
  <c r="W36"/>
  <c r="AC36" s="1"/>
  <c r="AD35"/>
  <c r="AB35"/>
  <c r="Z35"/>
  <c r="X35"/>
  <c r="AA35" s="1"/>
  <c r="W35"/>
  <c r="AC35" s="1"/>
  <c r="AD34"/>
  <c r="AB34"/>
  <c r="Z34"/>
  <c r="X34"/>
  <c r="AA34" s="1"/>
  <c r="W34"/>
  <c r="AC34" s="1"/>
  <c r="AD33"/>
  <c r="AB33"/>
  <c r="Z33"/>
  <c r="X33"/>
  <c r="AA33" s="1"/>
  <c r="W33"/>
  <c r="AC33" s="1"/>
  <c r="AD32"/>
  <c r="AB32"/>
  <c r="Z32"/>
  <c r="X32"/>
  <c r="AA32" s="1"/>
  <c r="W32"/>
  <c r="AC32" s="1"/>
  <c r="AD31"/>
  <c r="AB31"/>
  <c r="Z31"/>
  <c r="X31"/>
  <c r="AA31" s="1"/>
  <c r="W31"/>
  <c r="AC31" s="1"/>
  <c r="AD30"/>
  <c r="AB30"/>
  <c r="Z30"/>
  <c r="X30"/>
  <c r="AA30" s="1"/>
  <c r="W30"/>
  <c r="AC30" s="1"/>
  <c r="AD29"/>
  <c r="AB29"/>
  <c r="Z29"/>
  <c r="X29"/>
  <c r="AA29" s="1"/>
  <c r="W29"/>
  <c r="AC29" s="1"/>
  <c r="AD28"/>
  <c r="AB28"/>
  <c r="Z28"/>
  <c r="X28"/>
  <c r="AA28" s="1"/>
  <c r="W28"/>
  <c r="AC28" s="1"/>
  <c r="AD27"/>
  <c r="AB27"/>
  <c r="Z27"/>
  <c r="X27"/>
  <c r="AA27" s="1"/>
  <c r="W27"/>
  <c r="AC27" s="1"/>
  <c r="AD26"/>
  <c r="AB26"/>
  <c r="Z26"/>
  <c r="X26"/>
  <c r="AA26" s="1"/>
  <c r="W26"/>
  <c r="AC26" s="1"/>
  <c r="AD25"/>
  <c r="AB25"/>
  <c r="Z25"/>
  <c r="X25"/>
  <c r="AA25" s="1"/>
  <c r="W25"/>
  <c r="AC25" s="1"/>
  <c r="AD24"/>
  <c r="AB24"/>
  <c r="Z24"/>
  <c r="X24"/>
  <c r="AA24" s="1"/>
  <c r="W24"/>
  <c r="AC24" s="1"/>
  <c r="AD23"/>
  <c r="AB23"/>
  <c r="Z23"/>
  <c r="X23"/>
  <c r="AA23" s="1"/>
  <c r="W23"/>
  <c r="AC23" s="1"/>
  <c r="AD22"/>
  <c r="AB22"/>
  <c r="Z22"/>
  <c r="X22"/>
  <c r="AA22" s="1"/>
  <c r="W22"/>
  <c r="AC22" s="1"/>
  <c r="AD21"/>
  <c r="AB21"/>
  <c r="Z21"/>
  <c r="X21"/>
  <c r="AA21" s="1"/>
  <c r="W21"/>
  <c r="AC21" s="1"/>
  <c r="AD20"/>
  <c r="AB20"/>
  <c r="Z20"/>
  <c r="X20"/>
  <c r="AA20" s="1"/>
  <c r="W20"/>
  <c r="AC20" s="1"/>
  <c r="AD19"/>
  <c r="AB19"/>
  <c r="Z19"/>
  <c r="X19"/>
  <c r="AA19" s="1"/>
  <c r="W19"/>
  <c r="AC19" s="1"/>
  <c r="AD18"/>
  <c r="AB18"/>
  <c r="Z18"/>
  <c r="X18"/>
  <c r="AA18" s="1"/>
  <c r="W18"/>
  <c r="AC18" s="1"/>
  <c r="AD17"/>
  <c r="AB17"/>
  <c r="Z17"/>
  <c r="X17"/>
  <c r="AA17" s="1"/>
  <c r="W17"/>
  <c r="AC17" s="1"/>
  <c r="AD16"/>
  <c r="AB16"/>
  <c r="Z16"/>
  <c r="X16"/>
  <c r="AA16" s="1"/>
  <c r="W16"/>
  <c r="AC16" s="1"/>
  <c r="AD15"/>
  <c r="AB15"/>
  <c r="Z15"/>
  <c r="X15"/>
  <c r="AA15" s="1"/>
  <c r="W15"/>
  <c r="AC15" s="1"/>
  <c r="AD14"/>
  <c r="AB14"/>
  <c r="Z14"/>
  <c r="X14"/>
  <c r="AA14" s="1"/>
  <c r="W14"/>
  <c r="AC14" s="1"/>
  <c r="AD13"/>
  <c r="AB13"/>
  <c r="Z13"/>
  <c r="X13"/>
  <c r="AA13" s="1"/>
  <c r="W13"/>
  <c r="AC13" s="1"/>
  <c r="AD12"/>
  <c r="AB12"/>
  <c r="Z12"/>
  <c r="X12"/>
  <c r="AA12" s="1"/>
  <c r="W12"/>
  <c r="AC12" s="1"/>
  <c r="AD11"/>
  <c r="AB11"/>
  <c r="Z11"/>
  <c r="X11"/>
  <c r="AA11" s="1"/>
  <c r="W11"/>
  <c r="AC11" s="1"/>
  <c r="AD10"/>
  <c r="AB10"/>
  <c r="Z10"/>
  <c r="X10"/>
  <c r="AA10" s="1"/>
  <c r="W10"/>
  <c r="AC10" s="1"/>
  <c r="AD9"/>
  <c r="AB9"/>
  <c r="Z9"/>
  <c r="X9"/>
  <c r="AA9" s="1"/>
  <c r="W9"/>
  <c r="AC9" s="1"/>
  <c r="AD8"/>
  <c r="AB8"/>
  <c r="Z8"/>
  <c r="X8"/>
  <c r="AA8" s="1"/>
  <c r="W8"/>
  <c r="AC8" s="1"/>
  <c r="AD7"/>
  <c r="AB7"/>
  <c r="Z7"/>
  <c r="X7"/>
  <c r="AA7" s="1"/>
  <c r="W7"/>
  <c r="AC7" s="1"/>
  <c r="AD6"/>
  <c r="AB6"/>
  <c r="Z6"/>
  <c r="X6"/>
  <c r="AA6" s="1"/>
  <c r="W6"/>
  <c r="AC6" s="1"/>
  <c r="AD5"/>
  <c r="AB5"/>
  <c r="Z5"/>
  <c r="X5"/>
  <c r="AA5" s="1"/>
  <c r="W5"/>
  <c r="AC5" s="1"/>
  <c r="AD4"/>
  <c r="AB4"/>
  <c r="Z4"/>
  <c r="X4"/>
  <c r="AA4" s="1"/>
  <c r="W4"/>
  <c r="AC4" s="1"/>
  <c r="AD3"/>
  <c r="AB3"/>
  <c r="Z3"/>
  <c r="X3"/>
  <c r="AA3" s="1"/>
  <c r="W3"/>
  <c r="AC3" s="1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FX53" i="29"/>
  <c r="FV53"/>
  <c r="FT53"/>
  <c r="FR53"/>
  <c r="FU53" s="1"/>
  <c r="FQ53"/>
  <c r="FW53" s="1"/>
  <c r="FX52"/>
  <c r="FV52"/>
  <c r="FT52"/>
  <c r="FR52"/>
  <c r="FU52" s="1"/>
  <c r="FQ52"/>
  <c r="FW52" s="1"/>
  <c r="FX51"/>
  <c r="FV51"/>
  <c r="FT51"/>
  <c r="FR51"/>
  <c r="FU51" s="1"/>
  <c r="FQ51"/>
  <c r="FW51" s="1"/>
  <c r="FX50"/>
  <c r="FV50"/>
  <c r="FT50"/>
  <c r="FR50"/>
  <c r="FU50" s="1"/>
  <c r="FQ50"/>
  <c r="FW50" s="1"/>
  <c r="FX49"/>
  <c r="FV49"/>
  <c r="FT49"/>
  <c r="FR49"/>
  <c r="FU49" s="1"/>
  <c r="FQ49"/>
  <c r="FW49" s="1"/>
  <c r="FX48"/>
  <c r="FV48"/>
  <c r="FT48"/>
  <c r="FR48"/>
  <c r="FU48" s="1"/>
  <c r="FQ48"/>
  <c r="FW48" s="1"/>
  <c r="FX47"/>
  <c r="FV47"/>
  <c r="FT47"/>
  <c r="FR47"/>
  <c r="FU47" s="1"/>
  <c r="FQ47"/>
  <c r="FW47" s="1"/>
  <c r="FX46"/>
  <c r="FV46"/>
  <c r="FT46"/>
  <c r="FR46"/>
  <c r="FU46" s="1"/>
  <c r="FQ46"/>
  <c r="FW46" s="1"/>
  <c r="FX45"/>
  <c r="FV45"/>
  <c r="FT45"/>
  <c r="FR45"/>
  <c r="FU45" s="1"/>
  <c r="FQ45"/>
  <c r="FW45" s="1"/>
  <c r="FX44"/>
  <c r="FV44"/>
  <c r="FT44"/>
  <c r="FR44"/>
  <c r="FU44" s="1"/>
  <c r="FQ44"/>
  <c r="FW44" s="1"/>
  <c r="FX43"/>
  <c r="FV43"/>
  <c r="FT43"/>
  <c r="FR43"/>
  <c r="FU43" s="1"/>
  <c r="FQ43"/>
  <c r="FW43" s="1"/>
  <c r="FX42"/>
  <c r="FV42"/>
  <c r="FT42"/>
  <c r="FR42"/>
  <c r="FU42" s="1"/>
  <c r="FQ42"/>
  <c r="FW42" s="1"/>
  <c r="FX41"/>
  <c r="FV41"/>
  <c r="FT41"/>
  <c r="FR41"/>
  <c r="FU41" s="1"/>
  <c r="FQ41"/>
  <c r="FW41" s="1"/>
  <c r="FX40"/>
  <c r="FV40"/>
  <c r="FT40"/>
  <c r="FR40"/>
  <c r="FU40" s="1"/>
  <c r="FQ40"/>
  <c r="FW40" s="1"/>
  <c r="FX39"/>
  <c r="FV39"/>
  <c r="FT39"/>
  <c r="FR39"/>
  <c r="FU39" s="1"/>
  <c r="FQ39"/>
  <c r="FW39" s="1"/>
  <c r="FX38"/>
  <c r="FV38"/>
  <c r="FT38"/>
  <c r="FR38"/>
  <c r="FU38" s="1"/>
  <c r="FQ38"/>
  <c r="FW38" s="1"/>
  <c r="FX37"/>
  <c r="FV37"/>
  <c r="FT37"/>
  <c r="FR37"/>
  <c r="FU37" s="1"/>
  <c r="FQ37"/>
  <c r="FW37" s="1"/>
  <c r="FX36"/>
  <c r="FV36"/>
  <c r="FT36"/>
  <c r="FR36"/>
  <c r="FU36" s="1"/>
  <c r="FQ36"/>
  <c r="FW36" s="1"/>
  <c r="FX35"/>
  <c r="FV35"/>
  <c r="FT35"/>
  <c r="FR35"/>
  <c r="FU35" s="1"/>
  <c r="FQ35"/>
  <c r="FW35" s="1"/>
  <c r="FX34"/>
  <c r="FV34"/>
  <c r="FT34"/>
  <c r="FR34"/>
  <c r="FU34" s="1"/>
  <c r="FQ34"/>
  <c r="FW34" s="1"/>
  <c r="FX33"/>
  <c r="FV33"/>
  <c r="FT33"/>
  <c r="FR33"/>
  <c r="FU33" s="1"/>
  <c r="FQ33"/>
  <c r="FW33" s="1"/>
  <c r="FX32"/>
  <c r="FV32"/>
  <c r="FT32"/>
  <c r="FR32"/>
  <c r="FU32" s="1"/>
  <c r="FQ32"/>
  <c r="FW32" s="1"/>
  <c r="FX31"/>
  <c r="FV31"/>
  <c r="FT31"/>
  <c r="FR31"/>
  <c r="FU31" s="1"/>
  <c r="FQ31"/>
  <c r="FW31" s="1"/>
  <c r="FX30"/>
  <c r="FV30"/>
  <c r="FT30"/>
  <c r="FR30"/>
  <c r="FU30" s="1"/>
  <c r="FQ30"/>
  <c r="FW30" s="1"/>
  <c r="FX29"/>
  <c r="FV29"/>
  <c r="FT29"/>
  <c r="FR29"/>
  <c r="FU29" s="1"/>
  <c r="FQ29"/>
  <c r="FW29" s="1"/>
  <c r="FX28"/>
  <c r="FV28"/>
  <c r="FT28"/>
  <c r="FR28"/>
  <c r="FU28" s="1"/>
  <c r="FQ28"/>
  <c r="FW28" s="1"/>
  <c r="FX27"/>
  <c r="FV27"/>
  <c r="FT27"/>
  <c r="FR27"/>
  <c r="FU27" s="1"/>
  <c r="FQ27"/>
  <c r="FW27" s="1"/>
  <c r="FX26"/>
  <c r="FV26"/>
  <c r="FT26"/>
  <c r="FR26"/>
  <c r="FU26" s="1"/>
  <c r="FQ26"/>
  <c r="FW26" s="1"/>
  <c r="FX25"/>
  <c r="FV25"/>
  <c r="FT25"/>
  <c r="FR25"/>
  <c r="FU25" s="1"/>
  <c r="FQ25"/>
  <c r="FW25" s="1"/>
  <c r="FX24"/>
  <c r="FV24"/>
  <c r="FT24"/>
  <c r="FR24"/>
  <c r="FU24" s="1"/>
  <c r="FQ24"/>
  <c r="FW24" s="1"/>
  <c r="FX23"/>
  <c r="FV23"/>
  <c r="FT23"/>
  <c r="FR23"/>
  <c r="FU23" s="1"/>
  <c r="FQ23"/>
  <c r="FW23" s="1"/>
  <c r="FX22"/>
  <c r="FV22"/>
  <c r="FT22"/>
  <c r="FR22"/>
  <c r="FU22" s="1"/>
  <c r="FQ22"/>
  <c r="FW22" s="1"/>
  <c r="FX21"/>
  <c r="FV21"/>
  <c r="FT21"/>
  <c r="FR21"/>
  <c r="FU21" s="1"/>
  <c r="FQ21"/>
  <c r="FW21" s="1"/>
  <c r="FX20"/>
  <c r="FV20"/>
  <c r="FT20"/>
  <c r="FR20"/>
  <c r="FU20" s="1"/>
  <c r="FQ20"/>
  <c r="FW20" s="1"/>
  <c r="FX19"/>
  <c r="FV19"/>
  <c r="FT19"/>
  <c r="FR19"/>
  <c r="FU19" s="1"/>
  <c r="FQ19"/>
  <c r="FW19" s="1"/>
  <c r="FX18"/>
  <c r="FV18"/>
  <c r="FT18"/>
  <c r="FR18"/>
  <c r="FU18" s="1"/>
  <c r="FQ18"/>
  <c r="FW18" s="1"/>
  <c r="FX17"/>
  <c r="FV17"/>
  <c r="FT17"/>
  <c r="FR17"/>
  <c r="FU17" s="1"/>
  <c r="FQ17"/>
  <c r="FW17" s="1"/>
  <c r="FX16"/>
  <c r="FV16"/>
  <c r="FT16"/>
  <c r="FR16"/>
  <c r="FU16" s="1"/>
  <c r="FQ16"/>
  <c r="FW16" s="1"/>
  <c r="FX15"/>
  <c r="FV15"/>
  <c r="FT15"/>
  <c r="FR15"/>
  <c r="FU15" s="1"/>
  <c r="FQ15"/>
  <c r="FW15" s="1"/>
  <c r="FX14"/>
  <c r="FV14"/>
  <c r="FT14"/>
  <c r="FR14"/>
  <c r="FU14" s="1"/>
  <c r="FQ14"/>
  <c r="FW14" s="1"/>
  <c r="FX13"/>
  <c r="FV13"/>
  <c r="FT13"/>
  <c r="FR13"/>
  <c r="FU13" s="1"/>
  <c r="FQ13"/>
  <c r="FW13" s="1"/>
  <c r="FX12"/>
  <c r="FV12"/>
  <c r="FT12"/>
  <c r="FR12"/>
  <c r="FU12" s="1"/>
  <c r="FQ12"/>
  <c r="FW12" s="1"/>
  <c r="FX11"/>
  <c r="FV11"/>
  <c r="FT11"/>
  <c r="FR11"/>
  <c r="FU11" s="1"/>
  <c r="FQ11"/>
  <c r="FW11" s="1"/>
  <c r="FX10"/>
  <c r="FV10"/>
  <c r="FT10"/>
  <c r="FR10"/>
  <c r="FU10" s="1"/>
  <c r="FQ10"/>
  <c r="FW10" s="1"/>
  <c r="FX9"/>
  <c r="FV9"/>
  <c r="FT9"/>
  <c r="FR9"/>
  <c r="FU9" s="1"/>
  <c r="FQ9"/>
  <c r="FW9" s="1"/>
  <c r="FX8"/>
  <c r="FV8"/>
  <c r="FT8"/>
  <c r="FR8"/>
  <c r="FU8" s="1"/>
  <c r="FQ8"/>
  <c r="FW8" s="1"/>
  <c r="FX7"/>
  <c r="FV7"/>
  <c r="FT7"/>
  <c r="FR7"/>
  <c r="FU7" s="1"/>
  <c r="FQ7"/>
  <c r="FW7" s="1"/>
  <c r="FX6"/>
  <c r="FV6"/>
  <c r="FT6"/>
  <c r="FR6"/>
  <c r="FU6" s="1"/>
  <c r="FQ6"/>
  <c r="FW6" s="1"/>
  <c r="FX5"/>
  <c r="FV5"/>
  <c r="FT5"/>
  <c r="FR5"/>
  <c r="FU5" s="1"/>
  <c r="FQ5"/>
  <c r="FW5" s="1"/>
  <c r="FX4"/>
  <c r="FV4"/>
  <c r="FT4"/>
  <c r="FR4"/>
  <c r="FU4" s="1"/>
  <c r="FQ4"/>
  <c r="FW4" s="1"/>
  <c r="FX3"/>
  <c r="FV3"/>
  <c r="FT3"/>
  <c r="FR3"/>
  <c r="FU3" s="1"/>
  <c r="FQ3"/>
  <c r="FW3" s="1"/>
  <c r="FI53"/>
  <c r="FG53"/>
  <c r="FE53"/>
  <c r="FC53"/>
  <c r="FF53" s="1"/>
  <c r="FB53"/>
  <c r="FH53" s="1"/>
  <c r="FI52"/>
  <c r="FG52"/>
  <c r="FE52"/>
  <c r="FC52"/>
  <c r="FF52" s="1"/>
  <c r="FB52"/>
  <c r="FH52" s="1"/>
  <c r="FI51"/>
  <c r="FG51"/>
  <c r="FE51"/>
  <c r="FC51"/>
  <c r="FF51" s="1"/>
  <c r="FB51"/>
  <c r="FH51" s="1"/>
  <c r="FI50"/>
  <c r="FG50"/>
  <c r="FE50"/>
  <c r="FC50"/>
  <c r="FF50" s="1"/>
  <c r="FB50"/>
  <c r="FH50" s="1"/>
  <c r="FI49"/>
  <c r="FG49"/>
  <c r="FE49"/>
  <c r="FC49"/>
  <c r="FF49" s="1"/>
  <c r="FB49"/>
  <c r="FH49" s="1"/>
  <c r="FI48"/>
  <c r="FG48"/>
  <c r="FE48"/>
  <c r="FC48"/>
  <c r="FF48" s="1"/>
  <c r="FB48"/>
  <c r="FH48" s="1"/>
  <c r="FI47"/>
  <c r="FG47"/>
  <c r="FE47"/>
  <c r="FC47"/>
  <c r="FF47" s="1"/>
  <c r="FB47"/>
  <c r="FH47" s="1"/>
  <c r="FI46"/>
  <c r="FG46"/>
  <c r="FE46"/>
  <c r="FC46"/>
  <c r="FF46" s="1"/>
  <c r="FB46"/>
  <c r="FH46" s="1"/>
  <c r="FI45"/>
  <c r="FG45"/>
  <c r="FE45"/>
  <c r="FC45"/>
  <c r="FF45" s="1"/>
  <c r="FB45"/>
  <c r="FH45" s="1"/>
  <c r="FI44"/>
  <c r="FG44"/>
  <c r="FE44"/>
  <c r="FC44"/>
  <c r="FF44" s="1"/>
  <c r="FB44"/>
  <c r="FH44" s="1"/>
  <c r="FI43"/>
  <c r="FG43"/>
  <c r="FE43"/>
  <c r="FC43"/>
  <c r="FF43" s="1"/>
  <c r="FB43"/>
  <c r="FH43" s="1"/>
  <c r="FI42"/>
  <c r="FG42"/>
  <c r="FE42"/>
  <c r="FC42"/>
  <c r="FF42" s="1"/>
  <c r="FB42"/>
  <c r="FH42" s="1"/>
  <c r="FI41"/>
  <c r="FG41"/>
  <c r="FE41"/>
  <c r="FC41"/>
  <c r="FF41" s="1"/>
  <c r="FB41"/>
  <c r="FH41" s="1"/>
  <c r="FI40"/>
  <c r="FG40"/>
  <c r="FE40"/>
  <c r="FC40"/>
  <c r="FF40" s="1"/>
  <c r="FB40"/>
  <c r="FH40" s="1"/>
  <c r="FI39"/>
  <c r="FG39"/>
  <c r="FE39"/>
  <c r="FC39"/>
  <c r="FF39" s="1"/>
  <c r="FB39"/>
  <c r="FH39" s="1"/>
  <c r="FI38"/>
  <c r="FG38"/>
  <c r="FE38"/>
  <c r="FC38"/>
  <c r="FF38" s="1"/>
  <c r="FB38"/>
  <c r="FH38" s="1"/>
  <c r="FI37"/>
  <c r="FG37"/>
  <c r="FE37"/>
  <c r="FC37"/>
  <c r="FF37" s="1"/>
  <c r="FB37"/>
  <c r="FH37" s="1"/>
  <c r="FI36"/>
  <c r="FG36"/>
  <c r="FE36"/>
  <c r="FC36"/>
  <c r="FF36" s="1"/>
  <c r="FB36"/>
  <c r="FH36" s="1"/>
  <c r="FI35"/>
  <c r="FG35"/>
  <c r="FE35"/>
  <c r="FC35"/>
  <c r="FF35" s="1"/>
  <c r="FB35"/>
  <c r="FH35" s="1"/>
  <c r="FI34"/>
  <c r="FG34"/>
  <c r="FE34"/>
  <c r="FC34"/>
  <c r="FF34" s="1"/>
  <c r="FB34"/>
  <c r="FH34" s="1"/>
  <c r="FI33"/>
  <c r="FG33"/>
  <c r="FE33"/>
  <c r="FC33"/>
  <c r="FF33" s="1"/>
  <c r="FB33"/>
  <c r="FH33" s="1"/>
  <c r="FI32"/>
  <c r="FG32"/>
  <c r="FE32"/>
  <c r="FC32"/>
  <c r="FF32" s="1"/>
  <c r="FB32"/>
  <c r="FH32" s="1"/>
  <c r="FI31"/>
  <c r="FG31"/>
  <c r="FE31"/>
  <c r="FC31"/>
  <c r="FF31" s="1"/>
  <c r="FB31"/>
  <c r="FH31" s="1"/>
  <c r="FI30"/>
  <c r="FG30"/>
  <c r="FE30"/>
  <c r="FC30"/>
  <c r="FF30" s="1"/>
  <c r="FB30"/>
  <c r="FH30" s="1"/>
  <c r="FI29"/>
  <c r="FG29"/>
  <c r="FE29"/>
  <c r="FC29"/>
  <c r="FF29" s="1"/>
  <c r="FB29"/>
  <c r="FH29" s="1"/>
  <c r="FI28"/>
  <c r="FG28"/>
  <c r="FE28"/>
  <c r="FC28"/>
  <c r="FF28" s="1"/>
  <c r="FB28"/>
  <c r="FH28" s="1"/>
  <c r="FI27"/>
  <c r="FG27"/>
  <c r="FE27"/>
  <c r="FC27"/>
  <c r="FF27" s="1"/>
  <c r="FB27"/>
  <c r="FH27" s="1"/>
  <c r="FI26"/>
  <c r="FG26"/>
  <c r="FE26"/>
  <c r="FC26"/>
  <c r="FF26" s="1"/>
  <c r="FB26"/>
  <c r="FH26" s="1"/>
  <c r="FI25"/>
  <c r="FG25"/>
  <c r="FE25"/>
  <c r="FC25"/>
  <c r="FF25" s="1"/>
  <c r="FB25"/>
  <c r="FH25" s="1"/>
  <c r="FI24"/>
  <c r="FG24"/>
  <c r="FE24"/>
  <c r="FC24"/>
  <c r="FF24" s="1"/>
  <c r="FB24"/>
  <c r="FH24" s="1"/>
  <c r="FI23"/>
  <c r="FG23"/>
  <c r="FE23"/>
  <c r="FC23"/>
  <c r="FF23" s="1"/>
  <c r="FB23"/>
  <c r="FH23" s="1"/>
  <c r="FI22"/>
  <c r="FG22"/>
  <c r="FE22"/>
  <c r="FC22"/>
  <c r="FF22" s="1"/>
  <c r="FB22"/>
  <c r="FH22" s="1"/>
  <c r="FI21"/>
  <c r="FG21"/>
  <c r="FE21"/>
  <c r="FC21"/>
  <c r="FF21" s="1"/>
  <c r="FB21"/>
  <c r="FH21" s="1"/>
  <c r="FI20"/>
  <c r="FG20"/>
  <c r="FE20"/>
  <c r="FC20"/>
  <c r="FF20" s="1"/>
  <c r="FB20"/>
  <c r="FH20" s="1"/>
  <c r="FI19"/>
  <c r="FG19"/>
  <c r="FE19"/>
  <c r="FC19"/>
  <c r="FF19" s="1"/>
  <c r="FB19"/>
  <c r="FH19" s="1"/>
  <c r="FI18"/>
  <c r="FH18"/>
  <c r="FG18"/>
  <c r="FE18"/>
  <c r="FC18"/>
  <c r="FF18" s="1"/>
  <c r="FB18"/>
  <c r="FI17"/>
  <c r="FG17"/>
  <c r="FE17"/>
  <c r="FC17"/>
  <c r="FF17" s="1"/>
  <c r="FB17"/>
  <c r="FH17" s="1"/>
  <c r="FI16"/>
  <c r="FH16"/>
  <c r="FG16"/>
  <c r="FE16"/>
  <c r="FC16"/>
  <c r="FF16" s="1"/>
  <c r="FB16"/>
  <c r="FI15"/>
  <c r="FG15"/>
  <c r="FE15"/>
  <c r="FC15"/>
  <c r="FF15" s="1"/>
  <c r="FB15"/>
  <c r="FH15" s="1"/>
  <c r="FI14"/>
  <c r="FH14"/>
  <c r="FG14"/>
  <c r="FE14"/>
  <c r="FC14"/>
  <c r="FF14" s="1"/>
  <c r="FB14"/>
  <c r="FI13"/>
  <c r="FG13"/>
  <c r="FE13"/>
  <c r="FC13"/>
  <c r="FF13" s="1"/>
  <c r="FB13"/>
  <c r="FH13" s="1"/>
  <c r="FI12"/>
  <c r="FH12"/>
  <c r="FG12"/>
  <c r="FE12"/>
  <c r="FC12"/>
  <c r="FF12" s="1"/>
  <c r="FB12"/>
  <c r="FI11"/>
  <c r="FG11"/>
  <c r="FE11"/>
  <c r="FC11"/>
  <c r="FF11" s="1"/>
  <c r="FB11"/>
  <c r="FH11" s="1"/>
  <c r="FI10"/>
  <c r="FH10"/>
  <c r="FG10"/>
  <c r="FE10"/>
  <c r="FC10"/>
  <c r="FF10" s="1"/>
  <c r="FB10"/>
  <c r="FI9"/>
  <c r="FG9"/>
  <c r="FE9"/>
  <c r="FC9"/>
  <c r="FF9" s="1"/>
  <c r="FB9"/>
  <c r="FH9" s="1"/>
  <c r="FI8"/>
  <c r="FH8"/>
  <c r="FG8"/>
  <c r="FE8"/>
  <c r="FC8"/>
  <c r="FF8" s="1"/>
  <c r="FB8"/>
  <c r="FI7"/>
  <c r="FG7"/>
  <c r="FE7"/>
  <c r="FC7"/>
  <c r="FF7" s="1"/>
  <c r="FB7"/>
  <c r="FH7" s="1"/>
  <c r="FI6"/>
  <c r="FH6"/>
  <c r="FG6"/>
  <c r="FE6"/>
  <c r="FC6"/>
  <c r="FF6" s="1"/>
  <c r="FB6"/>
  <c r="FI5"/>
  <c r="FG5"/>
  <c r="FE5"/>
  <c r="FC5"/>
  <c r="FF5" s="1"/>
  <c r="FB5"/>
  <c r="FH5" s="1"/>
  <c r="FI4"/>
  <c r="FG4"/>
  <c r="FE4"/>
  <c r="FC4"/>
  <c r="FF4" s="1"/>
  <c r="FB4"/>
  <c r="FH4" s="1"/>
  <c r="FI3"/>
  <c r="FG3"/>
  <c r="FE3"/>
  <c r="FC3"/>
  <c r="FF3" s="1"/>
  <c r="FB3"/>
  <c r="FH3" s="1"/>
  <c r="ET53"/>
  <c r="ER53"/>
  <c r="EP53"/>
  <c r="EN53"/>
  <c r="EQ53" s="1"/>
  <c r="EM53"/>
  <c r="ES53" s="1"/>
  <c r="ET52"/>
  <c r="ER52"/>
  <c r="EP52"/>
  <c r="EN52"/>
  <c r="EQ52" s="1"/>
  <c r="EM52"/>
  <c r="ES52" s="1"/>
  <c r="ET51"/>
  <c r="ER51"/>
  <c r="EP51"/>
  <c r="EN51"/>
  <c r="EQ51" s="1"/>
  <c r="EM51"/>
  <c r="ES51" s="1"/>
  <c r="ET50"/>
  <c r="ER50"/>
  <c r="EP50"/>
  <c r="EN50"/>
  <c r="EQ50" s="1"/>
  <c r="EM50"/>
  <c r="ES50" s="1"/>
  <c r="ET49"/>
  <c r="ER49"/>
  <c r="EP49"/>
  <c r="EN49"/>
  <c r="EQ49" s="1"/>
  <c r="EM49"/>
  <c r="ES49" s="1"/>
  <c r="ET48"/>
  <c r="ER48"/>
  <c r="EP48"/>
  <c r="EN48"/>
  <c r="EQ48" s="1"/>
  <c r="EM48"/>
  <c r="ES48" s="1"/>
  <c r="ET47"/>
  <c r="ER47"/>
  <c r="EP47"/>
  <c r="EN47"/>
  <c r="EQ47" s="1"/>
  <c r="EM47"/>
  <c r="ES47" s="1"/>
  <c r="ET46"/>
  <c r="ER46"/>
  <c r="EP46"/>
  <c r="EN46"/>
  <c r="EQ46" s="1"/>
  <c r="EM46"/>
  <c r="ES46" s="1"/>
  <c r="ET45"/>
  <c r="ER45"/>
  <c r="EP45"/>
  <c r="EN45"/>
  <c r="EQ45" s="1"/>
  <c r="EM45"/>
  <c r="ES45" s="1"/>
  <c r="ET44"/>
  <c r="ER44"/>
  <c r="EP44"/>
  <c r="EN44"/>
  <c r="EQ44" s="1"/>
  <c r="EM44"/>
  <c r="ES44" s="1"/>
  <c r="ET43"/>
  <c r="ER43"/>
  <c r="EP43"/>
  <c r="EN43"/>
  <c r="EQ43" s="1"/>
  <c r="EM43"/>
  <c r="ES43" s="1"/>
  <c r="ET42"/>
  <c r="ER42"/>
  <c r="EP42"/>
  <c r="EN42"/>
  <c r="EQ42" s="1"/>
  <c r="EM42"/>
  <c r="ES42" s="1"/>
  <c r="ET41"/>
  <c r="ER41"/>
  <c r="EP41"/>
  <c r="EN41"/>
  <c r="EQ41" s="1"/>
  <c r="EM41"/>
  <c r="ES41" s="1"/>
  <c r="ET40"/>
  <c r="ER40"/>
  <c r="EP40"/>
  <c r="EN40"/>
  <c r="EQ40" s="1"/>
  <c r="EM40"/>
  <c r="ES40" s="1"/>
  <c r="ET39"/>
  <c r="ER39"/>
  <c r="EP39"/>
  <c r="EN39"/>
  <c r="EQ39" s="1"/>
  <c r="EM39"/>
  <c r="ES39" s="1"/>
  <c r="ET38"/>
  <c r="ER38"/>
  <c r="EP38"/>
  <c r="EN38"/>
  <c r="EQ38" s="1"/>
  <c r="EM38"/>
  <c r="ES38" s="1"/>
  <c r="ET37"/>
  <c r="ER37"/>
  <c r="EP37"/>
  <c r="EN37"/>
  <c r="EQ37" s="1"/>
  <c r="EM37"/>
  <c r="ES37" s="1"/>
  <c r="ET36"/>
  <c r="ER36"/>
  <c r="EP36"/>
  <c r="EN36"/>
  <c r="EQ36" s="1"/>
  <c r="EM36"/>
  <c r="ES36" s="1"/>
  <c r="ET35"/>
  <c r="ER35"/>
  <c r="EP35"/>
  <c r="EN35"/>
  <c r="EQ35" s="1"/>
  <c r="EM35"/>
  <c r="ES35" s="1"/>
  <c r="ET34"/>
  <c r="ER34"/>
  <c r="EP34"/>
  <c r="EN34"/>
  <c r="EQ34" s="1"/>
  <c r="EM34"/>
  <c r="ES34" s="1"/>
  <c r="ET33"/>
  <c r="ER33"/>
  <c r="EP33"/>
  <c r="EN33"/>
  <c r="EQ33" s="1"/>
  <c r="EM33"/>
  <c r="ES33" s="1"/>
  <c r="ET32"/>
  <c r="ER32"/>
  <c r="EP32"/>
  <c r="EN32"/>
  <c r="EQ32" s="1"/>
  <c r="EM32"/>
  <c r="ES32" s="1"/>
  <c r="ET31"/>
  <c r="ER31"/>
  <c r="EP31"/>
  <c r="EN31"/>
  <c r="EQ31" s="1"/>
  <c r="EM31"/>
  <c r="ES31" s="1"/>
  <c r="ET30"/>
  <c r="ER30"/>
  <c r="EP30"/>
  <c r="EN30"/>
  <c r="EQ30" s="1"/>
  <c r="EM30"/>
  <c r="ES30" s="1"/>
  <c r="ET29"/>
  <c r="ER29"/>
  <c r="EP29"/>
  <c r="EN29"/>
  <c r="EQ29" s="1"/>
  <c r="EM29"/>
  <c r="ES29" s="1"/>
  <c r="ET28"/>
  <c r="ER28"/>
  <c r="EP28"/>
  <c r="EN28"/>
  <c r="EQ28" s="1"/>
  <c r="EM28"/>
  <c r="ES28" s="1"/>
  <c r="ET27"/>
  <c r="ER27"/>
  <c r="EP27"/>
  <c r="EN27"/>
  <c r="EQ27" s="1"/>
  <c r="EM27"/>
  <c r="ES27" s="1"/>
  <c r="ET26"/>
  <c r="ER26"/>
  <c r="EP26"/>
  <c r="EN26"/>
  <c r="EQ26" s="1"/>
  <c r="EM26"/>
  <c r="ES26" s="1"/>
  <c r="ET25"/>
  <c r="ER25"/>
  <c r="EP25"/>
  <c r="EN25"/>
  <c r="EQ25" s="1"/>
  <c r="EM25"/>
  <c r="ES25" s="1"/>
  <c r="ET24"/>
  <c r="ER24"/>
  <c r="EP24"/>
  <c r="EN24"/>
  <c r="EQ24" s="1"/>
  <c r="EM24"/>
  <c r="ES24" s="1"/>
  <c r="ET23"/>
  <c r="ER23"/>
  <c r="EP23"/>
  <c r="EN23"/>
  <c r="EQ23" s="1"/>
  <c r="EM23"/>
  <c r="ES23" s="1"/>
  <c r="ET22"/>
  <c r="ER22"/>
  <c r="EP22"/>
  <c r="EN22"/>
  <c r="EQ22" s="1"/>
  <c r="EM22"/>
  <c r="ES22" s="1"/>
  <c r="ET21"/>
  <c r="ER21"/>
  <c r="EP21"/>
  <c r="EN21"/>
  <c r="EQ21" s="1"/>
  <c r="EM21"/>
  <c r="ES21" s="1"/>
  <c r="ET20"/>
  <c r="ER20"/>
  <c r="EP20"/>
  <c r="EN20"/>
  <c r="EQ20" s="1"/>
  <c r="EM20"/>
  <c r="ES20" s="1"/>
  <c r="ET19"/>
  <c r="ER19"/>
  <c r="EP19"/>
  <c r="EN19"/>
  <c r="EQ19" s="1"/>
  <c r="EM19"/>
  <c r="ES19" s="1"/>
  <c r="ET18"/>
  <c r="ER18"/>
  <c r="EP18"/>
  <c r="EN18"/>
  <c r="EQ18" s="1"/>
  <c r="EM18"/>
  <c r="ES18" s="1"/>
  <c r="ET17"/>
  <c r="ER17"/>
  <c r="EP17"/>
  <c r="EN17"/>
  <c r="EQ17" s="1"/>
  <c r="EM17"/>
  <c r="ES17" s="1"/>
  <c r="ET16"/>
  <c r="ER16"/>
  <c r="EP16"/>
  <c r="EN16"/>
  <c r="EQ16" s="1"/>
  <c r="EM16"/>
  <c r="ES16" s="1"/>
  <c r="ET15"/>
  <c r="ER15"/>
  <c r="EP15"/>
  <c r="EN15"/>
  <c r="EQ15" s="1"/>
  <c r="EM15"/>
  <c r="ES15" s="1"/>
  <c r="ET14"/>
  <c r="ER14"/>
  <c r="EP14"/>
  <c r="EN14"/>
  <c r="EQ14" s="1"/>
  <c r="EM14"/>
  <c r="ES14" s="1"/>
  <c r="ET13"/>
  <c r="ER13"/>
  <c r="EP13"/>
  <c r="EN13"/>
  <c r="EQ13" s="1"/>
  <c r="EM13"/>
  <c r="ES13" s="1"/>
  <c r="ET12"/>
  <c r="ER12"/>
  <c r="EP12"/>
  <c r="EN12"/>
  <c r="EQ12" s="1"/>
  <c r="EM12"/>
  <c r="ES12" s="1"/>
  <c r="ET11"/>
  <c r="ER11"/>
  <c r="EP11"/>
  <c r="EN11"/>
  <c r="EQ11" s="1"/>
  <c r="EM11"/>
  <c r="ES11" s="1"/>
  <c r="ET10"/>
  <c r="ER10"/>
  <c r="EP10"/>
  <c r="EN10"/>
  <c r="EQ10" s="1"/>
  <c r="EM10"/>
  <c r="ES10" s="1"/>
  <c r="ET9"/>
  <c r="ER9"/>
  <c r="EP9"/>
  <c r="EN9"/>
  <c r="EQ9" s="1"/>
  <c r="EM9"/>
  <c r="ES9" s="1"/>
  <c r="ET8"/>
  <c r="ER8"/>
  <c r="EP8"/>
  <c r="EN8"/>
  <c r="EQ8" s="1"/>
  <c r="EM8"/>
  <c r="ES8" s="1"/>
  <c r="ET7"/>
  <c r="ER7"/>
  <c r="EP7"/>
  <c r="EN7"/>
  <c r="EQ7" s="1"/>
  <c r="EM7"/>
  <c r="ES7" s="1"/>
  <c r="ET6"/>
  <c r="ER6"/>
  <c r="EP6"/>
  <c r="EN6"/>
  <c r="EQ6" s="1"/>
  <c r="EM6"/>
  <c r="ES6" s="1"/>
  <c r="ET5"/>
  <c r="ER5"/>
  <c r="EP5"/>
  <c r="EN5"/>
  <c r="EQ5" s="1"/>
  <c r="EM5"/>
  <c r="ES5" s="1"/>
  <c r="ET4"/>
  <c r="ER4"/>
  <c r="EP4"/>
  <c r="EN4"/>
  <c r="EQ4" s="1"/>
  <c r="EM4"/>
  <c r="ES4" s="1"/>
  <c r="ET3"/>
  <c r="ER3"/>
  <c r="EP3"/>
  <c r="EN3"/>
  <c r="EQ3" s="1"/>
  <c r="EM3"/>
  <c r="ES3" s="1"/>
  <c r="EE53"/>
  <c r="EC53"/>
  <c r="EA53"/>
  <c r="DY53"/>
  <c r="EB53" s="1"/>
  <c r="ED53"/>
  <c r="EE52"/>
  <c r="EC52"/>
  <c r="EA52"/>
  <c r="DY52"/>
  <c r="EB52" s="1"/>
  <c r="DX52"/>
  <c r="ED52" s="1"/>
  <c r="EE51"/>
  <c r="EC51"/>
  <c r="EA51"/>
  <c r="DY51"/>
  <c r="EB51" s="1"/>
  <c r="DX51"/>
  <c r="ED51" s="1"/>
  <c r="EE50"/>
  <c r="EC50"/>
  <c r="EA50"/>
  <c r="DY50"/>
  <c r="EB50" s="1"/>
  <c r="DX50"/>
  <c r="ED50" s="1"/>
  <c r="EE49"/>
  <c r="EC49"/>
  <c r="EA49"/>
  <c r="DY49"/>
  <c r="EB49" s="1"/>
  <c r="DX49"/>
  <c r="ED49" s="1"/>
  <c r="EE48"/>
  <c r="EC48"/>
  <c r="EA48"/>
  <c r="DY48"/>
  <c r="EB48" s="1"/>
  <c r="DX48"/>
  <c r="ED48" s="1"/>
  <c r="EE47"/>
  <c r="EC47"/>
  <c r="EA47"/>
  <c r="DY47"/>
  <c r="EB47" s="1"/>
  <c r="DX47"/>
  <c r="ED47" s="1"/>
  <c r="EE46"/>
  <c r="EC46"/>
  <c r="EA46"/>
  <c r="DY46"/>
  <c r="EB46" s="1"/>
  <c r="DX46"/>
  <c r="ED46" s="1"/>
  <c r="EE45"/>
  <c r="EC45"/>
  <c r="EA45"/>
  <c r="DY45"/>
  <c r="EB45" s="1"/>
  <c r="DX45"/>
  <c r="ED45" s="1"/>
  <c r="EE44"/>
  <c r="EC44"/>
  <c r="EA44"/>
  <c r="DY44"/>
  <c r="EB44" s="1"/>
  <c r="DX44"/>
  <c r="ED44" s="1"/>
  <c r="EE43"/>
  <c r="EC43"/>
  <c r="EA43"/>
  <c r="DY43"/>
  <c r="EB43" s="1"/>
  <c r="DX43"/>
  <c r="ED43" s="1"/>
  <c r="EE42"/>
  <c r="EC42"/>
  <c r="EA42"/>
  <c r="DY42"/>
  <c r="EB42" s="1"/>
  <c r="DX42"/>
  <c r="ED42" s="1"/>
  <c r="EE41"/>
  <c r="EC41"/>
  <c r="EA41"/>
  <c r="DY41"/>
  <c r="EB41" s="1"/>
  <c r="DX41"/>
  <c r="ED41" s="1"/>
  <c r="EE40"/>
  <c r="EC40"/>
  <c r="EA40"/>
  <c r="DY40"/>
  <c r="EB40" s="1"/>
  <c r="DX40"/>
  <c r="ED40" s="1"/>
  <c r="EE39"/>
  <c r="EC39"/>
  <c r="EA39"/>
  <c r="DY39"/>
  <c r="EB39" s="1"/>
  <c r="DX39"/>
  <c r="ED39" s="1"/>
  <c r="EE38"/>
  <c r="EC38"/>
  <c r="EA38"/>
  <c r="DY38"/>
  <c r="EB38" s="1"/>
  <c r="DX38"/>
  <c r="ED38" s="1"/>
  <c r="EE37"/>
  <c r="EC37"/>
  <c r="EA37"/>
  <c r="DY37"/>
  <c r="EB37" s="1"/>
  <c r="DX37"/>
  <c r="ED37" s="1"/>
  <c r="EE36"/>
  <c r="EC36"/>
  <c r="EA36"/>
  <c r="DY36"/>
  <c r="EB36" s="1"/>
  <c r="DX36"/>
  <c r="ED36" s="1"/>
  <c r="EE35"/>
  <c r="EC35"/>
  <c r="EA35"/>
  <c r="DY35"/>
  <c r="EB35" s="1"/>
  <c r="DX35"/>
  <c r="ED35" s="1"/>
  <c r="EE34"/>
  <c r="EC34"/>
  <c r="EA34"/>
  <c r="DY34"/>
  <c r="EB34" s="1"/>
  <c r="DX34"/>
  <c r="ED34" s="1"/>
  <c r="EE33"/>
  <c r="EC33"/>
  <c r="EA33"/>
  <c r="DY33"/>
  <c r="EB33" s="1"/>
  <c r="DX33"/>
  <c r="ED33" s="1"/>
  <c r="EE32"/>
  <c r="EC32"/>
  <c r="EA32"/>
  <c r="DY32"/>
  <c r="EB32" s="1"/>
  <c r="DX32"/>
  <c r="ED32" s="1"/>
  <c r="EE31"/>
  <c r="EC31"/>
  <c r="EA31"/>
  <c r="DY31"/>
  <c r="EB31" s="1"/>
  <c r="DX31"/>
  <c r="ED31" s="1"/>
  <c r="EE30"/>
  <c r="EC30"/>
  <c r="EA30"/>
  <c r="DY30"/>
  <c r="EB30" s="1"/>
  <c r="DX30"/>
  <c r="ED30" s="1"/>
  <c r="EE29"/>
  <c r="EC29"/>
  <c r="EA29"/>
  <c r="DY29"/>
  <c r="EB29" s="1"/>
  <c r="DX29"/>
  <c r="ED29" s="1"/>
  <c r="EE28"/>
  <c r="EC28"/>
  <c r="EA28"/>
  <c r="DY28"/>
  <c r="EB28" s="1"/>
  <c r="DX28"/>
  <c r="ED28" s="1"/>
  <c r="EE27"/>
  <c r="EC27"/>
  <c r="EA27"/>
  <c r="DY27"/>
  <c r="EB27" s="1"/>
  <c r="DX27"/>
  <c r="ED27" s="1"/>
  <c r="EE26"/>
  <c r="EC26"/>
  <c r="EA26"/>
  <c r="DY26"/>
  <c r="EB26" s="1"/>
  <c r="DX26"/>
  <c r="ED26" s="1"/>
  <c r="EE25"/>
  <c r="EC25"/>
  <c r="EA25"/>
  <c r="DY25"/>
  <c r="EB25" s="1"/>
  <c r="DX25"/>
  <c r="ED25" s="1"/>
  <c r="EE24"/>
  <c r="EC24"/>
  <c r="EA24"/>
  <c r="DY24"/>
  <c r="EB24" s="1"/>
  <c r="DX24"/>
  <c r="ED24" s="1"/>
  <c r="EE23"/>
  <c r="EC23"/>
  <c r="EA23"/>
  <c r="DY23"/>
  <c r="EB23" s="1"/>
  <c r="DX23"/>
  <c r="ED23" s="1"/>
  <c r="EE22"/>
  <c r="EC22"/>
  <c r="EA22"/>
  <c r="DY22"/>
  <c r="EB22" s="1"/>
  <c r="DX22"/>
  <c r="ED22" s="1"/>
  <c r="EE21"/>
  <c r="EC21"/>
  <c r="EA21"/>
  <c r="DY21"/>
  <c r="EB21" s="1"/>
  <c r="DX21"/>
  <c r="ED21" s="1"/>
  <c r="EE20"/>
  <c r="EC20"/>
  <c r="EA20"/>
  <c r="DY20"/>
  <c r="EB20" s="1"/>
  <c r="DX20"/>
  <c r="ED20" s="1"/>
  <c r="EE19"/>
  <c r="EC19"/>
  <c r="EA19"/>
  <c r="DY19"/>
  <c r="EB19" s="1"/>
  <c r="DX19"/>
  <c r="ED19" s="1"/>
  <c r="EE18"/>
  <c r="EC18"/>
  <c r="EA18"/>
  <c r="DY18"/>
  <c r="EB18" s="1"/>
  <c r="DX18"/>
  <c r="ED18" s="1"/>
  <c r="EE17"/>
  <c r="EC17"/>
  <c r="EA17"/>
  <c r="DY17"/>
  <c r="EB17" s="1"/>
  <c r="DX17"/>
  <c r="ED17" s="1"/>
  <c r="EE16"/>
  <c r="EC16"/>
  <c r="EA16"/>
  <c r="DY16"/>
  <c r="EB16" s="1"/>
  <c r="DX16"/>
  <c r="ED16" s="1"/>
  <c r="EE15"/>
  <c r="EC15"/>
  <c r="EA15"/>
  <c r="DY15"/>
  <c r="EB15" s="1"/>
  <c r="DX15"/>
  <c r="ED15" s="1"/>
  <c r="EE14"/>
  <c r="EC14"/>
  <c r="EA14"/>
  <c r="DY14"/>
  <c r="EB14" s="1"/>
  <c r="DX14"/>
  <c r="ED14" s="1"/>
  <c r="EE13"/>
  <c r="EC13"/>
  <c r="EA13"/>
  <c r="DY13"/>
  <c r="EB13" s="1"/>
  <c r="DX13"/>
  <c r="ED13" s="1"/>
  <c r="EE12"/>
  <c r="EC12"/>
  <c r="EA12"/>
  <c r="DY12"/>
  <c r="EB12" s="1"/>
  <c r="DX12"/>
  <c r="ED12" s="1"/>
  <c r="EE11"/>
  <c r="EC11"/>
  <c r="EA11"/>
  <c r="DY11"/>
  <c r="EB11" s="1"/>
  <c r="DX11"/>
  <c r="ED11" s="1"/>
  <c r="EE10"/>
  <c r="EC10"/>
  <c r="EA10"/>
  <c r="DY10"/>
  <c r="EB10" s="1"/>
  <c r="DX10"/>
  <c r="ED10" s="1"/>
  <c r="EE9"/>
  <c r="EC9"/>
  <c r="EA9"/>
  <c r="DY9"/>
  <c r="EB9" s="1"/>
  <c r="DX9"/>
  <c r="ED9" s="1"/>
  <c r="EE8"/>
  <c r="EC8"/>
  <c r="EA8"/>
  <c r="DY8"/>
  <c r="EB8" s="1"/>
  <c r="DX8"/>
  <c r="ED8" s="1"/>
  <c r="EE7"/>
  <c r="EC7"/>
  <c r="EA7"/>
  <c r="DY7"/>
  <c r="EB7" s="1"/>
  <c r="DX7"/>
  <c r="ED7" s="1"/>
  <c r="EE6"/>
  <c r="EC6"/>
  <c r="EA6"/>
  <c r="DY6"/>
  <c r="EB6" s="1"/>
  <c r="DX6"/>
  <c r="ED6" s="1"/>
  <c r="EE5"/>
  <c r="EC5"/>
  <c r="EA5"/>
  <c r="DY5"/>
  <c r="EB5" s="1"/>
  <c r="DX5"/>
  <c r="ED5" s="1"/>
  <c r="EE4"/>
  <c r="EC4"/>
  <c r="EA4"/>
  <c r="DY4"/>
  <c r="EB4" s="1"/>
  <c r="DX4"/>
  <c r="ED4" s="1"/>
  <c r="EE3"/>
  <c r="EC3"/>
  <c r="EA3"/>
  <c r="DY3"/>
  <c r="EB3" s="1"/>
  <c r="DX3"/>
  <c r="ED3" s="1"/>
  <c r="DP53"/>
  <c r="DN53"/>
  <c r="DL53"/>
  <c r="DJ53"/>
  <c r="DM53" s="1"/>
  <c r="DI53"/>
  <c r="DO53" s="1"/>
  <c r="DP52"/>
  <c r="DN52"/>
  <c r="DL52"/>
  <c r="DJ52"/>
  <c r="DM52" s="1"/>
  <c r="DI52"/>
  <c r="DO52" s="1"/>
  <c r="DP51"/>
  <c r="DN51"/>
  <c r="DL51"/>
  <c r="DJ51"/>
  <c r="DM51" s="1"/>
  <c r="DI51"/>
  <c r="DO51" s="1"/>
  <c r="DP50"/>
  <c r="DN50"/>
  <c r="DL50"/>
  <c r="DJ50"/>
  <c r="DM50" s="1"/>
  <c r="DI50"/>
  <c r="DO50" s="1"/>
  <c r="DP49"/>
  <c r="DN49"/>
  <c r="DL49"/>
  <c r="DJ49"/>
  <c r="DM49" s="1"/>
  <c r="DI49"/>
  <c r="DO49" s="1"/>
  <c r="DP48"/>
  <c r="DN48"/>
  <c r="DL48"/>
  <c r="DJ48"/>
  <c r="DM48" s="1"/>
  <c r="DI48"/>
  <c r="DO48" s="1"/>
  <c r="DP47"/>
  <c r="DN47"/>
  <c r="DL47"/>
  <c r="DJ47"/>
  <c r="DM47" s="1"/>
  <c r="DI47"/>
  <c r="DO47" s="1"/>
  <c r="DP46"/>
  <c r="DN46"/>
  <c r="DL46"/>
  <c r="DJ46"/>
  <c r="DM46" s="1"/>
  <c r="DI46"/>
  <c r="DO46" s="1"/>
  <c r="DP45"/>
  <c r="DN45"/>
  <c r="DL45"/>
  <c r="DJ45"/>
  <c r="DM45" s="1"/>
  <c r="DI45"/>
  <c r="DO45" s="1"/>
  <c r="DP44"/>
  <c r="DN44"/>
  <c r="DL44"/>
  <c r="DJ44"/>
  <c r="DM44" s="1"/>
  <c r="DI44"/>
  <c r="DO44" s="1"/>
  <c r="DP43"/>
  <c r="DN43"/>
  <c r="DL43"/>
  <c r="DJ43"/>
  <c r="DM43" s="1"/>
  <c r="DI43"/>
  <c r="DO43" s="1"/>
  <c r="DP42"/>
  <c r="DN42"/>
  <c r="DL42"/>
  <c r="DJ42"/>
  <c r="DM42" s="1"/>
  <c r="DI42"/>
  <c r="DO42" s="1"/>
  <c r="DP41"/>
  <c r="DN41"/>
  <c r="DL41"/>
  <c r="DJ41"/>
  <c r="DM41" s="1"/>
  <c r="DI41"/>
  <c r="DO41" s="1"/>
  <c r="DP40"/>
  <c r="DN40"/>
  <c r="DL40"/>
  <c r="DJ40"/>
  <c r="DM40" s="1"/>
  <c r="DI40"/>
  <c r="DO40" s="1"/>
  <c r="DP39"/>
  <c r="DN39"/>
  <c r="DL39"/>
  <c r="DJ39"/>
  <c r="DM39" s="1"/>
  <c r="DI39"/>
  <c r="DO39" s="1"/>
  <c r="DP38"/>
  <c r="DN38"/>
  <c r="DL38"/>
  <c r="DJ38"/>
  <c r="DM38" s="1"/>
  <c r="DI38"/>
  <c r="DO38" s="1"/>
  <c r="DP37"/>
  <c r="DN37"/>
  <c r="DL37"/>
  <c r="DJ37"/>
  <c r="DM37" s="1"/>
  <c r="DI37"/>
  <c r="DO37" s="1"/>
  <c r="DP36"/>
  <c r="DN36"/>
  <c r="DL36"/>
  <c r="DJ36"/>
  <c r="DM36" s="1"/>
  <c r="DI36"/>
  <c r="DO36" s="1"/>
  <c r="DP35"/>
  <c r="DN35"/>
  <c r="DL35"/>
  <c r="DJ35"/>
  <c r="DM35" s="1"/>
  <c r="DI35"/>
  <c r="DO35" s="1"/>
  <c r="DP34"/>
  <c r="DN34"/>
  <c r="DL34"/>
  <c r="DJ34"/>
  <c r="DM34" s="1"/>
  <c r="DI34"/>
  <c r="DO34" s="1"/>
  <c r="DP33"/>
  <c r="DN33"/>
  <c r="DL33"/>
  <c r="DJ33"/>
  <c r="DM33" s="1"/>
  <c r="DI33"/>
  <c r="DO33" s="1"/>
  <c r="DP32"/>
  <c r="DN32"/>
  <c r="DL32"/>
  <c r="DJ32"/>
  <c r="DM32" s="1"/>
  <c r="DI32"/>
  <c r="DO32" s="1"/>
  <c r="DP31"/>
  <c r="DN31"/>
  <c r="DL31"/>
  <c r="DJ31"/>
  <c r="DM31" s="1"/>
  <c r="DI31"/>
  <c r="DO31" s="1"/>
  <c r="DP30"/>
  <c r="DN30"/>
  <c r="DL30"/>
  <c r="DJ30"/>
  <c r="DM30" s="1"/>
  <c r="DI30"/>
  <c r="DO30" s="1"/>
  <c r="DP29"/>
  <c r="DN29"/>
  <c r="DL29"/>
  <c r="DJ29"/>
  <c r="DM29" s="1"/>
  <c r="DI29"/>
  <c r="DO29" s="1"/>
  <c r="DP28"/>
  <c r="DN28"/>
  <c r="DL28"/>
  <c r="DJ28"/>
  <c r="DM28" s="1"/>
  <c r="DI28"/>
  <c r="DO28" s="1"/>
  <c r="DP27"/>
  <c r="DN27"/>
  <c r="DL27"/>
  <c r="DJ27"/>
  <c r="DM27" s="1"/>
  <c r="DI27"/>
  <c r="DO27" s="1"/>
  <c r="DP26"/>
  <c r="DN26"/>
  <c r="DL26"/>
  <c r="DJ26"/>
  <c r="DM26" s="1"/>
  <c r="DI26"/>
  <c r="DO26" s="1"/>
  <c r="DP25"/>
  <c r="DN25"/>
  <c r="DL25"/>
  <c r="DJ25"/>
  <c r="DM25" s="1"/>
  <c r="DI25"/>
  <c r="DO25" s="1"/>
  <c r="DP24"/>
  <c r="DN24"/>
  <c r="DL24"/>
  <c r="DJ24"/>
  <c r="DM24" s="1"/>
  <c r="DI24"/>
  <c r="DO24" s="1"/>
  <c r="DP23"/>
  <c r="DN23"/>
  <c r="DL23"/>
  <c r="DJ23"/>
  <c r="DM23" s="1"/>
  <c r="DI23"/>
  <c r="DO23" s="1"/>
  <c r="DP22"/>
  <c r="DN22"/>
  <c r="DL22"/>
  <c r="DJ22"/>
  <c r="DM22" s="1"/>
  <c r="DI22"/>
  <c r="DO22" s="1"/>
  <c r="DP21"/>
  <c r="DN21"/>
  <c r="DL21"/>
  <c r="DJ21"/>
  <c r="DM21" s="1"/>
  <c r="DI21"/>
  <c r="DO21" s="1"/>
  <c r="DP20"/>
  <c r="DN20"/>
  <c r="DL20"/>
  <c r="DJ20"/>
  <c r="DM20" s="1"/>
  <c r="DI20"/>
  <c r="DO20" s="1"/>
  <c r="DP19"/>
  <c r="DN19"/>
  <c r="DL19"/>
  <c r="DJ19"/>
  <c r="DM19" s="1"/>
  <c r="DI19"/>
  <c r="DO19" s="1"/>
  <c r="DP18"/>
  <c r="DN18"/>
  <c r="DL18"/>
  <c r="DJ18"/>
  <c r="DM18" s="1"/>
  <c r="DI18"/>
  <c r="DO18" s="1"/>
  <c r="DP17"/>
  <c r="DN17"/>
  <c r="DL17"/>
  <c r="DJ17"/>
  <c r="DM17" s="1"/>
  <c r="DI17"/>
  <c r="DO17" s="1"/>
  <c r="DP16"/>
  <c r="DN16"/>
  <c r="DL16"/>
  <c r="DJ16"/>
  <c r="DM16" s="1"/>
  <c r="DI16"/>
  <c r="DO16" s="1"/>
  <c r="DP15"/>
  <c r="DN15"/>
  <c r="DL15"/>
  <c r="DJ15"/>
  <c r="DM15" s="1"/>
  <c r="DI15"/>
  <c r="DO15" s="1"/>
  <c r="DP14"/>
  <c r="DN14"/>
  <c r="DL14"/>
  <c r="DJ14"/>
  <c r="DM14" s="1"/>
  <c r="DI14"/>
  <c r="DO14" s="1"/>
  <c r="DP13"/>
  <c r="DN13"/>
  <c r="DL13"/>
  <c r="DJ13"/>
  <c r="DM13" s="1"/>
  <c r="DI13"/>
  <c r="DO13" s="1"/>
  <c r="DP12"/>
  <c r="DN12"/>
  <c r="DL12"/>
  <c r="DJ12"/>
  <c r="DM12" s="1"/>
  <c r="DI12"/>
  <c r="DO12" s="1"/>
  <c r="DP11"/>
  <c r="DN11"/>
  <c r="DL11"/>
  <c r="DJ11"/>
  <c r="DM11" s="1"/>
  <c r="DI11"/>
  <c r="DO11" s="1"/>
  <c r="DP10"/>
  <c r="DN10"/>
  <c r="DL10"/>
  <c r="DJ10"/>
  <c r="DM10" s="1"/>
  <c r="DI10"/>
  <c r="DO10" s="1"/>
  <c r="DP9"/>
  <c r="DN9"/>
  <c r="DL9"/>
  <c r="DJ9"/>
  <c r="DM9" s="1"/>
  <c r="DI9"/>
  <c r="DO9" s="1"/>
  <c r="DP8"/>
  <c r="DN8"/>
  <c r="DL8"/>
  <c r="DJ8"/>
  <c r="DM8" s="1"/>
  <c r="DI8"/>
  <c r="DO8" s="1"/>
  <c r="DP7"/>
  <c r="DN7"/>
  <c r="DL7"/>
  <c r="DJ7"/>
  <c r="DM7" s="1"/>
  <c r="DI7"/>
  <c r="DO7" s="1"/>
  <c r="DP6"/>
  <c r="DN6"/>
  <c r="DL6"/>
  <c r="DJ6"/>
  <c r="DM6" s="1"/>
  <c r="DI6"/>
  <c r="DO6" s="1"/>
  <c r="DP5"/>
  <c r="DN5"/>
  <c r="DL5"/>
  <c r="DJ5"/>
  <c r="DM5" s="1"/>
  <c r="DI5"/>
  <c r="DO5" s="1"/>
  <c r="DP4"/>
  <c r="DN4"/>
  <c r="DL4"/>
  <c r="DJ4"/>
  <c r="DM4" s="1"/>
  <c r="DI4"/>
  <c r="DO4" s="1"/>
  <c r="DP3"/>
  <c r="DN3"/>
  <c r="DL3"/>
  <c r="DJ3"/>
  <c r="DM3" s="1"/>
  <c r="DI3"/>
  <c r="DO3" s="1"/>
  <c r="DA53"/>
  <c r="CY53"/>
  <c r="CW53"/>
  <c r="CU53"/>
  <c r="CX53" s="1"/>
  <c r="CT53"/>
  <c r="CZ53" s="1"/>
  <c r="DA52"/>
  <c r="CY52"/>
  <c r="CW52"/>
  <c r="CU52"/>
  <c r="CX52" s="1"/>
  <c r="CT52"/>
  <c r="CZ52" s="1"/>
  <c r="DA51"/>
  <c r="CY51"/>
  <c r="CW51"/>
  <c r="CU51"/>
  <c r="CX51" s="1"/>
  <c r="CT51"/>
  <c r="CZ51" s="1"/>
  <c r="DA50"/>
  <c r="CY50"/>
  <c r="CW50"/>
  <c r="CU50"/>
  <c r="CX50" s="1"/>
  <c r="CT50"/>
  <c r="CZ50" s="1"/>
  <c r="DA49"/>
  <c r="CY49"/>
  <c r="CW49"/>
  <c r="CU49"/>
  <c r="CX49" s="1"/>
  <c r="CT49"/>
  <c r="CZ49" s="1"/>
  <c r="DA48"/>
  <c r="CY48"/>
  <c r="CW48"/>
  <c r="CU48"/>
  <c r="CX48" s="1"/>
  <c r="CT48"/>
  <c r="CZ48" s="1"/>
  <c r="DA47"/>
  <c r="CY47"/>
  <c r="CW47"/>
  <c r="CU47"/>
  <c r="CX47" s="1"/>
  <c r="CT47"/>
  <c r="CZ47" s="1"/>
  <c r="DA46"/>
  <c r="CY46"/>
  <c r="CW46"/>
  <c r="CU46"/>
  <c r="CX46" s="1"/>
  <c r="CT46"/>
  <c r="CZ46" s="1"/>
  <c r="DA45"/>
  <c r="CY45"/>
  <c r="CW45"/>
  <c r="CU45"/>
  <c r="CX45" s="1"/>
  <c r="CT45"/>
  <c r="CZ45" s="1"/>
  <c r="DA44"/>
  <c r="CY44"/>
  <c r="CW44"/>
  <c r="CU44"/>
  <c r="CX44" s="1"/>
  <c r="CT44"/>
  <c r="CZ44" s="1"/>
  <c r="DA43"/>
  <c r="CY43"/>
  <c r="CW43"/>
  <c r="CU43"/>
  <c r="CX43" s="1"/>
  <c r="CT43"/>
  <c r="CZ43" s="1"/>
  <c r="DA42"/>
  <c r="CY42"/>
  <c r="CW42"/>
  <c r="CU42"/>
  <c r="CX42" s="1"/>
  <c r="CT42"/>
  <c r="CZ42" s="1"/>
  <c r="DA41"/>
  <c r="CY41"/>
  <c r="CW41"/>
  <c r="CU41"/>
  <c r="CX41" s="1"/>
  <c r="CT41"/>
  <c r="CZ41" s="1"/>
  <c r="DA40"/>
  <c r="CY40"/>
  <c r="CW40"/>
  <c r="CU40"/>
  <c r="CX40" s="1"/>
  <c r="CT40"/>
  <c r="CZ40" s="1"/>
  <c r="DA39"/>
  <c r="CY39"/>
  <c r="CW39"/>
  <c r="CU39"/>
  <c r="CX39" s="1"/>
  <c r="CT39"/>
  <c r="CZ39" s="1"/>
  <c r="DA38"/>
  <c r="CY38"/>
  <c r="CW38"/>
  <c r="CU38"/>
  <c r="CX38" s="1"/>
  <c r="CT38"/>
  <c r="CZ38" s="1"/>
  <c r="DA37"/>
  <c r="CY37"/>
  <c r="CW37"/>
  <c r="CU37"/>
  <c r="CX37" s="1"/>
  <c r="CT37"/>
  <c r="CZ37" s="1"/>
  <c r="DA36"/>
  <c r="CY36"/>
  <c r="CW36"/>
  <c r="CU36"/>
  <c r="CX36" s="1"/>
  <c r="CT36"/>
  <c r="CZ36" s="1"/>
  <c r="DA35"/>
  <c r="CY35"/>
  <c r="CW35"/>
  <c r="CU35"/>
  <c r="CX35" s="1"/>
  <c r="CT35"/>
  <c r="CZ35" s="1"/>
  <c r="DA34"/>
  <c r="CY34"/>
  <c r="CW34"/>
  <c r="CU34"/>
  <c r="CX34" s="1"/>
  <c r="CT34"/>
  <c r="CZ34" s="1"/>
  <c r="DA33"/>
  <c r="CY33"/>
  <c r="CW33"/>
  <c r="CU33"/>
  <c r="CX33" s="1"/>
  <c r="CT33"/>
  <c r="CZ33" s="1"/>
  <c r="DA32"/>
  <c r="CY32"/>
  <c r="CW32"/>
  <c r="CU32"/>
  <c r="CX32" s="1"/>
  <c r="CT32"/>
  <c r="CZ32" s="1"/>
  <c r="DA31"/>
  <c r="CY31"/>
  <c r="CW31"/>
  <c r="CU31"/>
  <c r="CX31" s="1"/>
  <c r="CT31"/>
  <c r="CZ31" s="1"/>
  <c r="DA30"/>
  <c r="CY30"/>
  <c r="CW30"/>
  <c r="CU30"/>
  <c r="CX30" s="1"/>
  <c r="CT30"/>
  <c r="CZ30" s="1"/>
  <c r="DA29"/>
  <c r="CY29"/>
  <c r="CW29"/>
  <c r="CU29"/>
  <c r="CX29" s="1"/>
  <c r="CT29"/>
  <c r="CZ29" s="1"/>
  <c r="DA28"/>
  <c r="CY28"/>
  <c r="CW28"/>
  <c r="CU28"/>
  <c r="CX28" s="1"/>
  <c r="CT28"/>
  <c r="CZ28" s="1"/>
  <c r="DA27"/>
  <c r="CY27"/>
  <c r="CW27"/>
  <c r="CU27"/>
  <c r="CX27" s="1"/>
  <c r="CT27"/>
  <c r="CZ27" s="1"/>
  <c r="DA26"/>
  <c r="CY26"/>
  <c r="CW26"/>
  <c r="CU26"/>
  <c r="CX26" s="1"/>
  <c r="CT26"/>
  <c r="CZ26" s="1"/>
  <c r="DA25"/>
  <c r="CY25"/>
  <c r="CW25"/>
  <c r="CU25"/>
  <c r="CX25" s="1"/>
  <c r="CT25"/>
  <c r="CZ25" s="1"/>
  <c r="DA24"/>
  <c r="CY24"/>
  <c r="CW24"/>
  <c r="CU24"/>
  <c r="CX24" s="1"/>
  <c r="CT24"/>
  <c r="CZ24" s="1"/>
  <c r="DA23"/>
  <c r="CY23"/>
  <c r="CW23"/>
  <c r="CU23"/>
  <c r="CX23" s="1"/>
  <c r="CT23"/>
  <c r="CZ23" s="1"/>
  <c r="DA22"/>
  <c r="CY22"/>
  <c r="CW22"/>
  <c r="CU22"/>
  <c r="CX22" s="1"/>
  <c r="CT22"/>
  <c r="CZ22" s="1"/>
  <c r="DA21"/>
  <c r="CY21"/>
  <c r="CW21"/>
  <c r="CU21"/>
  <c r="CX21" s="1"/>
  <c r="CT21"/>
  <c r="CZ21" s="1"/>
  <c r="DA20"/>
  <c r="CY20"/>
  <c r="CW20"/>
  <c r="CU20"/>
  <c r="CX20" s="1"/>
  <c r="CT20"/>
  <c r="CZ20" s="1"/>
  <c r="DA19"/>
  <c r="CY19"/>
  <c r="CW19"/>
  <c r="CU19"/>
  <c r="CX19" s="1"/>
  <c r="CT19"/>
  <c r="CZ19" s="1"/>
  <c r="DA18"/>
  <c r="CY18"/>
  <c r="CW18"/>
  <c r="CU18"/>
  <c r="CX18" s="1"/>
  <c r="CT18"/>
  <c r="CZ18" s="1"/>
  <c r="DA17"/>
  <c r="CY17"/>
  <c r="CW17"/>
  <c r="CU17"/>
  <c r="CX17" s="1"/>
  <c r="CT17"/>
  <c r="CZ17" s="1"/>
  <c r="DA16"/>
  <c r="CY16"/>
  <c r="CW16"/>
  <c r="CU16"/>
  <c r="CX16" s="1"/>
  <c r="CT16"/>
  <c r="CZ16" s="1"/>
  <c r="DA15"/>
  <c r="CY15"/>
  <c r="CW15"/>
  <c r="CU15"/>
  <c r="CX15" s="1"/>
  <c r="CT15"/>
  <c r="CZ15" s="1"/>
  <c r="DA14"/>
  <c r="CY14"/>
  <c r="CW14"/>
  <c r="CU14"/>
  <c r="CX14" s="1"/>
  <c r="CT14"/>
  <c r="CZ14" s="1"/>
  <c r="DA13"/>
  <c r="CY13"/>
  <c r="CW13"/>
  <c r="CU13"/>
  <c r="CX13" s="1"/>
  <c r="CT13"/>
  <c r="CZ13" s="1"/>
  <c r="DA12"/>
  <c r="CY12"/>
  <c r="CW12"/>
  <c r="CU12"/>
  <c r="CX12" s="1"/>
  <c r="CT12"/>
  <c r="CZ12" s="1"/>
  <c r="DA11"/>
  <c r="CY11"/>
  <c r="CW11"/>
  <c r="CU11"/>
  <c r="CX11" s="1"/>
  <c r="CT11"/>
  <c r="CZ11" s="1"/>
  <c r="DA10"/>
  <c r="CY10"/>
  <c r="CW10"/>
  <c r="CU10"/>
  <c r="CX10" s="1"/>
  <c r="CT10"/>
  <c r="CZ10" s="1"/>
  <c r="DA9"/>
  <c r="CY9"/>
  <c r="CW9"/>
  <c r="CU9"/>
  <c r="CX9" s="1"/>
  <c r="CT9"/>
  <c r="CZ9" s="1"/>
  <c r="DA8"/>
  <c r="CY8"/>
  <c r="CW8"/>
  <c r="CU8"/>
  <c r="CX8" s="1"/>
  <c r="CT8"/>
  <c r="CZ8" s="1"/>
  <c r="DA7"/>
  <c r="CY7"/>
  <c r="CW7"/>
  <c r="CU7"/>
  <c r="CX7" s="1"/>
  <c r="CT7"/>
  <c r="CZ7" s="1"/>
  <c r="DA6"/>
  <c r="CY6"/>
  <c r="CW6"/>
  <c r="CU6"/>
  <c r="CX6" s="1"/>
  <c r="CT6"/>
  <c r="CZ6" s="1"/>
  <c r="DA5"/>
  <c r="CY5"/>
  <c r="CW5"/>
  <c r="CU5"/>
  <c r="CX5" s="1"/>
  <c r="CT5"/>
  <c r="CZ5" s="1"/>
  <c r="DA4"/>
  <c r="CY4"/>
  <c r="CW4"/>
  <c r="CU4"/>
  <c r="CX4" s="1"/>
  <c r="CT4"/>
  <c r="CZ4" s="1"/>
  <c r="DA3"/>
  <c r="CY3"/>
  <c r="CW3"/>
  <c r="CU3"/>
  <c r="CX3" s="1"/>
  <c r="CT3"/>
  <c r="CZ3" s="1"/>
  <c r="CL53"/>
  <c r="CJ53"/>
  <c r="CH53"/>
  <c r="CF53"/>
  <c r="CI53" s="1"/>
  <c r="CE53"/>
  <c r="CK53" s="1"/>
  <c r="CL52"/>
  <c r="CJ52"/>
  <c r="CH52"/>
  <c r="CF52"/>
  <c r="CI52" s="1"/>
  <c r="CE52"/>
  <c r="CK52" s="1"/>
  <c r="CL51"/>
  <c r="CJ51"/>
  <c r="CH51"/>
  <c r="CF51"/>
  <c r="CI51" s="1"/>
  <c r="CE51"/>
  <c r="CK51" s="1"/>
  <c r="CL50"/>
  <c r="CJ50"/>
  <c r="CH50"/>
  <c r="CF50"/>
  <c r="CI50" s="1"/>
  <c r="CE50"/>
  <c r="CK50" s="1"/>
  <c r="CL49"/>
  <c r="CJ49"/>
  <c r="CH49"/>
  <c r="CF49"/>
  <c r="CI49" s="1"/>
  <c r="CE49"/>
  <c r="CK49" s="1"/>
  <c r="CL48"/>
  <c r="CJ48"/>
  <c r="CH48"/>
  <c r="CF48"/>
  <c r="CI48" s="1"/>
  <c r="CE48"/>
  <c r="CK48" s="1"/>
  <c r="CL47"/>
  <c r="CJ47"/>
  <c r="CH47"/>
  <c r="CF47"/>
  <c r="CI47" s="1"/>
  <c r="CE47"/>
  <c r="CK47" s="1"/>
  <c r="CL46"/>
  <c r="CJ46"/>
  <c r="CH46"/>
  <c r="CF46"/>
  <c r="CI46" s="1"/>
  <c r="CE46"/>
  <c r="CK46" s="1"/>
  <c r="CL45"/>
  <c r="CJ45"/>
  <c r="CH45"/>
  <c r="CF45"/>
  <c r="CI45" s="1"/>
  <c r="CE45"/>
  <c r="CK45" s="1"/>
  <c r="CL44"/>
  <c r="CJ44"/>
  <c r="CH44"/>
  <c r="CF44"/>
  <c r="CI44" s="1"/>
  <c r="CE44"/>
  <c r="CK44" s="1"/>
  <c r="CL43"/>
  <c r="CJ43"/>
  <c r="CH43"/>
  <c r="CF43"/>
  <c r="CI43" s="1"/>
  <c r="CE43"/>
  <c r="CK43" s="1"/>
  <c r="CL42"/>
  <c r="CJ42"/>
  <c r="CH42"/>
  <c r="CF42"/>
  <c r="CI42" s="1"/>
  <c r="CE42"/>
  <c r="CK42" s="1"/>
  <c r="CL41"/>
  <c r="CJ41"/>
  <c r="CH41"/>
  <c r="CF41"/>
  <c r="CI41" s="1"/>
  <c r="CE41"/>
  <c r="CK41" s="1"/>
  <c r="CL40"/>
  <c r="CJ40"/>
  <c r="CH40"/>
  <c r="CF40"/>
  <c r="CI40" s="1"/>
  <c r="CE40"/>
  <c r="CK40" s="1"/>
  <c r="CL39"/>
  <c r="CJ39"/>
  <c r="CH39"/>
  <c r="CF39"/>
  <c r="CI39" s="1"/>
  <c r="CE39"/>
  <c r="CK39" s="1"/>
  <c r="CL38"/>
  <c r="CJ38"/>
  <c r="CH38"/>
  <c r="CF38"/>
  <c r="CI38" s="1"/>
  <c r="CE38"/>
  <c r="CK38" s="1"/>
  <c r="CL37"/>
  <c r="CJ37"/>
  <c r="CH37"/>
  <c r="CF37"/>
  <c r="CI37" s="1"/>
  <c r="CE37"/>
  <c r="CK37" s="1"/>
  <c r="CL36"/>
  <c r="CJ36"/>
  <c r="CH36"/>
  <c r="CF36"/>
  <c r="CI36" s="1"/>
  <c r="CE36"/>
  <c r="CK36" s="1"/>
  <c r="CL35"/>
  <c r="CJ35"/>
  <c r="CH35"/>
  <c r="CF35"/>
  <c r="CI35" s="1"/>
  <c r="CE35"/>
  <c r="CK35" s="1"/>
  <c r="CL34"/>
  <c r="CJ34"/>
  <c r="CH34"/>
  <c r="CF34"/>
  <c r="CI34" s="1"/>
  <c r="CE34"/>
  <c r="CK34" s="1"/>
  <c r="CL33"/>
  <c r="CJ33"/>
  <c r="CH33"/>
  <c r="CF33"/>
  <c r="CI33" s="1"/>
  <c r="CE33"/>
  <c r="CK33" s="1"/>
  <c r="CL32"/>
  <c r="CJ32"/>
  <c r="CH32"/>
  <c r="CF32"/>
  <c r="CI32" s="1"/>
  <c r="CE32"/>
  <c r="CK32" s="1"/>
  <c r="CL31"/>
  <c r="CJ31"/>
  <c r="CH31"/>
  <c r="CF31"/>
  <c r="CI31" s="1"/>
  <c r="CE31"/>
  <c r="CK31" s="1"/>
  <c r="CL30"/>
  <c r="CJ30"/>
  <c r="CH30"/>
  <c r="CF30"/>
  <c r="CI30" s="1"/>
  <c r="CE30"/>
  <c r="CK30" s="1"/>
  <c r="CL29"/>
  <c r="CJ29"/>
  <c r="CH29"/>
  <c r="CF29"/>
  <c r="CI29" s="1"/>
  <c r="CE29"/>
  <c r="CK29" s="1"/>
  <c r="CL28"/>
  <c r="CJ28"/>
  <c r="CH28"/>
  <c r="CF28"/>
  <c r="CI28" s="1"/>
  <c r="CE28"/>
  <c r="CK28" s="1"/>
  <c r="CL27"/>
  <c r="CJ27"/>
  <c r="CH27"/>
  <c r="CF27"/>
  <c r="CI27" s="1"/>
  <c r="CE27"/>
  <c r="CK27" s="1"/>
  <c r="CL26"/>
  <c r="CJ26"/>
  <c r="CH26"/>
  <c r="CF26"/>
  <c r="CI26" s="1"/>
  <c r="CE26"/>
  <c r="CK26" s="1"/>
  <c r="CL25"/>
  <c r="CJ25"/>
  <c r="CH25"/>
  <c r="CF25"/>
  <c r="CI25" s="1"/>
  <c r="CE25"/>
  <c r="CK25" s="1"/>
  <c r="CL24"/>
  <c r="CJ24"/>
  <c r="CH24"/>
  <c r="CF24"/>
  <c r="CI24" s="1"/>
  <c r="CE24"/>
  <c r="CK24" s="1"/>
  <c r="CL23"/>
  <c r="CJ23"/>
  <c r="CH23"/>
  <c r="CF23"/>
  <c r="CI23" s="1"/>
  <c r="CE23"/>
  <c r="CK23" s="1"/>
  <c r="CL22"/>
  <c r="CJ22"/>
  <c r="CH22"/>
  <c r="CF22"/>
  <c r="CI22" s="1"/>
  <c r="CE22"/>
  <c r="CK22" s="1"/>
  <c r="CL21"/>
  <c r="CJ21"/>
  <c r="CH21"/>
  <c r="CF21"/>
  <c r="CI21" s="1"/>
  <c r="CE21"/>
  <c r="CK21" s="1"/>
  <c r="CL20"/>
  <c r="CJ20"/>
  <c r="CH20"/>
  <c r="CF20"/>
  <c r="CI20" s="1"/>
  <c r="CE20"/>
  <c r="CK20" s="1"/>
  <c r="CL19"/>
  <c r="CJ19"/>
  <c r="CH19"/>
  <c r="CF19"/>
  <c r="CI19" s="1"/>
  <c r="CE19"/>
  <c r="CK19" s="1"/>
  <c r="CL18"/>
  <c r="CJ18"/>
  <c r="CH18"/>
  <c r="CF18"/>
  <c r="CI18" s="1"/>
  <c r="CE18"/>
  <c r="CK18" s="1"/>
  <c r="CL17"/>
  <c r="CJ17"/>
  <c r="CH17"/>
  <c r="CF17"/>
  <c r="CI17" s="1"/>
  <c r="CE17"/>
  <c r="CK17" s="1"/>
  <c r="CL16"/>
  <c r="CJ16"/>
  <c r="CH16"/>
  <c r="CF16"/>
  <c r="CI16" s="1"/>
  <c r="CE16"/>
  <c r="CK16" s="1"/>
  <c r="CL15"/>
  <c r="CJ15"/>
  <c r="CH15"/>
  <c r="CF15"/>
  <c r="CI15" s="1"/>
  <c r="CE15"/>
  <c r="CK15" s="1"/>
  <c r="CL14"/>
  <c r="CJ14"/>
  <c r="CH14"/>
  <c r="CF14"/>
  <c r="CI14" s="1"/>
  <c r="CE14"/>
  <c r="CK14" s="1"/>
  <c r="CL13"/>
  <c r="CJ13"/>
  <c r="CH13"/>
  <c r="CF13"/>
  <c r="CI13" s="1"/>
  <c r="CE13"/>
  <c r="CK13" s="1"/>
  <c r="CL12"/>
  <c r="CJ12"/>
  <c r="CH12"/>
  <c r="CF12"/>
  <c r="CI12" s="1"/>
  <c r="CE12"/>
  <c r="CK12" s="1"/>
  <c r="CL11"/>
  <c r="CJ11"/>
  <c r="CH11"/>
  <c r="CF11"/>
  <c r="CI11" s="1"/>
  <c r="CE11"/>
  <c r="CK11" s="1"/>
  <c r="CL10"/>
  <c r="CJ10"/>
  <c r="CH10"/>
  <c r="CF10"/>
  <c r="CI10" s="1"/>
  <c r="CE10"/>
  <c r="CK10" s="1"/>
  <c r="CL9"/>
  <c r="CJ9"/>
  <c r="CH9"/>
  <c r="CF9"/>
  <c r="CI9" s="1"/>
  <c r="CE9"/>
  <c r="CK9" s="1"/>
  <c r="CL8"/>
  <c r="CJ8"/>
  <c r="CH8"/>
  <c r="CF8"/>
  <c r="CI8" s="1"/>
  <c r="CE8"/>
  <c r="CK8" s="1"/>
  <c r="CL7"/>
  <c r="CJ7"/>
  <c r="CH7"/>
  <c r="CF7"/>
  <c r="CI7" s="1"/>
  <c r="CE7"/>
  <c r="CK7" s="1"/>
  <c r="CL6"/>
  <c r="CJ6"/>
  <c r="CH6"/>
  <c r="CF6"/>
  <c r="CI6" s="1"/>
  <c r="CE6"/>
  <c r="CK6" s="1"/>
  <c r="CL5"/>
  <c r="CJ5"/>
  <c r="CH5"/>
  <c r="CF5"/>
  <c r="CI5" s="1"/>
  <c r="CE5"/>
  <c r="CK5" s="1"/>
  <c r="CL4"/>
  <c r="CJ4"/>
  <c r="CH4"/>
  <c r="CF4"/>
  <c r="CI4" s="1"/>
  <c r="CE4"/>
  <c r="CK4" s="1"/>
  <c r="CL3"/>
  <c r="CJ3"/>
  <c r="CH3"/>
  <c r="CF3"/>
  <c r="CI3" s="1"/>
  <c r="CE3"/>
  <c r="CK3" s="1"/>
  <c r="BW53"/>
  <c r="BU53"/>
  <c r="BS53"/>
  <c r="BQ53"/>
  <c r="BT53" s="1"/>
  <c r="BP53"/>
  <c r="BV53" s="1"/>
  <c r="BW52"/>
  <c r="BU52"/>
  <c r="BS52"/>
  <c r="BQ52"/>
  <c r="BT52" s="1"/>
  <c r="BP52"/>
  <c r="BV52" s="1"/>
  <c r="BW51"/>
  <c r="BU51"/>
  <c r="BS51"/>
  <c r="BQ51"/>
  <c r="BT51" s="1"/>
  <c r="BP51"/>
  <c r="BV51" s="1"/>
  <c r="BW50"/>
  <c r="BU50"/>
  <c r="BS50"/>
  <c r="BQ50"/>
  <c r="BT50" s="1"/>
  <c r="BP50"/>
  <c r="BV50" s="1"/>
  <c r="BW49"/>
  <c r="BU49"/>
  <c r="BS49"/>
  <c r="BQ49"/>
  <c r="BT49" s="1"/>
  <c r="BP49"/>
  <c r="BV49" s="1"/>
  <c r="BW48"/>
  <c r="BU48"/>
  <c r="BS48"/>
  <c r="BQ48"/>
  <c r="BT48" s="1"/>
  <c r="BP48"/>
  <c r="BV48" s="1"/>
  <c r="BW47"/>
  <c r="BU47"/>
  <c r="BS47"/>
  <c r="BQ47"/>
  <c r="BT47" s="1"/>
  <c r="BP47"/>
  <c r="BV47" s="1"/>
  <c r="BW46"/>
  <c r="BU46"/>
  <c r="BS46"/>
  <c r="BQ46"/>
  <c r="BT46" s="1"/>
  <c r="BP46"/>
  <c r="BV46" s="1"/>
  <c r="BW45"/>
  <c r="BU45"/>
  <c r="BS45"/>
  <c r="BQ45"/>
  <c r="BT45" s="1"/>
  <c r="BP45"/>
  <c r="BV45" s="1"/>
  <c r="BW44"/>
  <c r="BU44"/>
  <c r="BS44"/>
  <c r="BQ44"/>
  <c r="BT44" s="1"/>
  <c r="BP44"/>
  <c r="BV44" s="1"/>
  <c r="BW43"/>
  <c r="BU43"/>
  <c r="BS43"/>
  <c r="BQ43"/>
  <c r="BT43" s="1"/>
  <c r="BP43"/>
  <c r="BV43" s="1"/>
  <c r="BW42"/>
  <c r="BU42"/>
  <c r="BS42"/>
  <c r="BQ42"/>
  <c r="BT42" s="1"/>
  <c r="BP42"/>
  <c r="BV42" s="1"/>
  <c r="BW41"/>
  <c r="BU41"/>
  <c r="BS41"/>
  <c r="BQ41"/>
  <c r="BT41" s="1"/>
  <c r="BP41"/>
  <c r="BV41" s="1"/>
  <c r="BW40"/>
  <c r="BU40"/>
  <c r="BS40"/>
  <c r="BQ40"/>
  <c r="BT40" s="1"/>
  <c r="BP40"/>
  <c r="BV40" s="1"/>
  <c r="BW39"/>
  <c r="BU39"/>
  <c r="BS39"/>
  <c r="BQ39"/>
  <c r="BT39" s="1"/>
  <c r="BP39"/>
  <c r="BV39" s="1"/>
  <c r="BW38"/>
  <c r="BU38"/>
  <c r="BS38"/>
  <c r="BQ38"/>
  <c r="BT38" s="1"/>
  <c r="BP38"/>
  <c r="BV38" s="1"/>
  <c r="BW37"/>
  <c r="BU37"/>
  <c r="BS37"/>
  <c r="BQ37"/>
  <c r="BT37" s="1"/>
  <c r="BP37"/>
  <c r="BV37" s="1"/>
  <c r="BW36"/>
  <c r="BU36"/>
  <c r="BS36"/>
  <c r="BQ36"/>
  <c r="BT36" s="1"/>
  <c r="BP36"/>
  <c r="BV36" s="1"/>
  <c r="BW35"/>
  <c r="BU35"/>
  <c r="BS35"/>
  <c r="BQ35"/>
  <c r="BT35" s="1"/>
  <c r="BP35"/>
  <c r="BV35" s="1"/>
  <c r="BW34"/>
  <c r="BU34"/>
  <c r="BS34"/>
  <c r="BQ34"/>
  <c r="BT34" s="1"/>
  <c r="BP34"/>
  <c r="BV34" s="1"/>
  <c r="BW33"/>
  <c r="BU33"/>
  <c r="BS33"/>
  <c r="BQ33"/>
  <c r="BT33" s="1"/>
  <c r="BP33"/>
  <c r="BV33" s="1"/>
  <c r="BW32"/>
  <c r="BU32"/>
  <c r="BS32"/>
  <c r="BQ32"/>
  <c r="BT32" s="1"/>
  <c r="BP32"/>
  <c r="BV32" s="1"/>
  <c r="BW31"/>
  <c r="BU31"/>
  <c r="BS31"/>
  <c r="BQ31"/>
  <c r="BT31" s="1"/>
  <c r="BP31"/>
  <c r="BV31" s="1"/>
  <c r="BW30"/>
  <c r="BU30"/>
  <c r="BS30"/>
  <c r="BQ30"/>
  <c r="BT30" s="1"/>
  <c r="BP30"/>
  <c r="BV30" s="1"/>
  <c r="BW29"/>
  <c r="BU29"/>
  <c r="BS29"/>
  <c r="BQ29"/>
  <c r="BT29" s="1"/>
  <c r="BP29"/>
  <c r="BV29" s="1"/>
  <c r="BW28"/>
  <c r="BU28"/>
  <c r="BS28"/>
  <c r="BQ28"/>
  <c r="BT28" s="1"/>
  <c r="BP28"/>
  <c r="BV28" s="1"/>
  <c r="BW27"/>
  <c r="BU27"/>
  <c r="BS27"/>
  <c r="BQ27"/>
  <c r="BT27" s="1"/>
  <c r="BP27"/>
  <c r="BV27" s="1"/>
  <c r="BW26"/>
  <c r="BU26"/>
  <c r="BS26"/>
  <c r="BQ26"/>
  <c r="BT26" s="1"/>
  <c r="BP26"/>
  <c r="BV26" s="1"/>
  <c r="BW25"/>
  <c r="BU25"/>
  <c r="BS25"/>
  <c r="BQ25"/>
  <c r="BT25" s="1"/>
  <c r="BP25"/>
  <c r="BV25" s="1"/>
  <c r="BW24"/>
  <c r="BU24"/>
  <c r="BS24"/>
  <c r="BQ24"/>
  <c r="BT24" s="1"/>
  <c r="BP24"/>
  <c r="BV24" s="1"/>
  <c r="BW23"/>
  <c r="BU23"/>
  <c r="BS23"/>
  <c r="BQ23"/>
  <c r="BT23" s="1"/>
  <c r="BP23"/>
  <c r="BV23" s="1"/>
  <c r="BW22"/>
  <c r="BU22"/>
  <c r="BS22"/>
  <c r="BQ22"/>
  <c r="BT22" s="1"/>
  <c r="BP22"/>
  <c r="BV22" s="1"/>
  <c r="BW21"/>
  <c r="BU21"/>
  <c r="BS21"/>
  <c r="BQ21"/>
  <c r="BT21" s="1"/>
  <c r="BP21"/>
  <c r="BV21" s="1"/>
  <c r="BW20"/>
  <c r="BU20"/>
  <c r="BS20"/>
  <c r="BQ20"/>
  <c r="BT20" s="1"/>
  <c r="BP20"/>
  <c r="BV20" s="1"/>
  <c r="BW19"/>
  <c r="BU19"/>
  <c r="BS19"/>
  <c r="BQ19"/>
  <c r="BT19" s="1"/>
  <c r="BP19"/>
  <c r="BV19" s="1"/>
  <c r="BW18"/>
  <c r="BU18"/>
  <c r="BS18"/>
  <c r="BQ18"/>
  <c r="BT18" s="1"/>
  <c r="BP18"/>
  <c r="BV18" s="1"/>
  <c r="BW17"/>
  <c r="BU17"/>
  <c r="BS17"/>
  <c r="BQ17"/>
  <c r="BT17" s="1"/>
  <c r="BP17"/>
  <c r="BV17" s="1"/>
  <c r="BW16"/>
  <c r="BV16"/>
  <c r="BU16"/>
  <c r="BS16"/>
  <c r="BQ16"/>
  <c r="BT16" s="1"/>
  <c r="BP16"/>
  <c r="BW15"/>
  <c r="BU15"/>
  <c r="BS15"/>
  <c r="BQ15"/>
  <c r="BT15" s="1"/>
  <c r="BP15"/>
  <c r="BV15" s="1"/>
  <c r="BW14"/>
  <c r="BV14"/>
  <c r="BU14"/>
  <c r="BS14"/>
  <c r="BQ14"/>
  <c r="BT14" s="1"/>
  <c r="BP14"/>
  <c r="BW13"/>
  <c r="BU13"/>
  <c r="BS13"/>
  <c r="BQ13"/>
  <c r="BT13" s="1"/>
  <c r="BP13"/>
  <c r="BV13" s="1"/>
  <c r="BW12"/>
  <c r="BV12"/>
  <c r="BU12"/>
  <c r="BS12"/>
  <c r="BQ12"/>
  <c r="BT12" s="1"/>
  <c r="BP12"/>
  <c r="BW11"/>
  <c r="BU11"/>
  <c r="BS11"/>
  <c r="BQ11"/>
  <c r="BT11" s="1"/>
  <c r="BP11"/>
  <c r="BV11" s="1"/>
  <c r="BW10"/>
  <c r="BV10"/>
  <c r="BU10"/>
  <c r="BS10"/>
  <c r="BQ10"/>
  <c r="BT10" s="1"/>
  <c r="BP10"/>
  <c r="BW9"/>
  <c r="BU9"/>
  <c r="BS9"/>
  <c r="BQ9"/>
  <c r="BT9" s="1"/>
  <c r="BP9"/>
  <c r="BV9" s="1"/>
  <c r="BW8"/>
  <c r="BV8"/>
  <c r="BU8"/>
  <c r="BS8"/>
  <c r="BQ8"/>
  <c r="BT8" s="1"/>
  <c r="BP8"/>
  <c r="BW7"/>
  <c r="BU7"/>
  <c r="BS7"/>
  <c r="BQ7"/>
  <c r="BT7" s="1"/>
  <c r="BP7"/>
  <c r="BV7" s="1"/>
  <c r="BW6"/>
  <c r="BV6"/>
  <c r="BU6"/>
  <c r="BS6"/>
  <c r="BQ6"/>
  <c r="BT6" s="1"/>
  <c r="BP6"/>
  <c r="BW5"/>
  <c r="BU5"/>
  <c r="BS5"/>
  <c r="BQ5"/>
  <c r="BT5" s="1"/>
  <c r="BP5"/>
  <c r="BV5" s="1"/>
  <c r="BW4"/>
  <c r="BV4"/>
  <c r="BU4"/>
  <c r="BS4"/>
  <c r="BQ4"/>
  <c r="BT4" s="1"/>
  <c r="BP4"/>
  <c r="BW3"/>
  <c r="BU3"/>
  <c r="BS3"/>
  <c r="BQ3"/>
  <c r="BT3" s="1"/>
  <c r="BP3"/>
  <c r="BV3" s="1"/>
  <c r="BH53"/>
  <c r="BF53"/>
  <c r="BD53"/>
  <c r="BB53"/>
  <c r="BE53" s="1"/>
  <c r="BA53"/>
  <c r="BG53" s="1"/>
  <c r="BH52"/>
  <c r="BF52"/>
  <c r="BD52"/>
  <c r="BB52"/>
  <c r="BE52" s="1"/>
  <c r="BA52"/>
  <c r="BG52" s="1"/>
  <c r="BH51"/>
  <c r="BF51"/>
  <c r="BD51"/>
  <c r="BB51"/>
  <c r="BE51" s="1"/>
  <c r="BA51"/>
  <c r="BG51" s="1"/>
  <c r="BH50"/>
  <c r="BF50"/>
  <c r="BD50"/>
  <c r="BB50"/>
  <c r="BE50" s="1"/>
  <c r="BA50"/>
  <c r="BG50" s="1"/>
  <c r="BH49"/>
  <c r="BF49"/>
  <c r="BD49"/>
  <c r="BB49"/>
  <c r="BE49" s="1"/>
  <c r="BA49"/>
  <c r="BG49" s="1"/>
  <c r="BH48"/>
  <c r="BF48"/>
  <c r="BD48"/>
  <c r="BB48"/>
  <c r="BE48" s="1"/>
  <c r="BA48"/>
  <c r="BG48" s="1"/>
  <c r="BH47"/>
  <c r="BF47"/>
  <c r="BD47"/>
  <c r="BB47"/>
  <c r="BE47" s="1"/>
  <c r="BA47"/>
  <c r="BG47" s="1"/>
  <c r="BH46"/>
  <c r="BF46"/>
  <c r="BD46"/>
  <c r="BB46"/>
  <c r="BE46" s="1"/>
  <c r="BA46"/>
  <c r="BG46" s="1"/>
  <c r="BH45"/>
  <c r="BF45"/>
  <c r="BD45"/>
  <c r="BB45"/>
  <c r="BE45" s="1"/>
  <c r="BA45"/>
  <c r="BG45" s="1"/>
  <c r="BH44"/>
  <c r="BF44"/>
  <c r="BD44"/>
  <c r="BB44"/>
  <c r="BE44" s="1"/>
  <c r="BA44"/>
  <c r="BG44" s="1"/>
  <c r="BH43"/>
  <c r="BF43"/>
  <c r="BD43"/>
  <c r="BB43"/>
  <c r="BE43" s="1"/>
  <c r="BA43"/>
  <c r="BG43" s="1"/>
  <c r="BH42"/>
  <c r="BF42"/>
  <c r="BD42"/>
  <c r="BB42"/>
  <c r="BE42" s="1"/>
  <c r="BA42"/>
  <c r="BG42" s="1"/>
  <c r="BH41"/>
  <c r="BF41"/>
  <c r="BD41"/>
  <c r="BB41"/>
  <c r="BE41" s="1"/>
  <c r="BA41"/>
  <c r="BG41" s="1"/>
  <c r="BH40"/>
  <c r="BF40"/>
  <c r="BD40"/>
  <c r="BB40"/>
  <c r="BE40" s="1"/>
  <c r="BA40"/>
  <c r="BG40" s="1"/>
  <c r="BH39"/>
  <c r="BF39"/>
  <c r="BD39"/>
  <c r="BB39"/>
  <c r="BE39" s="1"/>
  <c r="BA39"/>
  <c r="BG39" s="1"/>
  <c r="BH38"/>
  <c r="BF38"/>
  <c r="BD38"/>
  <c r="BB38"/>
  <c r="BE38" s="1"/>
  <c r="BA38"/>
  <c r="BG38" s="1"/>
  <c r="BH37"/>
  <c r="BF37"/>
  <c r="BD37"/>
  <c r="BB37"/>
  <c r="BE37" s="1"/>
  <c r="BA37"/>
  <c r="BG37" s="1"/>
  <c r="BH36"/>
  <c r="BF36"/>
  <c r="BD36"/>
  <c r="BB36"/>
  <c r="BE36" s="1"/>
  <c r="BA36"/>
  <c r="BG36" s="1"/>
  <c r="BH35"/>
  <c r="BF35"/>
  <c r="BD35"/>
  <c r="BB35"/>
  <c r="BE35" s="1"/>
  <c r="BA35"/>
  <c r="BG35" s="1"/>
  <c r="BH34"/>
  <c r="BF34"/>
  <c r="BD34"/>
  <c r="BB34"/>
  <c r="BE34" s="1"/>
  <c r="BA34"/>
  <c r="BG34" s="1"/>
  <c r="BH33"/>
  <c r="BF33"/>
  <c r="BD33"/>
  <c r="BB33"/>
  <c r="BE33" s="1"/>
  <c r="BA33"/>
  <c r="BG33" s="1"/>
  <c r="BH32"/>
  <c r="BF32"/>
  <c r="BD32"/>
  <c r="BB32"/>
  <c r="BE32" s="1"/>
  <c r="BA32"/>
  <c r="BG32" s="1"/>
  <c r="BH31"/>
  <c r="BF31"/>
  <c r="BD31"/>
  <c r="BB31"/>
  <c r="BE31" s="1"/>
  <c r="BA31"/>
  <c r="BG31" s="1"/>
  <c r="BH30"/>
  <c r="BF30"/>
  <c r="BD30"/>
  <c r="BB30"/>
  <c r="BE30" s="1"/>
  <c r="BA30"/>
  <c r="BG30" s="1"/>
  <c r="BH29"/>
  <c r="BF29"/>
  <c r="BD29"/>
  <c r="BB29"/>
  <c r="BE29" s="1"/>
  <c r="BA29"/>
  <c r="BG29" s="1"/>
  <c r="BH28"/>
  <c r="BF28"/>
  <c r="BD28"/>
  <c r="BB28"/>
  <c r="BE28" s="1"/>
  <c r="BA28"/>
  <c r="BG28" s="1"/>
  <c r="BH27"/>
  <c r="BF27"/>
  <c r="BD27"/>
  <c r="BB27"/>
  <c r="BE27" s="1"/>
  <c r="BA27"/>
  <c r="BG27" s="1"/>
  <c r="BH26"/>
  <c r="BF26"/>
  <c r="BD26"/>
  <c r="BB26"/>
  <c r="BE26" s="1"/>
  <c r="BA26"/>
  <c r="BG26" s="1"/>
  <c r="BH25"/>
  <c r="BF25"/>
  <c r="BD25"/>
  <c r="BB25"/>
  <c r="BE25" s="1"/>
  <c r="BA25"/>
  <c r="BG25" s="1"/>
  <c r="BH24"/>
  <c r="BF24"/>
  <c r="BD24"/>
  <c r="BB24"/>
  <c r="BE24" s="1"/>
  <c r="BA24"/>
  <c r="BG24" s="1"/>
  <c r="BH23"/>
  <c r="BF23"/>
  <c r="BD23"/>
  <c r="BB23"/>
  <c r="BE23" s="1"/>
  <c r="BA23"/>
  <c r="BG23" s="1"/>
  <c r="BH22"/>
  <c r="BF22"/>
  <c r="BD22"/>
  <c r="BB22"/>
  <c r="BE22" s="1"/>
  <c r="BA22"/>
  <c r="BG22" s="1"/>
  <c r="BH21"/>
  <c r="BF21"/>
  <c r="BD21"/>
  <c r="BB21"/>
  <c r="BE21" s="1"/>
  <c r="BA21"/>
  <c r="BG21" s="1"/>
  <c r="BH20"/>
  <c r="BF20"/>
  <c r="BD20"/>
  <c r="BB20"/>
  <c r="BE20" s="1"/>
  <c r="BA20"/>
  <c r="BG20" s="1"/>
  <c r="BH19"/>
  <c r="BF19"/>
  <c r="BD19"/>
  <c r="BB19"/>
  <c r="BE19" s="1"/>
  <c r="BA19"/>
  <c r="BG19" s="1"/>
  <c r="BH18"/>
  <c r="BF18"/>
  <c r="BD18"/>
  <c r="BB18"/>
  <c r="BE18" s="1"/>
  <c r="BA18"/>
  <c r="BG18" s="1"/>
  <c r="BH17"/>
  <c r="BF17"/>
  <c r="BD17"/>
  <c r="BB17"/>
  <c r="BE17" s="1"/>
  <c r="BA17"/>
  <c r="BG17" s="1"/>
  <c r="BH16"/>
  <c r="BF16"/>
  <c r="BD16"/>
  <c r="BB16"/>
  <c r="BE16" s="1"/>
  <c r="BA16"/>
  <c r="BG16" s="1"/>
  <c r="BH15"/>
  <c r="BF15"/>
  <c r="BD15"/>
  <c r="BB15"/>
  <c r="BE15" s="1"/>
  <c r="BA15"/>
  <c r="BG15" s="1"/>
  <c r="BH14"/>
  <c r="BF14"/>
  <c r="BD14"/>
  <c r="BB14"/>
  <c r="BE14" s="1"/>
  <c r="BA14"/>
  <c r="BG14" s="1"/>
  <c r="BH13"/>
  <c r="BF13"/>
  <c r="BD13"/>
  <c r="BB13"/>
  <c r="BE13" s="1"/>
  <c r="BA13"/>
  <c r="BG13" s="1"/>
  <c r="BH12"/>
  <c r="BF12"/>
  <c r="BD12"/>
  <c r="BB12"/>
  <c r="BE12" s="1"/>
  <c r="BA12"/>
  <c r="BG12" s="1"/>
  <c r="BH11"/>
  <c r="BF11"/>
  <c r="BD11"/>
  <c r="BB11"/>
  <c r="BE11" s="1"/>
  <c r="BA11"/>
  <c r="BG11" s="1"/>
  <c r="BH10"/>
  <c r="BF10"/>
  <c r="BD10"/>
  <c r="BB10"/>
  <c r="BE10" s="1"/>
  <c r="BA10"/>
  <c r="BG10" s="1"/>
  <c r="BH9"/>
  <c r="BF9"/>
  <c r="BD9"/>
  <c r="BB9"/>
  <c r="BE9" s="1"/>
  <c r="BA9"/>
  <c r="BG9" s="1"/>
  <c r="BH8"/>
  <c r="BF8"/>
  <c r="BD8"/>
  <c r="BB8"/>
  <c r="BE8" s="1"/>
  <c r="BA8"/>
  <c r="BG8" s="1"/>
  <c r="BH7"/>
  <c r="BF7"/>
  <c r="BD7"/>
  <c r="BB7"/>
  <c r="BE7" s="1"/>
  <c r="BA7"/>
  <c r="BG7" s="1"/>
  <c r="BH6"/>
  <c r="BF6"/>
  <c r="BD6"/>
  <c r="BB6"/>
  <c r="BE6" s="1"/>
  <c r="BA6"/>
  <c r="BG6" s="1"/>
  <c r="BH5"/>
  <c r="BF5"/>
  <c r="BD5"/>
  <c r="BB5"/>
  <c r="BE5" s="1"/>
  <c r="BA5"/>
  <c r="BG5" s="1"/>
  <c r="BH4"/>
  <c r="BF4"/>
  <c r="BD4"/>
  <c r="BB4"/>
  <c r="BE4" s="1"/>
  <c r="BA4"/>
  <c r="BG4" s="1"/>
  <c r="BH3"/>
  <c r="BF3"/>
  <c r="BD3"/>
  <c r="BB3"/>
  <c r="BE3" s="1"/>
  <c r="BA3"/>
  <c r="BG3" s="1"/>
  <c r="AS53"/>
  <c r="AQ53"/>
  <c r="AO53"/>
  <c r="AM53"/>
  <c r="AP53" s="1"/>
  <c r="AL53"/>
  <c r="AR53" s="1"/>
  <c r="AS52"/>
  <c r="AQ52"/>
  <c r="AO52"/>
  <c r="AM52"/>
  <c r="AP52" s="1"/>
  <c r="AL52"/>
  <c r="AR52" s="1"/>
  <c r="AS51"/>
  <c r="AQ51"/>
  <c r="AO51"/>
  <c r="AM51"/>
  <c r="AP51" s="1"/>
  <c r="AL51"/>
  <c r="AR51" s="1"/>
  <c r="AS50"/>
  <c r="AQ50"/>
  <c r="AO50"/>
  <c r="AM50"/>
  <c r="AP50" s="1"/>
  <c r="AL50"/>
  <c r="AR50" s="1"/>
  <c r="AS49"/>
  <c r="AQ49"/>
  <c r="AO49"/>
  <c r="AM49"/>
  <c r="AP49" s="1"/>
  <c r="AL49"/>
  <c r="AR49" s="1"/>
  <c r="AS48"/>
  <c r="AQ48"/>
  <c r="AO48"/>
  <c r="AM48"/>
  <c r="AP48" s="1"/>
  <c r="AL48"/>
  <c r="AR48" s="1"/>
  <c r="AS47"/>
  <c r="AQ47"/>
  <c r="AO47"/>
  <c r="AM47"/>
  <c r="AP47" s="1"/>
  <c r="AL47"/>
  <c r="AR47" s="1"/>
  <c r="AS46"/>
  <c r="AQ46"/>
  <c r="AO46"/>
  <c r="AM46"/>
  <c r="AP46" s="1"/>
  <c r="AL46"/>
  <c r="AR46" s="1"/>
  <c r="AS45"/>
  <c r="AQ45"/>
  <c r="AO45"/>
  <c r="AM45"/>
  <c r="AP45" s="1"/>
  <c r="AL45"/>
  <c r="AR45" s="1"/>
  <c r="AS44"/>
  <c r="AQ44"/>
  <c r="AO44"/>
  <c r="AM44"/>
  <c r="AP44" s="1"/>
  <c r="AL44"/>
  <c r="AR44" s="1"/>
  <c r="AS43"/>
  <c r="AQ43"/>
  <c r="AO43"/>
  <c r="AM43"/>
  <c r="AP43" s="1"/>
  <c r="AL43"/>
  <c r="AR43" s="1"/>
  <c r="AS42"/>
  <c r="AQ42"/>
  <c r="AO42"/>
  <c r="AM42"/>
  <c r="AP42" s="1"/>
  <c r="AL42"/>
  <c r="AR42" s="1"/>
  <c r="AS41"/>
  <c r="AQ41"/>
  <c r="AO41"/>
  <c r="AM41"/>
  <c r="AP41" s="1"/>
  <c r="AL41"/>
  <c r="AR41" s="1"/>
  <c r="AS40"/>
  <c r="AQ40"/>
  <c r="AO40"/>
  <c r="AM40"/>
  <c r="AP40" s="1"/>
  <c r="AL40"/>
  <c r="AR40" s="1"/>
  <c r="AS39"/>
  <c r="AQ39"/>
  <c r="AO39"/>
  <c r="AM39"/>
  <c r="AP39" s="1"/>
  <c r="AL39"/>
  <c r="AR39" s="1"/>
  <c r="AS38"/>
  <c r="AQ38"/>
  <c r="AO38"/>
  <c r="AM38"/>
  <c r="AP38" s="1"/>
  <c r="AL38"/>
  <c r="AR38" s="1"/>
  <c r="AS37"/>
  <c r="AQ37"/>
  <c r="AO37"/>
  <c r="AM37"/>
  <c r="AP37" s="1"/>
  <c r="AL37"/>
  <c r="AR37" s="1"/>
  <c r="AS36"/>
  <c r="AQ36"/>
  <c r="AO36"/>
  <c r="AM36"/>
  <c r="AP36" s="1"/>
  <c r="AL36"/>
  <c r="AR36" s="1"/>
  <c r="AS35"/>
  <c r="AQ35"/>
  <c r="AO35"/>
  <c r="AM35"/>
  <c r="AP35" s="1"/>
  <c r="AL35"/>
  <c r="AR35" s="1"/>
  <c r="AS34"/>
  <c r="AQ34"/>
  <c r="AO34"/>
  <c r="AM34"/>
  <c r="AP34" s="1"/>
  <c r="AL34"/>
  <c r="AR34" s="1"/>
  <c r="AS33"/>
  <c r="AQ33"/>
  <c r="AO33"/>
  <c r="AM33"/>
  <c r="AP33" s="1"/>
  <c r="AL33"/>
  <c r="AR33" s="1"/>
  <c r="AS32"/>
  <c r="AQ32"/>
  <c r="AO32"/>
  <c r="AM32"/>
  <c r="AP32" s="1"/>
  <c r="AL32"/>
  <c r="AR32" s="1"/>
  <c r="AS31"/>
  <c r="AQ31"/>
  <c r="AO31"/>
  <c r="AM31"/>
  <c r="AP31" s="1"/>
  <c r="AL31"/>
  <c r="AR31" s="1"/>
  <c r="AS30"/>
  <c r="AQ30"/>
  <c r="AO30"/>
  <c r="AM30"/>
  <c r="AP30" s="1"/>
  <c r="AL30"/>
  <c r="AR30" s="1"/>
  <c r="AS29"/>
  <c r="AQ29"/>
  <c r="AO29"/>
  <c r="AM29"/>
  <c r="AP29" s="1"/>
  <c r="AL29"/>
  <c r="AR29" s="1"/>
  <c r="AS28"/>
  <c r="AQ28"/>
  <c r="AO28"/>
  <c r="AM28"/>
  <c r="AP28" s="1"/>
  <c r="AL28"/>
  <c r="AR28" s="1"/>
  <c r="AS27"/>
  <c r="AQ27"/>
  <c r="AO27"/>
  <c r="AM27"/>
  <c r="AP27" s="1"/>
  <c r="AL27"/>
  <c r="AR27" s="1"/>
  <c r="AS26"/>
  <c r="AQ26"/>
  <c r="AO26"/>
  <c r="AM26"/>
  <c r="AP26" s="1"/>
  <c r="AL26"/>
  <c r="AR26" s="1"/>
  <c r="AS25"/>
  <c r="AQ25"/>
  <c r="AO25"/>
  <c r="AM25"/>
  <c r="AP25" s="1"/>
  <c r="AL25"/>
  <c r="AR25" s="1"/>
  <c r="AS24"/>
  <c r="AQ24"/>
  <c r="AO24"/>
  <c r="AM24"/>
  <c r="AP24" s="1"/>
  <c r="AL24"/>
  <c r="AR24" s="1"/>
  <c r="AS23"/>
  <c r="AQ23"/>
  <c r="AO23"/>
  <c r="AM23"/>
  <c r="AP23" s="1"/>
  <c r="AL23"/>
  <c r="AR23" s="1"/>
  <c r="AS22"/>
  <c r="AQ22"/>
  <c r="AO22"/>
  <c r="AM22"/>
  <c r="AP22" s="1"/>
  <c r="AL22"/>
  <c r="AR22" s="1"/>
  <c r="AS21"/>
  <c r="AQ21"/>
  <c r="AO21"/>
  <c r="AM21"/>
  <c r="AP21" s="1"/>
  <c r="AL21"/>
  <c r="AR21" s="1"/>
  <c r="AS20"/>
  <c r="AQ20"/>
  <c r="AO20"/>
  <c r="AM20"/>
  <c r="AP20" s="1"/>
  <c r="AL20"/>
  <c r="AR20" s="1"/>
  <c r="AS19"/>
  <c r="AQ19"/>
  <c r="AO19"/>
  <c r="AM19"/>
  <c r="AP19" s="1"/>
  <c r="AL19"/>
  <c r="AR19" s="1"/>
  <c r="AS18"/>
  <c r="AQ18"/>
  <c r="AO18"/>
  <c r="AM18"/>
  <c r="AP18" s="1"/>
  <c r="AL18"/>
  <c r="AR18" s="1"/>
  <c r="AS17"/>
  <c r="AQ17"/>
  <c r="AO17"/>
  <c r="AM17"/>
  <c r="AP17" s="1"/>
  <c r="AL17"/>
  <c r="AR17" s="1"/>
  <c r="AS16"/>
  <c r="AQ16"/>
  <c r="AO16"/>
  <c r="AM16"/>
  <c r="AP16" s="1"/>
  <c r="AL16"/>
  <c r="AR16" s="1"/>
  <c r="AS15"/>
  <c r="AQ15"/>
  <c r="AO15"/>
  <c r="AM15"/>
  <c r="AP15" s="1"/>
  <c r="AL15"/>
  <c r="AR15" s="1"/>
  <c r="AS14"/>
  <c r="AQ14"/>
  <c r="AO14"/>
  <c r="AM14"/>
  <c r="AP14" s="1"/>
  <c r="AL14"/>
  <c r="AR14" s="1"/>
  <c r="AS13"/>
  <c r="AQ13"/>
  <c r="AO13"/>
  <c r="AM13"/>
  <c r="AP13" s="1"/>
  <c r="AL13"/>
  <c r="AR13" s="1"/>
  <c r="AS12"/>
  <c r="AQ12"/>
  <c r="AO12"/>
  <c r="AM12"/>
  <c r="AP12" s="1"/>
  <c r="AL12"/>
  <c r="AR12" s="1"/>
  <c r="AS11"/>
  <c r="AQ11"/>
  <c r="AO11"/>
  <c r="AM11"/>
  <c r="AP11" s="1"/>
  <c r="AL11"/>
  <c r="AR11" s="1"/>
  <c r="AS10"/>
  <c r="AQ10"/>
  <c r="AO10"/>
  <c r="AM10"/>
  <c r="AP10" s="1"/>
  <c r="AL10"/>
  <c r="AR10" s="1"/>
  <c r="AS9"/>
  <c r="AQ9"/>
  <c r="AO9"/>
  <c r="AM9"/>
  <c r="AP9" s="1"/>
  <c r="AL9"/>
  <c r="AR9" s="1"/>
  <c r="AS8"/>
  <c r="AQ8"/>
  <c r="AO8"/>
  <c r="AM8"/>
  <c r="AP8" s="1"/>
  <c r="AL8"/>
  <c r="AR8" s="1"/>
  <c r="AS7"/>
  <c r="AQ7"/>
  <c r="AO7"/>
  <c r="AM7"/>
  <c r="AP7" s="1"/>
  <c r="AL7"/>
  <c r="AR7" s="1"/>
  <c r="AS6"/>
  <c r="AQ6"/>
  <c r="AO6"/>
  <c r="AM6"/>
  <c r="AP6" s="1"/>
  <c r="AL6"/>
  <c r="AR6" s="1"/>
  <c r="AS5"/>
  <c r="AQ5"/>
  <c r="AO5"/>
  <c r="AM5"/>
  <c r="AP5" s="1"/>
  <c r="AL5"/>
  <c r="AR5" s="1"/>
  <c r="AS4"/>
  <c r="AQ4"/>
  <c r="AO4"/>
  <c r="AM4"/>
  <c r="AP4" s="1"/>
  <c r="AL4"/>
  <c r="AR4" s="1"/>
  <c r="AS3"/>
  <c r="AQ3"/>
  <c r="AO3"/>
  <c r="AM3"/>
  <c r="AP3" s="1"/>
  <c r="AL3"/>
  <c r="AR3" s="1"/>
  <c r="AD53"/>
  <c r="AB53"/>
  <c r="Z53"/>
  <c r="X53"/>
  <c r="AA53" s="1"/>
  <c r="W53"/>
  <c r="AC53" s="1"/>
  <c r="AD52"/>
  <c r="AB52"/>
  <c r="Z52"/>
  <c r="X52"/>
  <c r="AA52" s="1"/>
  <c r="W52"/>
  <c r="AC52" s="1"/>
  <c r="AD51"/>
  <c r="AB51"/>
  <c r="Z51"/>
  <c r="X51"/>
  <c r="AA51" s="1"/>
  <c r="W51"/>
  <c r="AC51" s="1"/>
  <c r="AD50"/>
  <c r="AB50"/>
  <c r="Z50"/>
  <c r="X50"/>
  <c r="AA50" s="1"/>
  <c r="W50"/>
  <c r="AC50" s="1"/>
  <c r="AD49"/>
  <c r="AB49"/>
  <c r="Z49"/>
  <c r="X49"/>
  <c r="AA49" s="1"/>
  <c r="W49"/>
  <c r="AC49" s="1"/>
  <c r="AD48"/>
  <c r="AB48"/>
  <c r="Z48"/>
  <c r="X48"/>
  <c r="AA48" s="1"/>
  <c r="W48"/>
  <c r="AC48" s="1"/>
  <c r="AD47"/>
  <c r="AB47"/>
  <c r="Z47"/>
  <c r="X47"/>
  <c r="AA47" s="1"/>
  <c r="W47"/>
  <c r="AC47" s="1"/>
  <c r="AD46"/>
  <c r="AB46"/>
  <c r="Z46"/>
  <c r="X46"/>
  <c r="AA46" s="1"/>
  <c r="W46"/>
  <c r="AC46" s="1"/>
  <c r="AD45"/>
  <c r="AB45"/>
  <c r="Z45"/>
  <c r="X45"/>
  <c r="AA45" s="1"/>
  <c r="W45"/>
  <c r="AC45" s="1"/>
  <c r="AD44"/>
  <c r="AC44"/>
  <c r="AB44"/>
  <c r="Z44"/>
  <c r="X44"/>
  <c r="AA44" s="1"/>
  <c r="W44"/>
  <c r="AD43"/>
  <c r="AB43"/>
  <c r="Z43"/>
  <c r="X43"/>
  <c r="AA43" s="1"/>
  <c r="W43"/>
  <c r="AC43" s="1"/>
  <c r="AD42"/>
  <c r="AC42"/>
  <c r="AB42"/>
  <c r="Z42"/>
  <c r="X42"/>
  <c r="AA42" s="1"/>
  <c r="W42"/>
  <c r="AD41"/>
  <c r="AB41"/>
  <c r="Z41"/>
  <c r="X41"/>
  <c r="AA41" s="1"/>
  <c r="W41"/>
  <c r="AC41" s="1"/>
  <c r="AD40"/>
  <c r="AC40"/>
  <c r="AB40"/>
  <c r="Z40"/>
  <c r="X40"/>
  <c r="AA40" s="1"/>
  <c r="W40"/>
  <c r="AD39"/>
  <c r="AB39"/>
  <c r="Z39"/>
  <c r="X39"/>
  <c r="AA39" s="1"/>
  <c r="W39"/>
  <c r="AC39" s="1"/>
  <c r="AD38"/>
  <c r="AB38"/>
  <c r="Z38"/>
  <c r="X38"/>
  <c r="AA38" s="1"/>
  <c r="W38"/>
  <c r="AC38" s="1"/>
  <c r="AD37"/>
  <c r="AB37"/>
  <c r="Z37"/>
  <c r="X37"/>
  <c r="AA37" s="1"/>
  <c r="W37"/>
  <c r="AC37" s="1"/>
  <c r="AD36"/>
  <c r="AB36"/>
  <c r="Z36"/>
  <c r="X36"/>
  <c r="AA36" s="1"/>
  <c r="W36"/>
  <c r="AC36" s="1"/>
  <c r="AD35"/>
  <c r="AB35"/>
  <c r="Z35"/>
  <c r="X35"/>
  <c r="AA35" s="1"/>
  <c r="W35"/>
  <c r="AC35" s="1"/>
  <c r="AD34"/>
  <c r="AB34"/>
  <c r="Z34"/>
  <c r="X34"/>
  <c r="AA34" s="1"/>
  <c r="W34"/>
  <c r="AC34" s="1"/>
  <c r="AD33"/>
  <c r="AB33"/>
  <c r="Z33"/>
  <c r="X33"/>
  <c r="AA33" s="1"/>
  <c r="W33"/>
  <c r="AC33" s="1"/>
  <c r="AD32"/>
  <c r="AB32"/>
  <c r="Z32"/>
  <c r="X32"/>
  <c r="AA32" s="1"/>
  <c r="W32"/>
  <c r="AC32" s="1"/>
  <c r="AD31"/>
  <c r="AB31"/>
  <c r="Z31"/>
  <c r="X31"/>
  <c r="AA31" s="1"/>
  <c r="W31"/>
  <c r="AC31" s="1"/>
  <c r="AD30"/>
  <c r="AB30"/>
  <c r="Z30"/>
  <c r="X30"/>
  <c r="AA30" s="1"/>
  <c r="W30"/>
  <c r="AC30" s="1"/>
  <c r="AD29"/>
  <c r="AB29"/>
  <c r="Z29"/>
  <c r="X29"/>
  <c r="AA29" s="1"/>
  <c r="W29"/>
  <c r="AC29" s="1"/>
  <c r="AD28"/>
  <c r="AB28"/>
  <c r="Z28"/>
  <c r="X28"/>
  <c r="AA28" s="1"/>
  <c r="W28"/>
  <c r="AC28" s="1"/>
  <c r="AD27"/>
  <c r="AB27"/>
  <c r="Z27"/>
  <c r="X27"/>
  <c r="AA27" s="1"/>
  <c r="W27"/>
  <c r="AC27" s="1"/>
  <c r="AD26"/>
  <c r="AB26"/>
  <c r="Z26"/>
  <c r="X26"/>
  <c r="AA26" s="1"/>
  <c r="W26"/>
  <c r="AC26" s="1"/>
  <c r="AD25"/>
  <c r="AB25"/>
  <c r="Z25"/>
  <c r="X25"/>
  <c r="AA25" s="1"/>
  <c r="W25"/>
  <c r="AC25" s="1"/>
  <c r="AD24"/>
  <c r="AB24"/>
  <c r="Z24"/>
  <c r="X24"/>
  <c r="AA24" s="1"/>
  <c r="W24"/>
  <c r="AC24" s="1"/>
  <c r="AD23"/>
  <c r="AB23"/>
  <c r="Z23"/>
  <c r="X23"/>
  <c r="AA23" s="1"/>
  <c r="W23"/>
  <c r="AC23" s="1"/>
  <c r="AD22"/>
  <c r="AB22"/>
  <c r="Z22"/>
  <c r="X22"/>
  <c r="AA22" s="1"/>
  <c r="W22"/>
  <c r="AC22" s="1"/>
  <c r="AD21"/>
  <c r="AB21"/>
  <c r="Z21"/>
  <c r="X21"/>
  <c r="AA21" s="1"/>
  <c r="W21"/>
  <c r="AC21" s="1"/>
  <c r="AD20"/>
  <c r="AB20"/>
  <c r="Z20"/>
  <c r="X20"/>
  <c r="AA20" s="1"/>
  <c r="W20"/>
  <c r="AC20" s="1"/>
  <c r="AD19"/>
  <c r="AC19"/>
  <c r="AB19"/>
  <c r="Z19"/>
  <c r="X19"/>
  <c r="AA19" s="1"/>
  <c r="W19"/>
  <c r="AD18"/>
  <c r="AB18"/>
  <c r="Z18"/>
  <c r="X18"/>
  <c r="AA18" s="1"/>
  <c r="W18"/>
  <c r="AC18" s="1"/>
  <c r="AD17"/>
  <c r="AB17"/>
  <c r="Z17"/>
  <c r="X17"/>
  <c r="AA17" s="1"/>
  <c r="W17"/>
  <c r="AC17" s="1"/>
  <c r="AD16"/>
  <c r="AB16"/>
  <c r="Z16"/>
  <c r="X16"/>
  <c r="AA16" s="1"/>
  <c r="W16"/>
  <c r="AC16" s="1"/>
  <c r="AD15"/>
  <c r="AB15"/>
  <c r="Z15"/>
  <c r="X15"/>
  <c r="AA15" s="1"/>
  <c r="W15"/>
  <c r="AC15" s="1"/>
  <c r="AD14"/>
  <c r="AB14"/>
  <c r="Z14"/>
  <c r="X14"/>
  <c r="AA14" s="1"/>
  <c r="W14"/>
  <c r="AC14" s="1"/>
  <c r="AD13"/>
  <c r="AB13"/>
  <c r="Z13"/>
  <c r="X13"/>
  <c r="AA13" s="1"/>
  <c r="W13"/>
  <c r="AC13" s="1"/>
  <c r="AD12"/>
  <c r="AB12"/>
  <c r="Z12"/>
  <c r="X12"/>
  <c r="AA12" s="1"/>
  <c r="W12"/>
  <c r="AC12" s="1"/>
  <c r="AD11"/>
  <c r="AB11"/>
  <c r="Z11"/>
  <c r="X11"/>
  <c r="AA11" s="1"/>
  <c r="W11"/>
  <c r="AC11" s="1"/>
  <c r="AD10"/>
  <c r="AB10"/>
  <c r="Z10"/>
  <c r="X10"/>
  <c r="AA10" s="1"/>
  <c r="W10"/>
  <c r="AC10" s="1"/>
  <c r="AD9"/>
  <c r="AB9"/>
  <c r="Z9"/>
  <c r="X9"/>
  <c r="AA9" s="1"/>
  <c r="W9"/>
  <c r="AC9" s="1"/>
  <c r="AD8"/>
  <c r="AB8"/>
  <c r="Z8"/>
  <c r="X8"/>
  <c r="AA8" s="1"/>
  <c r="W8"/>
  <c r="AC8" s="1"/>
  <c r="AD7"/>
  <c r="AB7"/>
  <c r="Z7"/>
  <c r="X7"/>
  <c r="AA7" s="1"/>
  <c r="W7"/>
  <c r="AC7" s="1"/>
  <c r="AD6"/>
  <c r="AB6"/>
  <c r="Z6"/>
  <c r="X6"/>
  <c r="AA6" s="1"/>
  <c r="W6"/>
  <c r="AC6" s="1"/>
  <c r="AD5"/>
  <c r="AB5"/>
  <c r="Z5"/>
  <c r="X5"/>
  <c r="AA5" s="1"/>
  <c r="W5"/>
  <c r="AC5" s="1"/>
  <c r="AD4"/>
  <c r="AB4"/>
  <c r="Z4"/>
  <c r="X4"/>
  <c r="AA4" s="1"/>
  <c r="W4"/>
  <c r="AC4" s="1"/>
  <c r="AD3"/>
  <c r="AB3"/>
  <c r="Z3"/>
  <c r="X3"/>
  <c r="AA3" s="1"/>
  <c r="W3"/>
  <c r="AC3" s="1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FX53" i="30"/>
  <c r="FV53"/>
  <c r="FT53"/>
  <c r="FR53"/>
  <c r="FU53" s="1"/>
  <c r="FQ53"/>
  <c r="FW53" s="1"/>
  <c r="FX52"/>
  <c r="FV52"/>
  <c r="FT52"/>
  <c r="FR52"/>
  <c r="FU52" s="1"/>
  <c r="FQ52"/>
  <c r="FW52" s="1"/>
  <c r="FX51"/>
  <c r="FV51"/>
  <c r="FT51"/>
  <c r="FR51"/>
  <c r="FU51" s="1"/>
  <c r="FQ51"/>
  <c r="FW51" s="1"/>
  <c r="FX50"/>
  <c r="FV50"/>
  <c r="FT50"/>
  <c r="FR50"/>
  <c r="FU50" s="1"/>
  <c r="FQ50"/>
  <c r="FW50" s="1"/>
  <c r="FX49"/>
  <c r="FV49"/>
  <c r="FT49"/>
  <c r="FR49"/>
  <c r="FU49" s="1"/>
  <c r="FQ49"/>
  <c r="FW49" s="1"/>
  <c r="FX48"/>
  <c r="FV48"/>
  <c r="FT48"/>
  <c r="FR48"/>
  <c r="FU48" s="1"/>
  <c r="FQ48"/>
  <c r="FW48" s="1"/>
  <c r="FX47"/>
  <c r="FV47"/>
  <c r="FT47"/>
  <c r="FR47"/>
  <c r="FU47" s="1"/>
  <c r="FQ47"/>
  <c r="FW47" s="1"/>
  <c r="FX46"/>
  <c r="FV46"/>
  <c r="FT46"/>
  <c r="FR46"/>
  <c r="FU46" s="1"/>
  <c r="FQ46"/>
  <c r="FW46" s="1"/>
  <c r="FX45"/>
  <c r="FV45"/>
  <c r="FT45"/>
  <c r="FR45"/>
  <c r="FU45" s="1"/>
  <c r="FQ45"/>
  <c r="FW45" s="1"/>
  <c r="FX44"/>
  <c r="FV44"/>
  <c r="FT44"/>
  <c r="FR44"/>
  <c r="FU44" s="1"/>
  <c r="FQ44"/>
  <c r="FW44" s="1"/>
  <c r="FX43"/>
  <c r="FV43"/>
  <c r="FT43"/>
  <c r="FR43"/>
  <c r="FU43" s="1"/>
  <c r="FQ43"/>
  <c r="FW43" s="1"/>
  <c r="FX42"/>
  <c r="FW42"/>
  <c r="FV42"/>
  <c r="FT42"/>
  <c r="FR42"/>
  <c r="FU42" s="1"/>
  <c r="FQ42"/>
  <c r="FX41"/>
  <c r="FV41"/>
  <c r="FT41"/>
  <c r="FR41"/>
  <c r="FU41" s="1"/>
  <c r="FQ41"/>
  <c r="FW41" s="1"/>
  <c r="FX40"/>
  <c r="FW40"/>
  <c r="FV40"/>
  <c r="FT40"/>
  <c r="FR40"/>
  <c r="FU40" s="1"/>
  <c r="FQ40"/>
  <c r="FX39"/>
  <c r="FV39"/>
  <c r="FT39"/>
  <c r="FR39"/>
  <c r="FU39" s="1"/>
  <c r="FQ39"/>
  <c r="FW39" s="1"/>
  <c r="FX38"/>
  <c r="FW38"/>
  <c r="FV38"/>
  <c r="FT38"/>
  <c r="FR38"/>
  <c r="FU38" s="1"/>
  <c r="FQ38"/>
  <c r="FX37"/>
  <c r="FV37"/>
  <c r="FT37"/>
  <c r="FR37"/>
  <c r="FU37" s="1"/>
  <c r="FQ37"/>
  <c r="FW37" s="1"/>
  <c r="FX36"/>
  <c r="FV36"/>
  <c r="FT36"/>
  <c r="FR36"/>
  <c r="FU36" s="1"/>
  <c r="FQ36"/>
  <c r="FW36" s="1"/>
  <c r="FX35"/>
  <c r="FV35"/>
  <c r="FT35"/>
  <c r="FR35"/>
  <c r="FU35" s="1"/>
  <c r="FQ35"/>
  <c r="FW35" s="1"/>
  <c r="FX34"/>
  <c r="FV34"/>
  <c r="FT34"/>
  <c r="FR34"/>
  <c r="FU34" s="1"/>
  <c r="FQ34"/>
  <c r="FW34" s="1"/>
  <c r="FX33"/>
  <c r="FV33"/>
  <c r="FT33"/>
  <c r="FR33"/>
  <c r="FU33" s="1"/>
  <c r="FQ33"/>
  <c r="FW33" s="1"/>
  <c r="FX32"/>
  <c r="FV32"/>
  <c r="FT32"/>
  <c r="FR32"/>
  <c r="FU32" s="1"/>
  <c r="FQ32"/>
  <c r="FW32" s="1"/>
  <c r="FX31"/>
  <c r="FV31"/>
  <c r="FT31"/>
  <c r="FR31"/>
  <c r="FU31" s="1"/>
  <c r="FQ31"/>
  <c r="FW31" s="1"/>
  <c r="FX30"/>
  <c r="FV30"/>
  <c r="FT30"/>
  <c r="FR30"/>
  <c r="FU30" s="1"/>
  <c r="FQ30"/>
  <c r="FW30" s="1"/>
  <c r="FX29"/>
  <c r="FV29"/>
  <c r="FT29"/>
  <c r="FR29"/>
  <c r="FU29" s="1"/>
  <c r="FQ29"/>
  <c r="FW29" s="1"/>
  <c r="FX28"/>
  <c r="FV28"/>
  <c r="FT28"/>
  <c r="FR28"/>
  <c r="FU28" s="1"/>
  <c r="FQ28"/>
  <c r="FW28" s="1"/>
  <c r="FX27"/>
  <c r="FV27"/>
  <c r="FT27"/>
  <c r="FR27"/>
  <c r="FU27" s="1"/>
  <c r="FQ27"/>
  <c r="FW27" s="1"/>
  <c r="FX26"/>
  <c r="FV26"/>
  <c r="FT26"/>
  <c r="FR26"/>
  <c r="FU26" s="1"/>
  <c r="FQ26"/>
  <c r="FW26" s="1"/>
  <c r="FX25"/>
  <c r="FV25"/>
  <c r="FT25"/>
  <c r="FR25"/>
  <c r="FU25" s="1"/>
  <c r="FQ25"/>
  <c r="FW25" s="1"/>
  <c r="FX24"/>
  <c r="FV24"/>
  <c r="FT24"/>
  <c r="FR24"/>
  <c r="FU24" s="1"/>
  <c r="FQ24"/>
  <c r="FW24" s="1"/>
  <c r="FX23"/>
  <c r="FV23"/>
  <c r="FT23"/>
  <c r="FR23"/>
  <c r="FU23" s="1"/>
  <c r="FQ23"/>
  <c r="FW23" s="1"/>
  <c r="FX22"/>
  <c r="FV22"/>
  <c r="FT22"/>
  <c r="FR22"/>
  <c r="FU22" s="1"/>
  <c r="FQ22"/>
  <c r="FW22" s="1"/>
  <c r="FX21"/>
  <c r="FV21"/>
  <c r="FT21"/>
  <c r="FR21"/>
  <c r="FU21" s="1"/>
  <c r="FQ21"/>
  <c r="FW21" s="1"/>
  <c r="FX20"/>
  <c r="FV20"/>
  <c r="FT20"/>
  <c r="FR20"/>
  <c r="FU20" s="1"/>
  <c r="FQ20"/>
  <c r="FW20" s="1"/>
  <c r="FX19"/>
  <c r="FV19"/>
  <c r="FT19"/>
  <c r="FR19"/>
  <c r="FU19" s="1"/>
  <c r="FQ19"/>
  <c r="FW19" s="1"/>
  <c r="FX18"/>
  <c r="FV18"/>
  <c r="FT18"/>
  <c r="FR18"/>
  <c r="FU18" s="1"/>
  <c r="FQ18"/>
  <c r="FW18" s="1"/>
  <c r="FX17"/>
  <c r="FV17"/>
  <c r="FT17"/>
  <c r="FR17"/>
  <c r="FU17" s="1"/>
  <c r="FQ17"/>
  <c r="FW17" s="1"/>
  <c r="FX16"/>
  <c r="FV16"/>
  <c r="FT16"/>
  <c r="FR16"/>
  <c r="FU16" s="1"/>
  <c r="FQ16"/>
  <c r="FW16" s="1"/>
  <c r="FX15"/>
  <c r="FV15"/>
  <c r="FT15"/>
  <c r="FR15"/>
  <c r="FU15" s="1"/>
  <c r="FQ15"/>
  <c r="FW15" s="1"/>
  <c r="FX14"/>
  <c r="FV14"/>
  <c r="FT14"/>
  <c r="FR14"/>
  <c r="FU14" s="1"/>
  <c r="FQ14"/>
  <c r="FW14" s="1"/>
  <c r="FX13"/>
  <c r="FV13"/>
  <c r="FT13"/>
  <c r="FR13"/>
  <c r="FU13" s="1"/>
  <c r="FQ13"/>
  <c r="FW13" s="1"/>
  <c r="FX12"/>
  <c r="FV12"/>
  <c r="FT12"/>
  <c r="FR12"/>
  <c r="FU12" s="1"/>
  <c r="FQ12"/>
  <c r="FW12" s="1"/>
  <c r="FX11"/>
  <c r="FV11"/>
  <c r="FT11"/>
  <c r="FR11"/>
  <c r="FU11" s="1"/>
  <c r="FQ11"/>
  <c r="FW11" s="1"/>
  <c r="FX10"/>
  <c r="FV10"/>
  <c r="FT10"/>
  <c r="FR10"/>
  <c r="FU10" s="1"/>
  <c r="FQ10"/>
  <c r="FW10" s="1"/>
  <c r="FX9"/>
  <c r="FV9"/>
  <c r="FT9"/>
  <c r="FR9"/>
  <c r="FU9" s="1"/>
  <c r="FQ9"/>
  <c r="FW9" s="1"/>
  <c r="FX8"/>
  <c r="FV8"/>
  <c r="FT8"/>
  <c r="FR8"/>
  <c r="FU8" s="1"/>
  <c r="FQ8"/>
  <c r="FW8" s="1"/>
  <c r="FX7"/>
  <c r="FV7"/>
  <c r="FT7"/>
  <c r="FR7"/>
  <c r="FU7" s="1"/>
  <c r="FQ7"/>
  <c r="FW7" s="1"/>
  <c r="FX6"/>
  <c r="FV6"/>
  <c r="FT6"/>
  <c r="FR6"/>
  <c r="FU6" s="1"/>
  <c r="FQ6"/>
  <c r="FW6" s="1"/>
  <c r="FX5"/>
  <c r="FV5"/>
  <c r="FT5"/>
  <c r="FR5"/>
  <c r="FU5" s="1"/>
  <c r="FQ5"/>
  <c r="FW5" s="1"/>
  <c r="FX4"/>
  <c r="FV4"/>
  <c r="FT4"/>
  <c r="FR4"/>
  <c r="FU4" s="1"/>
  <c r="FQ4"/>
  <c r="FW4" s="1"/>
  <c r="FX3"/>
  <c r="FV3"/>
  <c r="FT3"/>
  <c r="FR3"/>
  <c r="FU3" s="1"/>
  <c r="FQ3"/>
  <c r="FW3" s="1"/>
  <c r="FI53"/>
  <c r="FG53"/>
  <c r="FE53"/>
  <c r="FC53"/>
  <c r="FF53" s="1"/>
  <c r="FB53"/>
  <c r="FH53" s="1"/>
  <c r="FI52"/>
  <c r="FG52"/>
  <c r="FE52"/>
  <c r="FC52"/>
  <c r="FF52" s="1"/>
  <c r="FB52"/>
  <c r="FH52" s="1"/>
  <c r="FI51"/>
  <c r="FG51"/>
  <c r="FE51"/>
  <c r="FC51"/>
  <c r="FF51" s="1"/>
  <c r="FB51"/>
  <c r="FH51" s="1"/>
  <c r="FI50"/>
  <c r="FG50"/>
  <c r="FE50"/>
  <c r="FC50"/>
  <c r="FF50" s="1"/>
  <c r="FB50"/>
  <c r="FH50" s="1"/>
  <c r="FI49"/>
  <c r="FG49"/>
  <c r="FE49"/>
  <c r="FC49"/>
  <c r="FF49" s="1"/>
  <c r="FB49"/>
  <c r="FH49" s="1"/>
  <c r="FI48"/>
  <c r="FG48"/>
  <c r="FE48"/>
  <c r="FC48"/>
  <c r="FF48" s="1"/>
  <c r="FB48"/>
  <c r="FH48" s="1"/>
  <c r="FI47"/>
  <c r="FG47"/>
  <c r="FE47"/>
  <c r="FC47"/>
  <c r="FF47" s="1"/>
  <c r="FB47"/>
  <c r="FH47" s="1"/>
  <c r="FI46"/>
  <c r="FG46"/>
  <c r="FE46"/>
  <c r="FC46"/>
  <c r="FF46" s="1"/>
  <c r="FB46"/>
  <c r="FH46" s="1"/>
  <c r="FI45"/>
  <c r="FG45"/>
  <c r="FE45"/>
  <c r="FC45"/>
  <c r="FF45" s="1"/>
  <c r="FB45"/>
  <c r="FH45" s="1"/>
  <c r="FI44"/>
  <c r="FG44"/>
  <c r="FE44"/>
  <c r="FC44"/>
  <c r="FF44" s="1"/>
  <c r="FB44"/>
  <c r="FH44" s="1"/>
  <c r="FI43"/>
  <c r="FG43"/>
  <c r="FE43"/>
  <c r="FC43"/>
  <c r="FF43" s="1"/>
  <c r="FB43"/>
  <c r="FH43" s="1"/>
  <c r="FI42"/>
  <c r="FG42"/>
  <c r="FE42"/>
  <c r="FC42"/>
  <c r="FF42" s="1"/>
  <c r="FB42"/>
  <c r="FH42" s="1"/>
  <c r="FI41"/>
  <c r="FG41"/>
  <c r="FE41"/>
  <c r="FC41"/>
  <c r="FF41" s="1"/>
  <c r="FB41"/>
  <c r="FH41" s="1"/>
  <c r="FI40"/>
  <c r="FG40"/>
  <c r="FE40"/>
  <c r="FC40"/>
  <c r="FF40" s="1"/>
  <c r="FB40"/>
  <c r="FH40" s="1"/>
  <c r="FI39"/>
  <c r="FG39"/>
  <c r="FE39"/>
  <c r="FC39"/>
  <c r="FF39" s="1"/>
  <c r="FB39"/>
  <c r="FH39" s="1"/>
  <c r="FI38"/>
  <c r="FG38"/>
  <c r="FE38"/>
  <c r="FC38"/>
  <c r="FF38" s="1"/>
  <c r="FB38"/>
  <c r="FH38" s="1"/>
  <c r="FI37"/>
  <c r="FG37"/>
  <c r="FE37"/>
  <c r="FC37"/>
  <c r="FF37" s="1"/>
  <c r="FB37"/>
  <c r="FH37" s="1"/>
  <c r="FI36"/>
  <c r="FG36"/>
  <c r="FE36"/>
  <c r="FC36"/>
  <c r="FF36" s="1"/>
  <c r="FB36"/>
  <c r="FH36" s="1"/>
  <c r="FI35"/>
  <c r="FG35"/>
  <c r="FE35"/>
  <c r="FC35"/>
  <c r="FF35" s="1"/>
  <c r="FB35"/>
  <c r="FH35" s="1"/>
  <c r="FI34"/>
  <c r="FG34"/>
  <c r="FE34"/>
  <c r="FC34"/>
  <c r="FF34" s="1"/>
  <c r="FB34"/>
  <c r="FH34" s="1"/>
  <c r="FI33"/>
  <c r="FG33"/>
  <c r="FE33"/>
  <c r="FC33"/>
  <c r="FF33" s="1"/>
  <c r="FB33"/>
  <c r="FH33" s="1"/>
  <c r="FI32"/>
  <c r="FG32"/>
  <c r="FE32"/>
  <c r="FC32"/>
  <c r="FF32" s="1"/>
  <c r="FB32"/>
  <c r="FH32" s="1"/>
  <c r="FI31"/>
  <c r="FG31"/>
  <c r="FE31"/>
  <c r="FC31"/>
  <c r="FF31" s="1"/>
  <c r="FB31"/>
  <c r="FH31" s="1"/>
  <c r="FI30"/>
  <c r="FG30"/>
  <c r="FE30"/>
  <c r="FC30"/>
  <c r="FF30" s="1"/>
  <c r="FB30"/>
  <c r="FH30" s="1"/>
  <c r="FI29"/>
  <c r="FG29"/>
  <c r="FE29"/>
  <c r="FC29"/>
  <c r="FF29" s="1"/>
  <c r="FB29"/>
  <c r="FH29" s="1"/>
  <c r="FI28"/>
  <c r="FG28"/>
  <c r="FE28"/>
  <c r="FC28"/>
  <c r="FF28" s="1"/>
  <c r="FB28"/>
  <c r="FH28" s="1"/>
  <c r="FI27"/>
  <c r="FG27"/>
  <c r="FE27"/>
  <c r="FC27"/>
  <c r="FF27" s="1"/>
  <c r="FB27"/>
  <c r="FH27" s="1"/>
  <c r="FI26"/>
  <c r="FG26"/>
  <c r="FE26"/>
  <c r="FC26"/>
  <c r="FF26" s="1"/>
  <c r="FB26"/>
  <c r="FH26" s="1"/>
  <c r="FI25"/>
  <c r="FG25"/>
  <c r="FE25"/>
  <c r="FC25"/>
  <c r="FF25" s="1"/>
  <c r="FB25"/>
  <c r="FH25" s="1"/>
  <c r="FI24"/>
  <c r="FG24"/>
  <c r="FE24"/>
  <c r="FC24"/>
  <c r="FF24" s="1"/>
  <c r="FB24"/>
  <c r="FH24" s="1"/>
  <c r="FI23"/>
  <c r="FG23"/>
  <c r="FE23"/>
  <c r="FC23"/>
  <c r="FF23" s="1"/>
  <c r="FB23"/>
  <c r="FH23" s="1"/>
  <c r="FI22"/>
  <c r="FG22"/>
  <c r="FE22"/>
  <c r="FC22"/>
  <c r="FF22" s="1"/>
  <c r="FB22"/>
  <c r="FH22" s="1"/>
  <c r="FI21"/>
  <c r="FG21"/>
  <c r="FE21"/>
  <c r="FC21"/>
  <c r="FF21" s="1"/>
  <c r="FB21"/>
  <c r="FH21" s="1"/>
  <c r="FI20"/>
  <c r="FG20"/>
  <c r="FE20"/>
  <c r="FC20"/>
  <c r="FF20" s="1"/>
  <c r="FB20"/>
  <c r="FH20" s="1"/>
  <c r="FI19"/>
  <c r="FG19"/>
  <c r="FE19"/>
  <c r="FC19"/>
  <c r="FF19" s="1"/>
  <c r="FB19"/>
  <c r="FH19" s="1"/>
  <c r="FI18"/>
  <c r="FG18"/>
  <c r="FE18"/>
  <c r="FC18"/>
  <c r="FF18" s="1"/>
  <c r="FB18"/>
  <c r="FH18" s="1"/>
  <c r="FI17"/>
  <c r="FG17"/>
  <c r="FE17"/>
  <c r="FC17"/>
  <c r="FF17" s="1"/>
  <c r="FB17"/>
  <c r="FH17" s="1"/>
  <c r="FI16"/>
  <c r="FG16"/>
  <c r="FE16"/>
  <c r="FC16"/>
  <c r="FF16" s="1"/>
  <c r="FB16"/>
  <c r="FH16" s="1"/>
  <c r="FI15"/>
  <c r="FG15"/>
  <c r="FE15"/>
  <c r="FC15"/>
  <c r="FF15" s="1"/>
  <c r="FB15"/>
  <c r="FH15" s="1"/>
  <c r="FI14"/>
  <c r="FG14"/>
  <c r="FE14"/>
  <c r="FC14"/>
  <c r="FF14" s="1"/>
  <c r="FB14"/>
  <c r="FH14" s="1"/>
  <c r="FI13"/>
  <c r="FG13"/>
  <c r="FE13"/>
  <c r="FC13"/>
  <c r="FF13" s="1"/>
  <c r="FB13"/>
  <c r="FH13" s="1"/>
  <c r="FI12"/>
  <c r="FG12"/>
  <c r="FE12"/>
  <c r="FC12"/>
  <c r="FF12" s="1"/>
  <c r="FB12"/>
  <c r="FH12" s="1"/>
  <c r="FI11"/>
  <c r="FG11"/>
  <c r="FE11"/>
  <c r="FC11"/>
  <c r="FF11" s="1"/>
  <c r="FB11"/>
  <c r="FH11" s="1"/>
  <c r="FI10"/>
  <c r="FG10"/>
  <c r="FE10"/>
  <c r="FC10"/>
  <c r="FF10" s="1"/>
  <c r="FB10"/>
  <c r="FH10" s="1"/>
  <c r="FI9"/>
  <c r="FG9"/>
  <c r="FE9"/>
  <c r="FC9"/>
  <c r="FF9" s="1"/>
  <c r="FB9"/>
  <c r="FH9" s="1"/>
  <c r="FI8"/>
  <c r="FG8"/>
  <c r="FE8"/>
  <c r="FC8"/>
  <c r="FF8" s="1"/>
  <c r="FB8"/>
  <c r="FH8" s="1"/>
  <c r="FI7"/>
  <c r="FG7"/>
  <c r="FE7"/>
  <c r="FC7"/>
  <c r="FF7" s="1"/>
  <c r="FB7"/>
  <c r="FH7" s="1"/>
  <c r="FI6"/>
  <c r="FG6"/>
  <c r="FE6"/>
  <c r="FC6"/>
  <c r="FF6" s="1"/>
  <c r="FB6"/>
  <c r="FH6" s="1"/>
  <c r="FI5"/>
  <c r="FG5"/>
  <c r="FE5"/>
  <c r="FC5"/>
  <c r="FF5" s="1"/>
  <c r="FB5"/>
  <c r="FH5" s="1"/>
  <c r="FI4"/>
  <c r="FG4"/>
  <c r="FE4"/>
  <c r="FC4"/>
  <c r="FF4" s="1"/>
  <c r="FB4"/>
  <c r="FH4" s="1"/>
  <c r="FI3"/>
  <c r="FG3"/>
  <c r="FE3"/>
  <c r="FC3"/>
  <c r="FF3" s="1"/>
  <c r="FB3"/>
  <c r="FH3" s="1"/>
  <c r="ET53"/>
  <c r="ER53"/>
  <c r="EP53"/>
  <c r="EN53"/>
  <c r="EQ53" s="1"/>
  <c r="EM53"/>
  <c r="ES53" s="1"/>
  <c r="ET52"/>
  <c r="ER52"/>
  <c r="EP52"/>
  <c r="EN52"/>
  <c r="EQ52" s="1"/>
  <c r="EM52"/>
  <c r="ES52" s="1"/>
  <c r="ET51"/>
  <c r="ER51"/>
  <c r="EP51"/>
  <c r="EN51"/>
  <c r="EQ51" s="1"/>
  <c r="EM51"/>
  <c r="ES51" s="1"/>
  <c r="ET50"/>
  <c r="ES50"/>
  <c r="ER50"/>
  <c r="EP50"/>
  <c r="EN50"/>
  <c r="EQ50" s="1"/>
  <c r="EM50"/>
  <c r="ET49"/>
  <c r="ER49"/>
  <c r="EP49"/>
  <c r="EN49"/>
  <c r="EQ49" s="1"/>
  <c r="EM49"/>
  <c r="ES49" s="1"/>
  <c r="ET48"/>
  <c r="ER48"/>
  <c r="EP48"/>
  <c r="EN48"/>
  <c r="EQ48" s="1"/>
  <c r="EM48"/>
  <c r="ES48" s="1"/>
  <c r="ET47"/>
  <c r="ER47"/>
  <c r="EP47"/>
  <c r="EN47"/>
  <c r="EQ47" s="1"/>
  <c r="EM47"/>
  <c r="ES47" s="1"/>
  <c r="ET46"/>
  <c r="ER46"/>
  <c r="EP46"/>
  <c r="EN46"/>
  <c r="EQ46" s="1"/>
  <c r="EM46"/>
  <c r="ES46" s="1"/>
  <c r="ET45"/>
  <c r="ER45"/>
  <c r="EP45"/>
  <c r="EN45"/>
  <c r="EQ45" s="1"/>
  <c r="EM45"/>
  <c r="ES45" s="1"/>
  <c r="ET44"/>
  <c r="ER44"/>
  <c r="EP44"/>
  <c r="EN44"/>
  <c r="EQ44" s="1"/>
  <c r="EM44"/>
  <c r="ES44" s="1"/>
  <c r="ET43"/>
  <c r="ER43"/>
  <c r="EP43"/>
  <c r="EN43"/>
  <c r="EQ43" s="1"/>
  <c r="EM43"/>
  <c r="ES43" s="1"/>
  <c r="ET42"/>
  <c r="ER42"/>
  <c r="EP42"/>
  <c r="EN42"/>
  <c r="EQ42" s="1"/>
  <c r="EM42"/>
  <c r="ES42" s="1"/>
  <c r="ET41"/>
  <c r="ER41"/>
  <c r="EP41"/>
  <c r="EN41"/>
  <c r="EQ41" s="1"/>
  <c r="EM41"/>
  <c r="ES41" s="1"/>
  <c r="ET40"/>
  <c r="ER40"/>
  <c r="EP40"/>
  <c r="EN40"/>
  <c r="EQ40" s="1"/>
  <c r="EM40"/>
  <c r="ES40" s="1"/>
  <c r="ET39"/>
  <c r="ER39"/>
  <c r="EP39"/>
  <c r="EN39"/>
  <c r="EQ39" s="1"/>
  <c r="EM39"/>
  <c r="ES39" s="1"/>
  <c r="ET38"/>
  <c r="ER38"/>
  <c r="EP38"/>
  <c r="EN38"/>
  <c r="EQ38" s="1"/>
  <c r="EM38"/>
  <c r="ES38" s="1"/>
  <c r="ET37"/>
  <c r="ER37"/>
  <c r="EP37"/>
  <c r="EN37"/>
  <c r="EQ37" s="1"/>
  <c r="EM37"/>
  <c r="ES37" s="1"/>
  <c r="ET36"/>
  <c r="ER36"/>
  <c r="EP36"/>
  <c r="EN36"/>
  <c r="EQ36" s="1"/>
  <c r="EM36"/>
  <c r="ES36" s="1"/>
  <c r="ET35"/>
  <c r="ER35"/>
  <c r="EP35"/>
  <c r="EN35"/>
  <c r="EQ35" s="1"/>
  <c r="EM35"/>
  <c r="ES35" s="1"/>
  <c r="ET34"/>
  <c r="ER34"/>
  <c r="EP34"/>
  <c r="EN34"/>
  <c r="EQ34" s="1"/>
  <c r="EM34"/>
  <c r="ES34" s="1"/>
  <c r="ET33"/>
  <c r="ER33"/>
  <c r="EP33"/>
  <c r="EN33"/>
  <c r="EQ33" s="1"/>
  <c r="EM33"/>
  <c r="ES33" s="1"/>
  <c r="ET32"/>
  <c r="ER32"/>
  <c r="EP32"/>
  <c r="EN32"/>
  <c r="EQ32" s="1"/>
  <c r="EM32"/>
  <c r="ES32" s="1"/>
  <c r="ET31"/>
  <c r="ER31"/>
  <c r="EP31"/>
  <c r="EN31"/>
  <c r="EQ31" s="1"/>
  <c r="EM31"/>
  <c r="ES31" s="1"/>
  <c r="ET30"/>
  <c r="ER30"/>
  <c r="EP30"/>
  <c r="EN30"/>
  <c r="EQ30" s="1"/>
  <c r="EM30"/>
  <c r="ES30" s="1"/>
  <c r="ET29"/>
  <c r="ER29"/>
  <c r="EP29"/>
  <c r="EN29"/>
  <c r="EQ29" s="1"/>
  <c r="EM29"/>
  <c r="ES29" s="1"/>
  <c r="ET28"/>
  <c r="ER28"/>
  <c r="EP28"/>
  <c r="EN28"/>
  <c r="EQ28" s="1"/>
  <c r="EM28"/>
  <c r="ES28" s="1"/>
  <c r="ET27"/>
  <c r="ER27"/>
  <c r="EP27"/>
  <c r="EN27"/>
  <c r="EQ27" s="1"/>
  <c r="EM27"/>
  <c r="ES27" s="1"/>
  <c r="ET26"/>
  <c r="ER26"/>
  <c r="EP26"/>
  <c r="EN26"/>
  <c r="EQ26" s="1"/>
  <c r="EM26"/>
  <c r="ES26" s="1"/>
  <c r="ET25"/>
  <c r="ER25"/>
  <c r="EP25"/>
  <c r="EN25"/>
  <c r="EQ25" s="1"/>
  <c r="EM25"/>
  <c r="ES25" s="1"/>
  <c r="ET24"/>
  <c r="ER24"/>
  <c r="EP24"/>
  <c r="EN24"/>
  <c r="EQ24" s="1"/>
  <c r="EM24"/>
  <c r="ES24" s="1"/>
  <c r="ET23"/>
  <c r="ER23"/>
  <c r="EP23"/>
  <c r="EN23"/>
  <c r="EQ23" s="1"/>
  <c r="EM23"/>
  <c r="ES23" s="1"/>
  <c r="ET22"/>
  <c r="ER22"/>
  <c r="EP22"/>
  <c r="EN22"/>
  <c r="EQ22" s="1"/>
  <c r="EM22"/>
  <c r="ES22" s="1"/>
  <c r="ET21"/>
  <c r="ER21"/>
  <c r="EP21"/>
  <c r="EN21"/>
  <c r="EQ21" s="1"/>
  <c r="EM21"/>
  <c r="ES21" s="1"/>
  <c r="ET20"/>
  <c r="ER20"/>
  <c r="EP20"/>
  <c r="EN20"/>
  <c r="EQ20" s="1"/>
  <c r="EM20"/>
  <c r="ES20" s="1"/>
  <c r="ET19"/>
  <c r="ER19"/>
  <c r="EP19"/>
  <c r="EN19"/>
  <c r="EQ19" s="1"/>
  <c r="EM19"/>
  <c r="ES19" s="1"/>
  <c r="ET18"/>
  <c r="ER18"/>
  <c r="EP18"/>
  <c r="EN18"/>
  <c r="EQ18" s="1"/>
  <c r="EM18"/>
  <c r="ES18" s="1"/>
  <c r="ET17"/>
  <c r="ER17"/>
  <c r="EP17"/>
  <c r="EN17"/>
  <c r="EQ17" s="1"/>
  <c r="EM17"/>
  <c r="ES17" s="1"/>
  <c r="ET16"/>
  <c r="ER16"/>
  <c r="EP16"/>
  <c r="EN16"/>
  <c r="EQ16" s="1"/>
  <c r="EM16"/>
  <c r="ES16" s="1"/>
  <c r="ET15"/>
  <c r="ER15"/>
  <c r="EP15"/>
  <c r="EN15"/>
  <c r="EQ15" s="1"/>
  <c r="EM15"/>
  <c r="ES15" s="1"/>
  <c r="ET14"/>
  <c r="ER14"/>
  <c r="EP14"/>
  <c r="EN14"/>
  <c r="EQ14" s="1"/>
  <c r="EM14"/>
  <c r="ES14" s="1"/>
  <c r="ET13"/>
  <c r="ER13"/>
  <c r="EP13"/>
  <c r="EN13"/>
  <c r="EQ13" s="1"/>
  <c r="EM13"/>
  <c r="ES13" s="1"/>
  <c r="ET12"/>
  <c r="ER12"/>
  <c r="EP12"/>
  <c r="EN12"/>
  <c r="EQ12" s="1"/>
  <c r="EM12"/>
  <c r="ES12" s="1"/>
  <c r="ET11"/>
  <c r="ER11"/>
  <c r="EP11"/>
  <c r="EN11"/>
  <c r="EQ11" s="1"/>
  <c r="EM11"/>
  <c r="ES11" s="1"/>
  <c r="ET10"/>
  <c r="ER10"/>
  <c r="EP10"/>
  <c r="EN10"/>
  <c r="EQ10" s="1"/>
  <c r="EM10"/>
  <c r="ES10" s="1"/>
  <c r="ET9"/>
  <c r="ER9"/>
  <c r="EP9"/>
  <c r="EN9"/>
  <c r="EQ9" s="1"/>
  <c r="EM9"/>
  <c r="ES9" s="1"/>
  <c r="ET8"/>
  <c r="ER8"/>
  <c r="EP8"/>
  <c r="EN8"/>
  <c r="EQ8" s="1"/>
  <c r="EM8"/>
  <c r="ES8" s="1"/>
  <c r="ET7"/>
  <c r="ER7"/>
  <c r="EP7"/>
  <c r="EN7"/>
  <c r="EQ7" s="1"/>
  <c r="EM7"/>
  <c r="ES7" s="1"/>
  <c r="ET6"/>
  <c r="ER6"/>
  <c r="EP6"/>
  <c r="EN6"/>
  <c r="EQ6" s="1"/>
  <c r="EM6"/>
  <c r="ES6" s="1"/>
  <c r="ET5"/>
  <c r="ER5"/>
  <c r="EP5"/>
  <c r="EN5"/>
  <c r="EQ5" s="1"/>
  <c r="EM5"/>
  <c r="ES5" s="1"/>
  <c r="ET4"/>
  <c r="ER4"/>
  <c r="EP4"/>
  <c r="EN4"/>
  <c r="EQ4" s="1"/>
  <c r="EM4"/>
  <c r="ES4" s="1"/>
  <c r="ET3"/>
  <c r="ER3"/>
  <c r="EP3"/>
  <c r="EN3"/>
  <c r="EQ3" s="1"/>
  <c r="EM3"/>
  <c r="ES3" s="1"/>
  <c r="EE53"/>
  <c r="EC53"/>
  <c r="EA53"/>
  <c r="DY53"/>
  <c r="EB53" s="1"/>
  <c r="DX53"/>
  <c r="ED53" s="1"/>
  <c r="EE52"/>
  <c r="EC52"/>
  <c r="EA52"/>
  <c r="DY52"/>
  <c r="EB52" s="1"/>
  <c r="DX52"/>
  <c r="ED52" s="1"/>
  <c r="EE51"/>
  <c r="EC51"/>
  <c r="EA51"/>
  <c r="DY51"/>
  <c r="EB51" s="1"/>
  <c r="DX51"/>
  <c r="ED51" s="1"/>
  <c r="EE50"/>
  <c r="EC50"/>
  <c r="EA50"/>
  <c r="DY50"/>
  <c r="EB50" s="1"/>
  <c r="DX50"/>
  <c r="ED50" s="1"/>
  <c r="EE49"/>
  <c r="EC49"/>
  <c r="EA49"/>
  <c r="DY49"/>
  <c r="EB49" s="1"/>
  <c r="DX49"/>
  <c r="ED49" s="1"/>
  <c r="EE48"/>
  <c r="EC48"/>
  <c r="EA48"/>
  <c r="DY48"/>
  <c r="EB48" s="1"/>
  <c r="DX48"/>
  <c r="ED48" s="1"/>
  <c r="EE47"/>
  <c r="EC47"/>
  <c r="EA47"/>
  <c r="DY47"/>
  <c r="EB47" s="1"/>
  <c r="DX47"/>
  <c r="ED47" s="1"/>
  <c r="EE46"/>
  <c r="EC46"/>
  <c r="EA46"/>
  <c r="DY46"/>
  <c r="EB46" s="1"/>
  <c r="DX46"/>
  <c r="ED46" s="1"/>
  <c r="EE45"/>
  <c r="EC45"/>
  <c r="EA45"/>
  <c r="DY45"/>
  <c r="EB45" s="1"/>
  <c r="DX45"/>
  <c r="ED45" s="1"/>
  <c r="EE44"/>
  <c r="EC44"/>
  <c r="EA44"/>
  <c r="DY44"/>
  <c r="EB44" s="1"/>
  <c r="DX44"/>
  <c r="ED44" s="1"/>
  <c r="EE43"/>
  <c r="EC43"/>
  <c r="EA43"/>
  <c r="DY43"/>
  <c r="EB43" s="1"/>
  <c r="DX43"/>
  <c r="ED43" s="1"/>
  <c r="EE42"/>
  <c r="EC42"/>
  <c r="EA42"/>
  <c r="DY42"/>
  <c r="EB42" s="1"/>
  <c r="DX42"/>
  <c r="ED42" s="1"/>
  <c r="EE41"/>
  <c r="EC41"/>
  <c r="EA41"/>
  <c r="DY41"/>
  <c r="EB41" s="1"/>
  <c r="DX41"/>
  <c r="ED41" s="1"/>
  <c r="EE40"/>
  <c r="EC40"/>
  <c r="EA40"/>
  <c r="DY40"/>
  <c r="EB40" s="1"/>
  <c r="DX40"/>
  <c r="ED40" s="1"/>
  <c r="EE39"/>
  <c r="EC39"/>
  <c r="EA39"/>
  <c r="DY39"/>
  <c r="EB39" s="1"/>
  <c r="DX39"/>
  <c r="ED39" s="1"/>
  <c r="EE38"/>
  <c r="EC38"/>
  <c r="EA38"/>
  <c r="DY38"/>
  <c r="EB38" s="1"/>
  <c r="DX38"/>
  <c r="ED38" s="1"/>
  <c r="EE37"/>
  <c r="EC37"/>
  <c r="EA37"/>
  <c r="DY37"/>
  <c r="EB37" s="1"/>
  <c r="DX37"/>
  <c r="ED37" s="1"/>
  <c r="EE36"/>
  <c r="EC36"/>
  <c r="EA36"/>
  <c r="DY36"/>
  <c r="EB36" s="1"/>
  <c r="DX36"/>
  <c r="ED36" s="1"/>
  <c r="EE35"/>
  <c r="EC35"/>
  <c r="EA35"/>
  <c r="DY35"/>
  <c r="EB35" s="1"/>
  <c r="DX35"/>
  <c r="ED35" s="1"/>
  <c r="EE34"/>
  <c r="EC34"/>
  <c r="EA34"/>
  <c r="DY34"/>
  <c r="EB34" s="1"/>
  <c r="DX34"/>
  <c r="ED34" s="1"/>
  <c r="EE33"/>
  <c r="EC33"/>
  <c r="EA33"/>
  <c r="DY33"/>
  <c r="EB33" s="1"/>
  <c r="DX33"/>
  <c r="ED33" s="1"/>
  <c r="EE32"/>
  <c r="EC32"/>
  <c r="EA32"/>
  <c r="DY32"/>
  <c r="EB32" s="1"/>
  <c r="DX32"/>
  <c r="ED32" s="1"/>
  <c r="EE31"/>
  <c r="EC31"/>
  <c r="EA31"/>
  <c r="DY31"/>
  <c r="EB31" s="1"/>
  <c r="DX31"/>
  <c r="ED31" s="1"/>
  <c r="EE30"/>
  <c r="EC30"/>
  <c r="EA30"/>
  <c r="DY30"/>
  <c r="EB30" s="1"/>
  <c r="DX30"/>
  <c r="ED30" s="1"/>
  <c r="EE29"/>
  <c r="EC29"/>
  <c r="EA29"/>
  <c r="DY29"/>
  <c r="EB29" s="1"/>
  <c r="DX29"/>
  <c r="ED29" s="1"/>
  <c r="EE28"/>
  <c r="EC28"/>
  <c r="EA28"/>
  <c r="DY28"/>
  <c r="EB28" s="1"/>
  <c r="DX28"/>
  <c r="ED28" s="1"/>
  <c r="EE27"/>
  <c r="EC27"/>
  <c r="EA27"/>
  <c r="DY27"/>
  <c r="EB27" s="1"/>
  <c r="DX27"/>
  <c r="ED27" s="1"/>
  <c r="EE26"/>
  <c r="EC26"/>
  <c r="EA26"/>
  <c r="DY26"/>
  <c r="EB26" s="1"/>
  <c r="DX26"/>
  <c r="ED26" s="1"/>
  <c r="EE25"/>
  <c r="EC25"/>
  <c r="EA25"/>
  <c r="DY25"/>
  <c r="EB25" s="1"/>
  <c r="DX25"/>
  <c r="ED25" s="1"/>
  <c r="EE24"/>
  <c r="EC24"/>
  <c r="EA24"/>
  <c r="DY24"/>
  <c r="EB24" s="1"/>
  <c r="DX24"/>
  <c r="ED24" s="1"/>
  <c r="EE23"/>
  <c r="EC23"/>
  <c r="EA23"/>
  <c r="DY23"/>
  <c r="EB23" s="1"/>
  <c r="DX23"/>
  <c r="ED23" s="1"/>
  <c r="EE22"/>
  <c r="EC22"/>
  <c r="EA22"/>
  <c r="DY22"/>
  <c r="EB22" s="1"/>
  <c r="DX22"/>
  <c r="ED22" s="1"/>
  <c r="EE21"/>
  <c r="EC21"/>
  <c r="EA21"/>
  <c r="DY21"/>
  <c r="EB21" s="1"/>
  <c r="DX21"/>
  <c r="ED21" s="1"/>
  <c r="EE20"/>
  <c r="EC20"/>
  <c r="EA20"/>
  <c r="DY20"/>
  <c r="EB20" s="1"/>
  <c r="DX20"/>
  <c r="ED20" s="1"/>
  <c r="EE19"/>
  <c r="EC19"/>
  <c r="EA19"/>
  <c r="DY19"/>
  <c r="EB19" s="1"/>
  <c r="DX19"/>
  <c r="ED19" s="1"/>
  <c r="EE18"/>
  <c r="EC18"/>
  <c r="EA18"/>
  <c r="DY18"/>
  <c r="EB18" s="1"/>
  <c r="DX18"/>
  <c r="ED18" s="1"/>
  <c r="EE17"/>
  <c r="EC17"/>
  <c r="EA17"/>
  <c r="DY17"/>
  <c r="EB17" s="1"/>
  <c r="DX17"/>
  <c r="ED17" s="1"/>
  <c r="EE16"/>
  <c r="EC16"/>
  <c r="EA16"/>
  <c r="DY16"/>
  <c r="EB16" s="1"/>
  <c r="DX16"/>
  <c r="ED16" s="1"/>
  <c r="EE15"/>
  <c r="EC15"/>
  <c r="EA15"/>
  <c r="DY15"/>
  <c r="EB15" s="1"/>
  <c r="DX15"/>
  <c r="ED15" s="1"/>
  <c r="EE14"/>
  <c r="EC14"/>
  <c r="EA14"/>
  <c r="DY14"/>
  <c r="EB14" s="1"/>
  <c r="DX14"/>
  <c r="ED14" s="1"/>
  <c r="EE13"/>
  <c r="EC13"/>
  <c r="EA13"/>
  <c r="DY13"/>
  <c r="EB13" s="1"/>
  <c r="DX13"/>
  <c r="ED13" s="1"/>
  <c r="EE12"/>
  <c r="EC12"/>
  <c r="EA12"/>
  <c r="DY12"/>
  <c r="EB12" s="1"/>
  <c r="DX12"/>
  <c r="ED12" s="1"/>
  <c r="EE11"/>
  <c r="EC11"/>
  <c r="EA11"/>
  <c r="DY11"/>
  <c r="EB11" s="1"/>
  <c r="DX11"/>
  <c r="ED11" s="1"/>
  <c r="EE10"/>
  <c r="EC10"/>
  <c r="EA10"/>
  <c r="DY10"/>
  <c r="EB10" s="1"/>
  <c r="DX10"/>
  <c r="ED10" s="1"/>
  <c r="EE9"/>
  <c r="EC9"/>
  <c r="EA9"/>
  <c r="DY9"/>
  <c r="EB9" s="1"/>
  <c r="DX9"/>
  <c r="ED9" s="1"/>
  <c r="EE8"/>
  <c r="EC8"/>
  <c r="EA8"/>
  <c r="DY8"/>
  <c r="EB8" s="1"/>
  <c r="DX8"/>
  <c r="ED8" s="1"/>
  <c r="EE7"/>
  <c r="EC7"/>
  <c r="EA7"/>
  <c r="DY7"/>
  <c r="EB7" s="1"/>
  <c r="DX7"/>
  <c r="ED7" s="1"/>
  <c r="EE6"/>
  <c r="EC6"/>
  <c r="EA6"/>
  <c r="DY6"/>
  <c r="EB6" s="1"/>
  <c r="DX6"/>
  <c r="ED6" s="1"/>
  <c r="EE5"/>
  <c r="EC5"/>
  <c r="EA5"/>
  <c r="DY5"/>
  <c r="EB5" s="1"/>
  <c r="DX5"/>
  <c r="ED5" s="1"/>
  <c r="EE4"/>
  <c r="EC4"/>
  <c r="EA4"/>
  <c r="DY4"/>
  <c r="EB4" s="1"/>
  <c r="DX4"/>
  <c r="ED4" s="1"/>
  <c r="EE3"/>
  <c r="EC3"/>
  <c r="EA3"/>
  <c r="DY3"/>
  <c r="EB3" s="1"/>
  <c r="DX3"/>
  <c r="ED3" s="1"/>
  <c r="DP53"/>
  <c r="DN53"/>
  <c r="DL53"/>
  <c r="DJ53"/>
  <c r="DM53" s="1"/>
  <c r="DI53"/>
  <c r="DO53" s="1"/>
  <c r="DP52"/>
  <c r="DO52"/>
  <c r="DN52"/>
  <c r="DL52"/>
  <c r="DJ52"/>
  <c r="DM52" s="1"/>
  <c r="DI52"/>
  <c r="DP51"/>
  <c r="DN51"/>
  <c r="DL51"/>
  <c r="DJ51"/>
  <c r="DM51" s="1"/>
  <c r="DI51"/>
  <c r="DO51" s="1"/>
  <c r="DP50"/>
  <c r="DO50"/>
  <c r="DN50"/>
  <c r="DL50"/>
  <c r="DJ50"/>
  <c r="DM50" s="1"/>
  <c r="DI50"/>
  <c r="DP49"/>
  <c r="DN49"/>
  <c r="DL49"/>
  <c r="DJ49"/>
  <c r="DM49" s="1"/>
  <c r="DI49"/>
  <c r="DO49" s="1"/>
  <c r="DP48"/>
  <c r="DO48"/>
  <c r="DN48"/>
  <c r="DL48"/>
  <c r="DJ48"/>
  <c r="DM48" s="1"/>
  <c r="DI48"/>
  <c r="DP47"/>
  <c r="DN47"/>
  <c r="DL47"/>
  <c r="DJ47"/>
  <c r="DM47" s="1"/>
  <c r="DI47"/>
  <c r="DO47" s="1"/>
  <c r="DP46"/>
  <c r="DO46"/>
  <c r="DN46"/>
  <c r="DL46"/>
  <c r="DJ46"/>
  <c r="DM46" s="1"/>
  <c r="DI46"/>
  <c r="DP45"/>
  <c r="DN45"/>
  <c r="DL45"/>
  <c r="DJ45"/>
  <c r="DM45" s="1"/>
  <c r="DI45"/>
  <c r="DO45" s="1"/>
  <c r="DP44"/>
  <c r="DO44"/>
  <c r="DN44"/>
  <c r="DL44"/>
  <c r="DJ44"/>
  <c r="DM44" s="1"/>
  <c r="DI44"/>
  <c r="DP43"/>
  <c r="DN43"/>
  <c r="DL43"/>
  <c r="DJ43"/>
  <c r="DM43" s="1"/>
  <c r="DI43"/>
  <c r="DO43" s="1"/>
  <c r="DP42"/>
  <c r="DO42"/>
  <c r="DN42"/>
  <c r="DL42"/>
  <c r="DJ42"/>
  <c r="DM42" s="1"/>
  <c r="DI42"/>
  <c r="DP41"/>
  <c r="DN41"/>
  <c r="DL41"/>
  <c r="DJ41"/>
  <c r="DM41" s="1"/>
  <c r="DI41"/>
  <c r="DO41" s="1"/>
  <c r="DP40"/>
  <c r="DO40"/>
  <c r="DN40"/>
  <c r="DL40"/>
  <c r="DJ40"/>
  <c r="DM40" s="1"/>
  <c r="DI40"/>
  <c r="DP39"/>
  <c r="DN39"/>
  <c r="DL39"/>
  <c r="DJ39"/>
  <c r="DM39" s="1"/>
  <c r="DI39"/>
  <c r="DO39" s="1"/>
  <c r="DP38"/>
  <c r="DO38"/>
  <c r="DN38"/>
  <c r="DL38"/>
  <c r="DJ38"/>
  <c r="DM38" s="1"/>
  <c r="DI38"/>
  <c r="DP37"/>
  <c r="DN37"/>
  <c r="DL37"/>
  <c r="DJ37"/>
  <c r="DM37" s="1"/>
  <c r="DI37"/>
  <c r="DO37" s="1"/>
  <c r="DP36"/>
  <c r="DO36"/>
  <c r="DN36"/>
  <c r="DL36"/>
  <c r="DJ36"/>
  <c r="DM36" s="1"/>
  <c r="DI36"/>
  <c r="DP35"/>
  <c r="DN35"/>
  <c r="DL35"/>
  <c r="DJ35"/>
  <c r="DM35" s="1"/>
  <c r="DI35"/>
  <c r="DO35" s="1"/>
  <c r="DP34"/>
  <c r="DO34"/>
  <c r="DN34"/>
  <c r="DL34"/>
  <c r="DJ34"/>
  <c r="DM34" s="1"/>
  <c r="DI34"/>
  <c r="DP33"/>
  <c r="DN33"/>
  <c r="DL33"/>
  <c r="DJ33"/>
  <c r="DM33" s="1"/>
  <c r="DI33"/>
  <c r="DO33" s="1"/>
  <c r="DP32"/>
  <c r="DO32"/>
  <c r="DN32"/>
  <c r="DL32"/>
  <c r="DJ32"/>
  <c r="DM32" s="1"/>
  <c r="DI32"/>
  <c r="DP31"/>
  <c r="DN31"/>
  <c r="DL31"/>
  <c r="DJ31"/>
  <c r="DM31" s="1"/>
  <c r="DI31"/>
  <c r="DO31" s="1"/>
  <c r="DP30"/>
  <c r="DO30"/>
  <c r="DN30"/>
  <c r="DL30"/>
  <c r="DJ30"/>
  <c r="DM30" s="1"/>
  <c r="DI30"/>
  <c r="DP29"/>
  <c r="DN29"/>
  <c r="DL29"/>
  <c r="DJ29"/>
  <c r="DM29" s="1"/>
  <c r="DI29"/>
  <c r="DO29" s="1"/>
  <c r="DP28"/>
  <c r="DO28"/>
  <c r="DN28"/>
  <c r="DL28"/>
  <c r="DJ28"/>
  <c r="DM28" s="1"/>
  <c r="DI28"/>
  <c r="DP27"/>
  <c r="DN27"/>
  <c r="DL27"/>
  <c r="DJ27"/>
  <c r="DM27" s="1"/>
  <c r="DI27"/>
  <c r="DO27" s="1"/>
  <c r="DP26"/>
  <c r="DO26"/>
  <c r="DN26"/>
  <c r="DL26"/>
  <c r="DJ26"/>
  <c r="DM26" s="1"/>
  <c r="DI26"/>
  <c r="DP25"/>
  <c r="DN25"/>
  <c r="DL25"/>
  <c r="DJ25"/>
  <c r="DM25" s="1"/>
  <c r="DI25"/>
  <c r="DO25" s="1"/>
  <c r="DP24"/>
  <c r="DO24"/>
  <c r="DN24"/>
  <c r="DL24"/>
  <c r="DJ24"/>
  <c r="DM24" s="1"/>
  <c r="DI24"/>
  <c r="DP23"/>
  <c r="DN23"/>
  <c r="DL23"/>
  <c r="DJ23"/>
  <c r="DM23" s="1"/>
  <c r="DI23"/>
  <c r="DO23" s="1"/>
  <c r="DP22"/>
  <c r="DO22"/>
  <c r="DN22"/>
  <c r="DL22"/>
  <c r="DJ22"/>
  <c r="DM22" s="1"/>
  <c r="DI22"/>
  <c r="DP21"/>
  <c r="DN21"/>
  <c r="DL21"/>
  <c r="DJ21"/>
  <c r="DM21" s="1"/>
  <c r="DI21"/>
  <c r="DO21" s="1"/>
  <c r="DP20"/>
  <c r="DO20"/>
  <c r="DN20"/>
  <c r="DL20"/>
  <c r="DJ20"/>
  <c r="DM20" s="1"/>
  <c r="DI20"/>
  <c r="DP19"/>
  <c r="DN19"/>
  <c r="DL19"/>
  <c r="DJ19"/>
  <c r="DM19" s="1"/>
  <c r="DI19"/>
  <c r="DO19" s="1"/>
  <c r="DP18"/>
  <c r="DO18"/>
  <c r="DN18"/>
  <c r="DL18"/>
  <c r="DJ18"/>
  <c r="DM18" s="1"/>
  <c r="DI18"/>
  <c r="DP17"/>
  <c r="DN17"/>
  <c r="DL17"/>
  <c r="DJ17"/>
  <c r="DM17" s="1"/>
  <c r="DI17"/>
  <c r="DO17" s="1"/>
  <c r="DP16"/>
  <c r="DO16"/>
  <c r="DN16"/>
  <c r="DL16"/>
  <c r="DJ16"/>
  <c r="DM16" s="1"/>
  <c r="DI16"/>
  <c r="DP15"/>
  <c r="DN15"/>
  <c r="DL15"/>
  <c r="DJ15"/>
  <c r="DM15" s="1"/>
  <c r="DI15"/>
  <c r="DO15" s="1"/>
  <c r="DP14"/>
  <c r="DO14"/>
  <c r="DN14"/>
  <c r="DL14"/>
  <c r="DJ14"/>
  <c r="DM14" s="1"/>
  <c r="DI14"/>
  <c r="DP13"/>
  <c r="DN13"/>
  <c r="DL13"/>
  <c r="DJ13"/>
  <c r="DM13" s="1"/>
  <c r="DI13"/>
  <c r="DO13" s="1"/>
  <c r="DP12"/>
  <c r="DO12"/>
  <c r="DN12"/>
  <c r="DL12"/>
  <c r="DJ12"/>
  <c r="DM12" s="1"/>
  <c r="DI12"/>
  <c r="DP11"/>
  <c r="DN11"/>
  <c r="DL11"/>
  <c r="DJ11"/>
  <c r="DM11" s="1"/>
  <c r="DI11"/>
  <c r="DO11" s="1"/>
  <c r="DP10"/>
  <c r="DO10"/>
  <c r="DN10"/>
  <c r="DL10"/>
  <c r="DJ10"/>
  <c r="DM10" s="1"/>
  <c r="DI10"/>
  <c r="DP9"/>
  <c r="DN9"/>
  <c r="DL9"/>
  <c r="DJ9"/>
  <c r="DM9" s="1"/>
  <c r="DI9"/>
  <c r="DO9" s="1"/>
  <c r="DP8"/>
  <c r="DO8"/>
  <c r="DN8"/>
  <c r="DL8"/>
  <c r="DJ8"/>
  <c r="DM8" s="1"/>
  <c r="DI8"/>
  <c r="DP7"/>
  <c r="DN7"/>
  <c r="DL7"/>
  <c r="DJ7"/>
  <c r="DM7" s="1"/>
  <c r="DI7"/>
  <c r="DO7" s="1"/>
  <c r="DP6"/>
  <c r="DO6"/>
  <c r="DN6"/>
  <c r="DL6"/>
  <c r="DJ6"/>
  <c r="DM6" s="1"/>
  <c r="DI6"/>
  <c r="DP5"/>
  <c r="DN5"/>
  <c r="DL5"/>
  <c r="DJ5"/>
  <c r="DM5" s="1"/>
  <c r="DI5"/>
  <c r="DO5" s="1"/>
  <c r="DP4"/>
  <c r="DO4"/>
  <c r="DN4"/>
  <c r="DL4"/>
  <c r="DJ4"/>
  <c r="DM4" s="1"/>
  <c r="DI4"/>
  <c r="DP3"/>
  <c r="DN3"/>
  <c r="DL3"/>
  <c r="DJ3"/>
  <c r="DM3" s="1"/>
  <c r="DI3"/>
  <c r="DO3" s="1"/>
  <c r="DA53"/>
  <c r="CY53"/>
  <c r="CW53"/>
  <c r="CU53"/>
  <c r="CX53" s="1"/>
  <c r="CT53"/>
  <c r="CZ53" s="1"/>
  <c r="DA52"/>
  <c r="CY52"/>
  <c r="CW52"/>
  <c r="CU52"/>
  <c r="CX52" s="1"/>
  <c r="CT52"/>
  <c r="CZ52" s="1"/>
  <c r="DA51"/>
  <c r="CY51"/>
  <c r="CW51"/>
  <c r="CU51"/>
  <c r="CX51" s="1"/>
  <c r="CT51"/>
  <c r="CZ51" s="1"/>
  <c r="DA50"/>
  <c r="CY50"/>
  <c r="CW50"/>
  <c r="CU50"/>
  <c r="CX50" s="1"/>
  <c r="CT50"/>
  <c r="CZ50" s="1"/>
  <c r="DA49"/>
  <c r="CY49"/>
  <c r="CW49"/>
  <c r="CU49"/>
  <c r="CX49" s="1"/>
  <c r="CT49"/>
  <c r="CZ49" s="1"/>
  <c r="DA48"/>
  <c r="CY48"/>
  <c r="CW48"/>
  <c r="CU48"/>
  <c r="CX48" s="1"/>
  <c r="CT48"/>
  <c r="CZ48" s="1"/>
  <c r="DA47"/>
  <c r="CY47"/>
  <c r="CW47"/>
  <c r="CU47"/>
  <c r="CX47" s="1"/>
  <c r="CT47"/>
  <c r="CZ47" s="1"/>
  <c r="DA46"/>
  <c r="CY46"/>
  <c r="CW46"/>
  <c r="CU46"/>
  <c r="CX46" s="1"/>
  <c r="CT46"/>
  <c r="CZ46" s="1"/>
  <c r="DA45"/>
  <c r="CY45"/>
  <c r="CW45"/>
  <c r="CU45"/>
  <c r="CX45" s="1"/>
  <c r="CT45"/>
  <c r="CZ45" s="1"/>
  <c r="DA44"/>
  <c r="CY44"/>
  <c r="CW44"/>
  <c r="CU44"/>
  <c r="CX44" s="1"/>
  <c r="CT44"/>
  <c r="CZ44" s="1"/>
  <c r="DA43"/>
  <c r="CY43"/>
  <c r="CW43"/>
  <c r="CU43"/>
  <c r="CX43" s="1"/>
  <c r="CT43"/>
  <c r="CZ43" s="1"/>
  <c r="DA42"/>
  <c r="CY42"/>
  <c r="CW42"/>
  <c r="CU42"/>
  <c r="CX42" s="1"/>
  <c r="CT42"/>
  <c r="CZ42" s="1"/>
  <c r="DA41"/>
  <c r="CY41"/>
  <c r="CW41"/>
  <c r="CU41"/>
  <c r="CX41" s="1"/>
  <c r="CT41"/>
  <c r="CZ41" s="1"/>
  <c r="DA40"/>
  <c r="CY40"/>
  <c r="CW40"/>
  <c r="CU40"/>
  <c r="CX40" s="1"/>
  <c r="CT40"/>
  <c r="CZ40" s="1"/>
  <c r="DA39"/>
  <c r="CY39"/>
  <c r="CW39"/>
  <c r="CU39"/>
  <c r="CX39" s="1"/>
  <c r="CT39"/>
  <c r="CZ39" s="1"/>
  <c r="DA38"/>
  <c r="CY38"/>
  <c r="CW38"/>
  <c r="CU38"/>
  <c r="CX38" s="1"/>
  <c r="CT38"/>
  <c r="CZ38" s="1"/>
  <c r="DA37"/>
  <c r="CY37"/>
  <c r="CW37"/>
  <c r="CU37"/>
  <c r="CX37" s="1"/>
  <c r="CT37"/>
  <c r="CZ37" s="1"/>
  <c r="DA36"/>
  <c r="CY36"/>
  <c r="CW36"/>
  <c r="CU36"/>
  <c r="CX36" s="1"/>
  <c r="CT36"/>
  <c r="CZ36" s="1"/>
  <c r="DA35"/>
  <c r="CY35"/>
  <c r="CW35"/>
  <c r="CU35"/>
  <c r="CX35" s="1"/>
  <c r="CT35"/>
  <c r="CZ35" s="1"/>
  <c r="DA34"/>
  <c r="CY34"/>
  <c r="CW34"/>
  <c r="CU34"/>
  <c r="CX34" s="1"/>
  <c r="CT34"/>
  <c r="CZ34" s="1"/>
  <c r="DA33"/>
  <c r="CY33"/>
  <c r="CW33"/>
  <c r="CU33"/>
  <c r="CX33" s="1"/>
  <c r="CT33"/>
  <c r="CZ33" s="1"/>
  <c r="DA32"/>
  <c r="CY32"/>
  <c r="CW32"/>
  <c r="CU32"/>
  <c r="CX32" s="1"/>
  <c r="CT32"/>
  <c r="CZ32" s="1"/>
  <c r="DA31"/>
  <c r="CY31"/>
  <c r="CW31"/>
  <c r="CU31"/>
  <c r="CX31" s="1"/>
  <c r="CT31"/>
  <c r="CZ31" s="1"/>
  <c r="DA30"/>
  <c r="CY30"/>
  <c r="CW30"/>
  <c r="CU30"/>
  <c r="CX30" s="1"/>
  <c r="CT30"/>
  <c r="CZ30" s="1"/>
  <c r="DA29"/>
  <c r="CY29"/>
  <c r="CW29"/>
  <c r="CU29"/>
  <c r="CX29" s="1"/>
  <c r="CT29"/>
  <c r="CZ29" s="1"/>
  <c r="DA28"/>
  <c r="CY28"/>
  <c r="CW28"/>
  <c r="CU28"/>
  <c r="CX28" s="1"/>
  <c r="CT28"/>
  <c r="CZ28" s="1"/>
  <c r="DA27"/>
  <c r="CY27"/>
  <c r="CW27"/>
  <c r="CU27"/>
  <c r="CX27" s="1"/>
  <c r="CT27"/>
  <c r="CZ27" s="1"/>
  <c r="DA26"/>
  <c r="CY26"/>
  <c r="CW26"/>
  <c r="CU26"/>
  <c r="CX26" s="1"/>
  <c r="CT26"/>
  <c r="CZ26" s="1"/>
  <c r="DA25"/>
  <c r="CY25"/>
  <c r="CW25"/>
  <c r="CU25"/>
  <c r="CX25" s="1"/>
  <c r="CT25"/>
  <c r="CZ25" s="1"/>
  <c r="DA24"/>
  <c r="CY24"/>
  <c r="CW24"/>
  <c r="CU24"/>
  <c r="CX24" s="1"/>
  <c r="CT24"/>
  <c r="CZ24" s="1"/>
  <c r="DA23"/>
  <c r="CY23"/>
  <c r="CW23"/>
  <c r="CU23"/>
  <c r="CX23" s="1"/>
  <c r="CT23"/>
  <c r="CZ23" s="1"/>
  <c r="DA22"/>
  <c r="CY22"/>
  <c r="CW22"/>
  <c r="CU22"/>
  <c r="CX22" s="1"/>
  <c r="CT22"/>
  <c r="CZ22" s="1"/>
  <c r="DA21"/>
  <c r="CY21"/>
  <c r="CW21"/>
  <c r="CU21"/>
  <c r="CX21" s="1"/>
  <c r="CT21"/>
  <c r="CZ21" s="1"/>
  <c r="DA20"/>
  <c r="CY20"/>
  <c r="CW20"/>
  <c r="CU20"/>
  <c r="CX20" s="1"/>
  <c r="CT20"/>
  <c r="CZ20" s="1"/>
  <c r="DA19"/>
  <c r="CY19"/>
  <c r="CW19"/>
  <c r="CU19"/>
  <c r="CX19" s="1"/>
  <c r="CT19"/>
  <c r="CZ19" s="1"/>
  <c r="DA18"/>
  <c r="CY18"/>
  <c r="CW18"/>
  <c r="CU18"/>
  <c r="CX18" s="1"/>
  <c r="CT18"/>
  <c r="CZ18" s="1"/>
  <c r="DA17"/>
  <c r="CY17"/>
  <c r="CW17"/>
  <c r="CU17"/>
  <c r="CX17" s="1"/>
  <c r="CT17"/>
  <c r="CZ17" s="1"/>
  <c r="DA16"/>
  <c r="CY16"/>
  <c r="CW16"/>
  <c r="CU16"/>
  <c r="CX16" s="1"/>
  <c r="CT16"/>
  <c r="CZ16" s="1"/>
  <c r="DA15"/>
  <c r="CY15"/>
  <c r="CW15"/>
  <c r="CU15"/>
  <c r="CX15" s="1"/>
  <c r="CT15"/>
  <c r="CZ15" s="1"/>
  <c r="DA14"/>
  <c r="CY14"/>
  <c r="CW14"/>
  <c r="CU14"/>
  <c r="CX14" s="1"/>
  <c r="CT14"/>
  <c r="CZ14" s="1"/>
  <c r="DA13"/>
  <c r="CY13"/>
  <c r="CW13"/>
  <c r="CU13"/>
  <c r="CX13" s="1"/>
  <c r="CT13"/>
  <c r="CZ13" s="1"/>
  <c r="DA12"/>
  <c r="CY12"/>
  <c r="CW12"/>
  <c r="CU12"/>
  <c r="CX12" s="1"/>
  <c r="CT12"/>
  <c r="CZ12" s="1"/>
  <c r="DA11"/>
  <c r="CY11"/>
  <c r="CW11"/>
  <c r="CU11"/>
  <c r="CX11" s="1"/>
  <c r="CT11"/>
  <c r="CZ11" s="1"/>
  <c r="DA10"/>
  <c r="CY10"/>
  <c r="CW10"/>
  <c r="CU10"/>
  <c r="CX10" s="1"/>
  <c r="CT10"/>
  <c r="CZ10" s="1"/>
  <c r="DA9"/>
  <c r="CY9"/>
  <c r="CW9"/>
  <c r="CU9"/>
  <c r="CX9" s="1"/>
  <c r="CT9"/>
  <c r="CZ9" s="1"/>
  <c r="DA8"/>
  <c r="CY8"/>
  <c r="CW8"/>
  <c r="CU8"/>
  <c r="CX8" s="1"/>
  <c r="CT8"/>
  <c r="CZ8" s="1"/>
  <c r="DA7"/>
  <c r="CY7"/>
  <c r="CW7"/>
  <c r="CU7"/>
  <c r="CX7" s="1"/>
  <c r="CT7"/>
  <c r="CZ7" s="1"/>
  <c r="DA6"/>
  <c r="CY6"/>
  <c r="CW6"/>
  <c r="CU6"/>
  <c r="CX6" s="1"/>
  <c r="CT6"/>
  <c r="CZ6" s="1"/>
  <c r="DA5"/>
  <c r="CY5"/>
  <c r="CW5"/>
  <c r="CU5"/>
  <c r="CX5" s="1"/>
  <c r="CT5"/>
  <c r="CZ5" s="1"/>
  <c r="DA4"/>
  <c r="CY4"/>
  <c r="CW4"/>
  <c r="CU4"/>
  <c r="CX4" s="1"/>
  <c r="CT4"/>
  <c r="CZ4" s="1"/>
  <c r="DA3"/>
  <c r="CY3"/>
  <c r="CW3"/>
  <c r="CU3"/>
  <c r="CX3" s="1"/>
  <c r="CT3"/>
  <c r="CZ3" s="1"/>
  <c r="CL53"/>
  <c r="CJ53"/>
  <c r="CH53"/>
  <c r="CF53"/>
  <c r="CI53" s="1"/>
  <c r="CE53"/>
  <c r="CK53" s="1"/>
  <c r="CL52"/>
  <c r="CJ52"/>
  <c r="CH52"/>
  <c r="CF52"/>
  <c r="CI52" s="1"/>
  <c r="CE52"/>
  <c r="CK52" s="1"/>
  <c r="CL51"/>
  <c r="CJ51"/>
  <c r="CH51"/>
  <c r="CF51"/>
  <c r="CI51" s="1"/>
  <c r="CE51"/>
  <c r="CK51" s="1"/>
  <c r="CL50"/>
  <c r="CJ50"/>
  <c r="CH50"/>
  <c r="CF50"/>
  <c r="CI50" s="1"/>
  <c r="CE50"/>
  <c r="CK50" s="1"/>
  <c r="CL49"/>
  <c r="CJ49"/>
  <c r="CH49"/>
  <c r="CF49"/>
  <c r="CI49" s="1"/>
  <c r="CE49"/>
  <c r="CK49" s="1"/>
  <c r="CL48"/>
  <c r="CJ48"/>
  <c r="CH48"/>
  <c r="CF48"/>
  <c r="CI48" s="1"/>
  <c r="CE48"/>
  <c r="CK48" s="1"/>
  <c r="CL47"/>
  <c r="CJ47"/>
  <c r="CH47"/>
  <c r="CF47"/>
  <c r="CI47" s="1"/>
  <c r="CE47"/>
  <c r="CK47" s="1"/>
  <c r="CL46"/>
  <c r="CJ46"/>
  <c r="CH46"/>
  <c r="CF46"/>
  <c r="CI46" s="1"/>
  <c r="CE46"/>
  <c r="CK46" s="1"/>
  <c r="CL45"/>
  <c r="CJ45"/>
  <c r="CH45"/>
  <c r="CF45"/>
  <c r="CI45" s="1"/>
  <c r="CE45"/>
  <c r="CK45" s="1"/>
  <c r="CL44"/>
  <c r="CJ44"/>
  <c r="CH44"/>
  <c r="CF44"/>
  <c r="CI44" s="1"/>
  <c r="CE44"/>
  <c r="CK44" s="1"/>
  <c r="CL43"/>
  <c r="CJ43"/>
  <c r="CH43"/>
  <c r="CF43"/>
  <c r="CI43" s="1"/>
  <c r="CE43"/>
  <c r="CK43" s="1"/>
  <c r="CL42"/>
  <c r="CJ42"/>
  <c r="CH42"/>
  <c r="CF42"/>
  <c r="CI42" s="1"/>
  <c r="CE42"/>
  <c r="CK42" s="1"/>
  <c r="CL41"/>
  <c r="CJ41"/>
  <c r="CH41"/>
  <c r="CF41"/>
  <c r="CI41" s="1"/>
  <c r="CE41"/>
  <c r="CK41" s="1"/>
  <c r="CL40"/>
  <c r="CJ40"/>
  <c r="CH40"/>
  <c r="CF40"/>
  <c r="CI40" s="1"/>
  <c r="CE40"/>
  <c r="CK40" s="1"/>
  <c r="CL39"/>
  <c r="CJ39"/>
  <c r="CH39"/>
  <c r="CF39"/>
  <c r="CI39" s="1"/>
  <c r="CE39"/>
  <c r="CK39" s="1"/>
  <c r="CL38"/>
  <c r="CJ38"/>
  <c r="CH38"/>
  <c r="CF38"/>
  <c r="CI38" s="1"/>
  <c r="CE38"/>
  <c r="CK38" s="1"/>
  <c r="CL37"/>
  <c r="CJ37"/>
  <c r="CH37"/>
  <c r="CF37"/>
  <c r="CI37" s="1"/>
  <c r="CE37"/>
  <c r="CK37" s="1"/>
  <c r="CL36"/>
  <c r="CJ36"/>
  <c r="CH36"/>
  <c r="CF36"/>
  <c r="CI36" s="1"/>
  <c r="CE36"/>
  <c r="CK36" s="1"/>
  <c r="CL35"/>
  <c r="CJ35"/>
  <c r="CH35"/>
  <c r="CF35"/>
  <c r="CI35" s="1"/>
  <c r="CE35"/>
  <c r="CK35" s="1"/>
  <c r="CL34"/>
  <c r="CJ34"/>
  <c r="CH34"/>
  <c r="CF34"/>
  <c r="CI34" s="1"/>
  <c r="CE34"/>
  <c r="CK34" s="1"/>
  <c r="CL33"/>
  <c r="CJ33"/>
  <c r="CH33"/>
  <c r="CF33"/>
  <c r="CI33" s="1"/>
  <c r="CE33"/>
  <c r="CK33" s="1"/>
  <c r="CL32"/>
  <c r="CJ32"/>
  <c r="CH32"/>
  <c r="CF32"/>
  <c r="CI32" s="1"/>
  <c r="CE32"/>
  <c r="CK32" s="1"/>
  <c r="CL31"/>
  <c r="CJ31"/>
  <c r="CH31"/>
  <c r="CF31"/>
  <c r="CI31" s="1"/>
  <c r="CE31"/>
  <c r="CK31" s="1"/>
  <c r="CL30"/>
  <c r="CJ30"/>
  <c r="CH30"/>
  <c r="CF30"/>
  <c r="CI30" s="1"/>
  <c r="CE30"/>
  <c r="CK30" s="1"/>
  <c r="CL29"/>
  <c r="CJ29"/>
  <c r="CH29"/>
  <c r="CF29"/>
  <c r="CI29" s="1"/>
  <c r="CE29"/>
  <c r="CK29" s="1"/>
  <c r="CL28"/>
  <c r="CJ28"/>
  <c r="CH28"/>
  <c r="CF28"/>
  <c r="CI28" s="1"/>
  <c r="CE28"/>
  <c r="CK28" s="1"/>
  <c r="CL27"/>
  <c r="CJ27"/>
  <c r="CH27"/>
  <c r="CF27"/>
  <c r="CI27" s="1"/>
  <c r="CE27"/>
  <c r="CK27" s="1"/>
  <c r="CL26"/>
  <c r="CJ26"/>
  <c r="CH26"/>
  <c r="CF26"/>
  <c r="CI26" s="1"/>
  <c r="CE26"/>
  <c r="CK26" s="1"/>
  <c r="CL25"/>
  <c r="CJ25"/>
  <c r="CH25"/>
  <c r="CF25"/>
  <c r="CI25" s="1"/>
  <c r="CE25"/>
  <c r="CK25" s="1"/>
  <c r="CL24"/>
  <c r="CJ24"/>
  <c r="CH24"/>
  <c r="CF24"/>
  <c r="CI24" s="1"/>
  <c r="CE24"/>
  <c r="CK24" s="1"/>
  <c r="CL23"/>
  <c r="CJ23"/>
  <c r="CH23"/>
  <c r="CF23"/>
  <c r="CI23" s="1"/>
  <c r="CE23"/>
  <c r="CK23" s="1"/>
  <c r="CL22"/>
  <c r="CJ22"/>
  <c r="CH22"/>
  <c r="CF22"/>
  <c r="CI22" s="1"/>
  <c r="CE22"/>
  <c r="CK22" s="1"/>
  <c r="CL21"/>
  <c r="CJ21"/>
  <c r="CH21"/>
  <c r="CF21"/>
  <c r="CI21" s="1"/>
  <c r="CE21"/>
  <c r="CK21" s="1"/>
  <c r="CL20"/>
  <c r="CJ20"/>
  <c r="CH20"/>
  <c r="CF20"/>
  <c r="CI20" s="1"/>
  <c r="CE20"/>
  <c r="CK20" s="1"/>
  <c r="CL19"/>
  <c r="CJ19"/>
  <c r="CH19"/>
  <c r="CF19"/>
  <c r="CI19" s="1"/>
  <c r="CE19"/>
  <c r="CK19" s="1"/>
  <c r="CL18"/>
  <c r="CJ18"/>
  <c r="CH18"/>
  <c r="CF18"/>
  <c r="CI18" s="1"/>
  <c r="CE18"/>
  <c r="CK18" s="1"/>
  <c r="CL17"/>
  <c r="CJ17"/>
  <c r="CH17"/>
  <c r="CF17"/>
  <c r="CI17" s="1"/>
  <c r="CE17"/>
  <c r="CK17" s="1"/>
  <c r="CL16"/>
  <c r="CJ16"/>
  <c r="CH16"/>
  <c r="CF16"/>
  <c r="CI16" s="1"/>
  <c r="CE16"/>
  <c r="CK16" s="1"/>
  <c r="CL15"/>
  <c r="CJ15"/>
  <c r="CH15"/>
  <c r="CF15"/>
  <c r="CI15" s="1"/>
  <c r="CE15"/>
  <c r="CK15" s="1"/>
  <c r="CL14"/>
  <c r="CJ14"/>
  <c r="CH14"/>
  <c r="CF14"/>
  <c r="CI14" s="1"/>
  <c r="CE14"/>
  <c r="CK14" s="1"/>
  <c r="CL13"/>
  <c r="CJ13"/>
  <c r="CH13"/>
  <c r="CF13"/>
  <c r="CI13" s="1"/>
  <c r="CE13"/>
  <c r="CK13" s="1"/>
  <c r="CL12"/>
  <c r="CJ12"/>
  <c r="CH12"/>
  <c r="CF12"/>
  <c r="CI12" s="1"/>
  <c r="CE12"/>
  <c r="CK12" s="1"/>
  <c r="CL11"/>
  <c r="CJ11"/>
  <c r="CH11"/>
  <c r="CF11"/>
  <c r="CI11" s="1"/>
  <c r="CE11"/>
  <c r="CK11" s="1"/>
  <c r="CL10"/>
  <c r="CJ10"/>
  <c r="CH10"/>
  <c r="CF10"/>
  <c r="CI10" s="1"/>
  <c r="CE10"/>
  <c r="CK10" s="1"/>
  <c r="CL9"/>
  <c r="CJ9"/>
  <c r="CH9"/>
  <c r="CF9"/>
  <c r="CI9" s="1"/>
  <c r="CE9"/>
  <c r="CK9" s="1"/>
  <c r="CL8"/>
  <c r="CJ8"/>
  <c r="CH8"/>
  <c r="CF8"/>
  <c r="CI8" s="1"/>
  <c r="CE8"/>
  <c r="CK8" s="1"/>
  <c r="CL7"/>
  <c r="CJ7"/>
  <c r="CH7"/>
  <c r="CF7"/>
  <c r="CI7" s="1"/>
  <c r="CE7"/>
  <c r="CK7" s="1"/>
  <c r="CL6"/>
  <c r="CJ6"/>
  <c r="CH6"/>
  <c r="CF6"/>
  <c r="CI6" s="1"/>
  <c r="CE6"/>
  <c r="CK6" s="1"/>
  <c r="CL5"/>
  <c r="CJ5"/>
  <c r="CH5"/>
  <c r="CF5"/>
  <c r="CI5" s="1"/>
  <c r="CE5"/>
  <c r="CK5" s="1"/>
  <c r="CL4"/>
  <c r="CJ4"/>
  <c r="CH4"/>
  <c r="CF4"/>
  <c r="CI4" s="1"/>
  <c r="CE4"/>
  <c r="CK4" s="1"/>
  <c r="CL3"/>
  <c r="CJ3"/>
  <c r="CH3"/>
  <c r="CF3"/>
  <c r="CI3" s="1"/>
  <c r="CE3"/>
  <c r="CK3" s="1"/>
  <c r="BW53"/>
  <c r="BU53"/>
  <c r="BS53"/>
  <c r="BQ53"/>
  <c r="BT53" s="1"/>
  <c r="BP53"/>
  <c r="BV53" s="1"/>
  <c r="BW52"/>
  <c r="BU52"/>
  <c r="BS52"/>
  <c r="BQ52"/>
  <c r="BT52" s="1"/>
  <c r="BP52"/>
  <c r="BV52" s="1"/>
  <c r="BW51"/>
  <c r="BU51"/>
  <c r="BS51"/>
  <c r="BQ51"/>
  <c r="BT51" s="1"/>
  <c r="BP51"/>
  <c r="BV51" s="1"/>
  <c r="BW50"/>
  <c r="BU50"/>
  <c r="BS50"/>
  <c r="BQ50"/>
  <c r="BT50" s="1"/>
  <c r="BP50"/>
  <c r="BV50" s="1"/>
  <c r="BW49"/>
  <c r="BU49"/>
  <c r="BS49"/>
  <c r="BQ49"/>
  <c r="BT49" s="1"/>
  <c r="BP49"/>
  <c r="BV49" s="1"/>
  <c r="BW48"/>
  <c r="BU48"/>
  <c r="BS48"/>
  <c r="BQ48"/>
  <c r="BT48" s="1"/>
  <c r="BP48"/>
  <c r="BV48" s="1"/>
  <c r="BW47"/>
  <c r="BU47"/>
  <c r="BS47"/>
  <c r="BQ47"/>
  <c r="BT47" s="1"/>
  <c r="BP47"/>
  <c r="BV47" s="1"/>
  <c r="BW46"/>
  <c r="BU46"/>
  <c r="BS46"/>
  <c r="BQ46"/>
  <c r="BT46" s="1"/>
  <c r="BP46"/>
  <c r="BV46" s="1"/>
  <c r="BW45"/>
  <c r="BU45"/>
  <c r="BS45"/>
  <c r="BQ45"/>
  <c r="BT45" s="1"/>
  <c r="BP45"/>
  <c r="BV45" s="1"/>
  <c r="BW44"/>
  <c r="BU44"/>
  <c r="BS44"/>
  <c r="BQ44"/>
  <c r="BT44" s="1"/>
  <c r="BP44"/>
  <c r="BV44" s="1"/>
  <c r="BW43"/>
  <c r="BU43"/>
  <c r="BS43"/>
  <c r="BQ43"/>
  <c r="BT43" s="1"/>
  <c r="BP43"/>
  <c r="BV43" s="1"/>
  <c r="BW42"/>
  <c r="BU42"/>
  <c r="BS42"/>
  <c r="BQ42"/>
  <c r="BT42" s="1"/>
  <c r="BP42"/>
  <c r="BV42" s="1"/>
  <c r="BW41"/>
  <c r="BU41"/>
  <c r="BS41"/>
  <c r="BQ41"/>
  <c r="BT41" s="1"/>
  <c r="BP41"/>
  <c r="BV41" s="1"/>
  <c r="BW40"/>
  <c r="BU40"/>
  <c r="BS40"/>
  <c r="BQ40"/>
  <c r="BT40" s="1"/>
  <c r="BP40"/>
  <c r="BV40" s="1"/>
  <c r="BW39"/>
  <c r="BU39"/>
  <c r="BS39"/>
  <c r="BQ39"/>
  <c r="BT39" s="1"/>
  <c r="BP39"/>
  <c r="BV39" s="1"/>
  <c r="BW38"/>
  <c r="BU38"/>
  <c r="BS38"/>
  <c r="BQ38"/>
  <c r="BT38" s="1"/>
  <c r="BP38"/>
  <c r="BV38" s="1"/>
  <c r="BW37"/>
  <c r="BU37"/>
  <c r="BS37"/>
  <c r="BQ37"/>
  <c r="BT37" s="1"/>
  <c r="BP37"/>
  <c r="BV37" s="1"/>
  <c r="BW36"/>
  <c r="BU36"/>
  <c r="BS36"/>
  <c r="BQ36"/>
  <c r="BT36" s="1"/>
  <c r="BP36"/>
  <c r="BV36" s="1"/>
  <c r="BW35"/>
  <c r="BU35"/>
  <c r="BS35"/>
  <c r="BQ35"/>
  <c r="BT35" s="1"/>
  <c r="BP35"/>
  <c r="BV35" s="1"/>
  <c r="BW34"/>
  <c r="BU34"/>
  <c r="BS34"/>
  <c r="BQ34"/>
  <c r="BT34" s="1"/>
  <c r="BP34"/>
  <c r="BV34" s="1"/>
  <c r="BW33"/>
  <c r="BU33"/>
  <c r="BS33"/>
  <c r="BQ33"/>
  <c r="BT33" s="1"/>
  <c r="BP33"/>
  <c r="BV33" s="1"/>
  <c r="BW32"/>
  <c r="BU32"/>
  <c r="BS32"/>
  <c r="BQ32"/>
  <c r="BT32" s="1"/>
  <c r="BP32"/>
  <c r="BV32" s="1"/>
  <c r="BW31"/>
  <c r="BU31"/>
  <c r="BS31"/>
  <c r="BQ31"/>
  <c r="BT31" s="1"/>
  <c r="BP31"/>
  <c r="BV31" s="1"/>
  <c r="BW30"/>
  <c r="BU30"/>
  <c r="BS30"/>
  <c r="BQ30"/>
  <c r="BT30" s="1"/>
  <c r="BP30"/>
  <c r="BV30" s="1"/>
  <c r="BW29"/>
  <c r="BU29"/>
  <c r="BS29"/>
  <c r="BQ29"/>
  <c r="BT29" s="1"/>
  <c r="BP29"/>
  <c r="BV29" s="1"/>
  <c r="BW28"/>
  <c r="BU28"/>
  <c r="BS28"/>
  <c r="BQ28"/>
  <c r="BT28" s="1"/>
  <c r="BP28"/>
  <c r="BV28" s="1"/>
  <c r="BW27"/>
  <c r="BU27"/>
  <c r="BS27"/>
  <c r="BQ27"/>
  <c r="BT27" s="1"/>
  <c r="BP27"/>
  <c r="BV27" s="1"/>
  <c r="BW26"/>
  <c r="BU26"/>
  <c r="BS26"/>
  <c r="BQ26"/>
  <c r="BT26" s="1"/>
  <c r="BP26"/>
  <c r="BV26" s="1"/>
  <c r="BW25"/>
  <c r="BU25"/>
  <c r="BS25"/>
  <c r="BQ25"/>
  <c r="BT25" s="1"/>
  <c r="BP25"/>
  <c r="BV25" s="1"/>
  <c r="BW24"/>
  <c r="BU24"/>
  <c r="BS24"/>
  <c r="BQ24"/>
  <c r="BT24" s="1"/>
  <c r="BP24"/>
  <c r="BV24" s="1"/>
  <c r="BW23"/>
  <c r="BU23"/>
  <c r="BS23"/>
  <c r="BQ23"/>
  <c r="BT23" s="1"/>
  <c r="BP23"/>
  <c r="BV23" s="1"/>
  <c r="BW22"/>
  <c r="BU22"/>
  <c r="BS22"/>
  <c r="BQ22"/>
  <c r="BT22" s="1"/>
  <c r="BP22"/>
  <c r="BV22" s="1"/>
  <c r="BW21"/>
  <c r="BU21"/>
  <c r="BS21"/>
  <c r="BQ21"/>
  <c r="BT21" s="1"/>
  <c r="BP21"/>
  <c r="BV21" s="1"/>
  <c r="BW20"/>
  <c r="BU20"/>
  <c r="BS20"/>
  <c r="BQ20"/>
  <c r="BT20" s="1"/>
  <c r="BP20"/>
  <c r="BV20" s="1"/>
  <c r="BW19"/>
  <c r="BU19"/>
  <c r="BS19"/>
  <c r="BQ19"/>
  <c r="BT19" s="1"/>
  <c r="BP19"/>
  <c r="BV19" s="1"/>
  <c r="BW18"/>
  <c r="BU18"/>
  <c r="BS18"/>
  <c r="BQ18"/>
  <c r="BT18" s="1"/>
  <c r="BP18"/>
  <c r="BV18" s="1"/>
  <c r="BW17"/>
  <c r="BU17"/>
  <c r="BS17"/>
  <c r="BQ17"/>
  <c r="BT17" s="1"/>
  <c r="BP17"/>
  <c r="BV17" s="1"/>
  <c r="BW16"/>
  <c r="BU16"/>
  <c r="BS16"/>
  <c r="BQ16"/>
  <c r="BT16" s="1"/>
  <c r="BP16"/>
  <c r="BV16" s="1"/>
  <c r="BW15"/>
  <c r="BU15"/>
  <c r="BS15"/>
  <c r="BQ15"/>
  <c r="BT15" s="1"/>
  <c r="BP15"/>
  <c r="BV15" s="1"/>
  <c r="BW14"/>
  <c r="BU14"/>
  <c r="BS14"/>
  <c r="BQ14"/>
  <c r="BT14" s="1"/>
  <c r="BP14"/>
  <c r="BV14" s="1"/>
  <c r="BW13"/>
  <c r="BU13"/>
  <c r="BS13"/>
  <c r="BQ13"/>
  <c r="BT13" s="1"/>
  <c r="BP13"/>
  <c r="BV13" s="1"/>
  <c r="BW12"/>
  <c r="BU12"/>
  <c r="BS12"/>
  <c r="BQ12"/>
  <c r="BT12" s="1"/>
  <c r="BP12"/>
  <c r="BV12" s="1"/>
  <c r="BW11"/>
  <c r="BU11"/>
  <c r="BS11"/>
  <c r="BQ11"/>
  <c r="BT11" s="1"/>
  <c r="BP11"/>
  <c r="BV11" s="1"/>
  <c r="BW10"/>
  <c r="BU10"/>
  <c r="BS10"/>
  <c r="BQ10"/>
  <c r="BT10" s="1"/>
  <c r="BP10"/>
  <c r="BV10" s="1"/>
  <c r="BW9"/>
  <c r="BU9"/>
  <c r="BS9"/>
  <c r="BQ9"/>
  <c r="BT9" s="1"/>
  <c r="BP9"/>
  <c r="BV9" s="1"/>
  <c r="BW8"/>
  <c r="BU8"/>
  <c r="BS8"/>
  <c r="BQ8"/>
  <c r="BT8" s="1"/>
  <c r="BP8"/>
  <c r="BV8" s="1"/>
  <c r="BW7"/>
  <c r="BU7"/>
  <c r="BS7"/>
  <c r="BQ7"/>
  <c r="BT7" s="1"/>
  <c r="BP7"/>
  <c r="BV7" s="1"/>
  <c r="BW6"/>
  <c r="BU6"/>
  <c r="BS6"/>
  <c r="BQ6"/>
  <c r="BT6" s="1"/>
  <c r="BP6"/>
  <c r="BV6" s="1"/>
  <c r="BW5"/>
  <c r="BU5"/>
  <c r="BS5"/>
  <c r="BQ5"/>
  <c r="BT5" s="1"/>
  <c r="BP5"/>
  <c r="BV5" s="1"/>
  <c r="BW4"/>
  <c r="BU4"/>
  <c r="BS4"/>
  <c r="BQ4"/>
  <c r="BT4" s="1"/>
  <c r="BP4"/>
  <c r="BV4" s="1"/>
  <c r="BW3"/>
  <c r="BU3"/>
  <c r="BS3"/>
  <c r="BQ3"/>
  <c r="BT3" s="1"/>
  <c r="BP3"/>
  <c r="BV3" s="1"/>
  <c r="BH53"/>
  <c r="BF53"/>
  <c r="BD53"/>
  <c r="BB53"/>
  <c r="BE53" s="1"/>
  <c r="BA53"/>
  <c r="BG53" s="1"/>
  <c r="BH52"/>
  <c r="BF52"/>
  <c r="BD52"/>
  <c r="BB52"/>
  <c r="BE52" s="1"/>
  <c r="BA52"/>
  <c r="BG52" s="1"/>
  <c r="BH51"/>
  <c r="BF51"/>
  <c r="BD51"/>
  <c r="BB51"/>
  <c r="BE51" s="1"/>
  <c r="BA51"/>
  <c r="BG51" s="1"/>
  <c r="BH50"/>
  <c r="BF50"/>
  <c r="BD50"/>
  <c r="BB50"/>
  <c r="BE50" s="1"/>
  <c r="BA50"/>
  <c r="BG50" s="1"/>
  <c r="BH49"/>
  <c r="BF49"/>
  <c r="BD49"/>
  <c r="BB49"/>
  <c r="BE49" s="1"/>
  <c r="BA49"/>
  <c r="BG49" s="1"/>
  <c r="BH48"/>
  <c r="BF48"/>
  <c r="BD48"/>
  <c r="BB48"/>
  <c r="BE48" s="1"/>
  <c r="BA48"/>
  <c r="BG48" s="1"/>
  <c r="BH47"/>
  <c r="BF47"/>
  <c r="BD47"/>
  <c r="BB47"/>
  <c r="BE47" s="1"/>
  <c r="BA47"/>
  <c r="BG47" s="1"/>
  <c r="BH46"/>
  <c r="BG46"/>
  <c r="BF46"/>
  <c r="BD46"/>
  <c r="BB46"/>
  <c r="BE46" s="1"/>
  <c r="BA46"/>
  <c r="BH45"/>
  <c r="BF45"/>
  <c r="BD45"/>
  <c r="BB45"/>
  <c r="BE45" s="1"/>
  <c r="BA45"/>
  <c r="BG45" s="1"/>
  <c r="BH44"/>
  <c r="BG44"/>
  <c r="BF44"/>
  <c r="BD44"/>
  <c r="BB44"/>
  <c r="BE44" s="1"/>
  <c r="BA44"/>
  <c r="BH43"/>
  <c r="BF43"/>
  <c r="BD43"/>
  <c r="BB43"/>
  <c r="BE43" s="1"/>
  <c r="BA43"/>
  <c r="BG43" s="1"/>
  <c r="BH42"/>
  <c r="BG42"/>
  <c r="BF42"/>
  <c r="BD42"/>
  <c r="BB42"/>
  <c r="BE42" s="1"/>
  <c r="BA42"/>
  <c r="BH41"/>
  <c r="BF41"/>
  <c r="BD41"/>
  <c r="BB41"/>
  <c r="BE41" s="1"/>
  <c r="BA41"/>
  <c r="BG41" s="1"/>
  <c r="BH40"/>
  <c r="BG40"/>
  <c r="BF40"/>
  <c r="BD40"/>
  <c r="BB40"/>
  <c r="BE40" s="1"/>
  <c r="BA40"/>
  <c r="BH39"/>
  <c r="BF39"/>
  <c r="BD39"/>
  <c r="BB39"/>
  <c r="BE39" s="1"/>
  <c r="BA39"/>
  <c r="BG39" s="1"/>
  <c r="BH38"/>
  <c r="BG38"/>
  <c r="BF38"/>
  <c r="BD38"/>
  <c r="BB38"/>
  <c r="BE38" s="1"/>
  <c r="BA38"/>
  <c r="BH37"/>
  <c r="BF37"/>
  <c r="BD37"/>
  <c r="BB37"/>
  <c r="BE37" s="1"/>
  <c r="BA37"/>
  <c r="BG37" s="1"/>
  <c r="BH36"/>
  <c r="BG36"/>
  <c r="BF36"/>
  <c r="BD36"/>
  <c r="BB36"/>
  <c r="BE36" s="1"/>
  <c r="BA36"/>
  <c r="BH35"/>
  <c r="BF35"/>
  <c r="BD35"/>
  <c r="BB35"/>
  <c r="BE35" s="1"/>
  <c r="BA35"/>
  <c r="BG35" s="1"/>
  <c r="BH34"/>
  <c r="BG34"/>
  <c r="BF34"/>
  <c r="BD34"/>
  <c r="BB34"/>
  <c r="BE34" s="1"/>
  <c r="BA34"/>
  <c r="BH33"/>
  <c r="BF33"/>
  <c r="BD33"/>
  <c r="BB33"/>
  <c r="BE33" s="1"/>
  <c r="BA33"/>
  <c r="BG33" s="1"/>
  <c r="BH32"/>
  <c r="BG32"/>
  <c r="BF32"/>
  <c r="BD32"/>
  <c r="BB32"/>
  <c r="BE32" s="1"/>
  <c r="BA32"/>
  <c r="BH31"/>
  <c r="BF31"/>
  <c r="BD31"/>
  <c r="BB31"/>
  <c r="BE31" s="1"/>
  <c r="BA31"/>
  <c r="BG31" s="1"/>
  <c r="BH30"/>
  <c r="BF30"/>
  <c r="BD30"/>
  <c r="BB30"/>
  <c r="BE30" s="1"/>
  <c r="BA30"/>
  <c r="BG30" s="1"/>
  <c r="BH29"/>
  <c r="BF29"/>
  <c r="BD29"/>
  <c r="BB29"/>
  <c r="BE29" s="1"/>
  <c r="BA29"/>
  <c r="BG29" s="1"/>
  <c r="BH28"/>
  <c r="BF28"/>
  <c r="BD28"/>
  <c r="BB28"/>
  <c r="BE28" s="1"/>
  <c r="BA28"/>
  <c r="BG28" s="1"/>
  <c r="BH27"/>
  <c r="BF27"/>
  <c r="BD27"/>
  <c r="BB27"/>
  <c r="BE27" s="1"/>
  <c r="BA27"/>
  <c r="BG27" s="1"/>
  <c r="BH26"/>
  <c r="BF26"/>
  <c r="BD26"/>
  <c r="BB26"/>
  <c r="BE26" s="1"/>
  <c r="BA26"/>
  <c r="BG26" s="1"/>
  <c r="BH25"/>
  <c r="BF25"/>
  <c r="BD25"/>
  <c r="BB25"/>
  <c r="BE25" s="1"/>
  <c r="BA25"/>
  <c r="BG25" s="1"/>
  <c r="BH24"/>
  <c r="BF24"/>
  <c r="BD24"/>
  <c r="BB24"/>
  <c r="BE24" s="1"/>
  <c r="BA24"/>
  <c r="BG24" s="1"/>
  <c r="BH23"/>
  <c r="BF23"/>
  <c r="BD23"/>
  <c r="BB23"/>
  <c r="BE23" s="1"/>
  <c r="BA23"/>
  <c r="BG23" s="1"/>
  <c r="BH22"/>
  <c r="BF22"/>
  <c r="BD22"/>
  <c r="BB22"/>
  <c r="BE22" s="1"/>
  <c r="BA22"/>
  <c r="BG22" s="1"/>
  <c r="BH21"/>
  <c r="BF21"/>
  <c r="BD21"/>
  <c r="BB21"/>
  <c r="BE21" s="1"/>
  <c r="BA21"/>
  <c r="BG21" s="1"/>
  <c r="BH20"/>
  <c r="BF20"/>
  <c r="BD20"/>
  <c r="BB20"/>
  <c r="BE20" s="1"/>
  <c r="BA20"/>
  <c r="BG20" s="1"/>
  <c r="BH19"/>
  <c r="BF19"/>
  <c r="BD19"/>
  <c r="BB19"/>
  <c r="BE19" s="1"/>
  <c r="BA19"/>
  <c r="BG19" s="1"/>
  <c r="BH18"/>
  <c r="BF18"/>
  <c r="BD18"/>
  <c r="BB18"/>
  <c r="BE18" s="1"/>
  <c r="BA18"/>
  <c r="BG18" s="1"/>
  <c r="BH17"/>
  <c r="BF17"/>
  <c r="BD17"/>
  <c r="BB17"/>
  <c r="BE17" s="1"/>
  <c r="BA17"/>
  <c r="BG17" s="1"/>
  <c r="BH16"/>
  <c r="BF16"/>
  <c r="BD16"/>
  <c r="BB16"/>
  <c r="BE16" s="1"/>
  <c r="BA16"/>
  <c r="BG16" s="1"/>
  <c r="BH15"/>
  <c r="BF15"/>
  <c r="BD15"/>
  <c r="BB15"/>
  <c r="BE15" s="1"/>
  <c r="BA15"/>
  <c r="BG15" s="1"/>
  <c r="BH14"/>
  <c r="BF14"/>
  <c r="BD14"/>
  <c r="BB14"/>
  <c r="BE14" s="1"/>
  <c r="BA14"/>
  <c r="BG14" s="1"/>
  <c r="BH13"/>
  <c r="BF13"/>
  <c r="BD13"/>
  <c r="BB13"/>
  <c r="BE13" s="1"/>
  <c r="BA13"/>
  <c r="BG13" s="1"/>
  <c r="BH12"/>
  <c r="BF12"/>
  <c r="BD12"/>
  <c r="BB12"/>
  <c r="BE12" s="1"/>
  <c r="BA12"/>
  <c r="BG12" s="1"/>
  <c r="BH11"/>
  <c r="BF11"/>
  <c r="BD11"/>
  <c r="BB11"/>
  <c r="BE11" s="1"/>
  <c r="BA11"/>
  <c r="BG11" s="1"/>
  <c r="BH10"/>
  <c r="BF10"/>
  <c r="BD10"/>
  <c r="BB10"/>
  <c r="BE10" s="1"/>
  <c r="BA10"/>
  <c r="BG10" s="1"/>
  <c r="BH9"/>
  <c r="BF9"/>
  <c r="BD9"/>
  <c r="BB9"/>
  <c r="BE9" s="1"/>
  <c r="BA9"/>
  <c r="BG9" s="1"/>
  <c r="BH8"/>
  <c r="BF8"/>
  <c r="BD8"/>
  <c r="BB8"/>
  <c r="BE8" s="1"/>
  <c r="BA8"/>
  <c r="BG8" s="1"/>
  <c r="BH7"/>
  <c r="BF7"/>
  <c r="BD7"/>
  <c r="BB7"/>
  <c r="BE7" s="1"/>
  <c r="BA7"/>
  <c r="BG7" s="1"/>
  <c r="BH6"/>
  <c r="BF6"/>
  <c r="BD6"/>
  <c r="BB6"/>
  <c r="BE6" s="1"/>
  <c r="BA6"/>
  <c r="BG6" s="1"/>
  <c r="BH5"/>
  <c r="BF5"/>
  <c r="BD5"/>
  <c r="BB5"/>
  <c r="BE5" s="1"/>
  <c r="BA5"/>
  <c r="BG5" s="1"/>
  <c r="BH4"/>
  <c r="BF4"/>
  <c r="BD4"/>
  <c r="BB4"/>
  <c r="BE4" s="1"/>
  <c r="BA4"/>
  <c r="BG4" s="1"/>
  <c r="BH3"/>
  <c r="BF3"/>
  <c r="BD3"/>
  <c r="BB3"/>
  <c r="BE3" s="1"/>
  <c r="BA3"/>
  <c r="BG3" s="1"/>
  <c r="AS53"/>
  <c r="AQ53"/>
  <c r="AO53"/>
  <c r="AM53"/>
  <c r="AP53" s="1"/>
  <c r="AL53"/>
  <c r="AR53" s="1"/>
  <c r="AS52"/>
  <c r="AQ52"/>
  <c r="AO52"/>
  <c r="AM52"/>
  <c r="AP52" s="1"/>
  <c r="AL52"/>
  <c r="AR52" s="1"/>
  <c r="AS51"/>
  <c r="AQ51"/>
  <c r="AO51"/>
  <c r="AM51"/>
  <c r="AP51" s="1"/>
  <c r="AL51"/>
  <c r="AR51" s="1"/>
  <c r="AS50"/>
  <c r="AQ50"/>
  <c r="AO50"/>
  <c r="AM50"/>
  <c r="AP50" s="1"/>
  <c r="AL50"/>
  <c r="AR50" s="1"/>
  <c r="AS49"/>
  <c r="AQ49"/>
  <c r="AO49"/>
  <c r="AM49"/>
  <c r="AP49" s="1"/>
  <c r="AL49"/>
  <c r="AR49" s="1"/>
  <c r="AS48"/>
  <c r="AQ48"/>
  <c r="AO48"/>
  <c r="AM48"/>
  <c r="AP48" s="1"/>
  <c r="AL48"/>
  <c r="AR48" s="1"/>
  <c r="AS47"/>
  <c r="AQ47"/>
  <c r="AO47"/>
  <c r="AM47"/>
  <c r="AP47" s="1"/>
  <c r="AL47"/>
  <c r="AR47" s="1"/>
  <c r="AS46"/>
  <c r="AQ46"/>
  <c r="AO46"/>
  <c r="AM46"/>
  <c r="AP46" s="1"/>
  <c r="AL46"/>
  <c r="AR46" s="1"/>
  <c r="AS45"/>
  <c r="AQ45"/>
  <c r="AO45"/>
  <c r="AM45"/>
  <c r="AP45" s="1"/>
  <c r="AL45"/>
  <c r="AR45" s="1"/>
  <c r="AS44"/>
  <c r="AQ44"/>
  <c r="AO44"/>
  <c r="AM44"/>
  <c r="AP44" s="1"/>
  <c r="AL44"/>
  <c r="AR44" s="1"/>
  <c r="AS43"/>
  <c r="AQ43"/>
  <c r="AO43"/>
  <c r="AM43"/>
  <c r="AP43" s="1"/>
  <c r="AL43"/>
  <c r="AR43" s="1"/>
  <c r="AS42"/>
  <c r="AQ42"/>
  <c r="AO42"/>
  <c r="AM42"/>
  <c r="AP42" s="1"/>
  <c r="AL42"/>
  <c r="AR42" s="1"/>
  <c r="AS41"/>
  <c r="AQ41"/>
  <c r="AO41"/>
  <c r="AM41"/>
  <c r="AP41" s="1"/>
  <c r="AL41"/>
  <c r="AR41" s="1"/>
  <c r="AS40"/>
  <c r="AQ40"/>
  <c r="AO40"/>
  <c r="AM40"/>
  <c r="AP40" s="1"/>
  <c r="AL40"/>
  <c r="AR40" s="1"/>
  <c r="AS39"/>
  <c r="AQ39"/>
  <c r="AO39"/>
  <c r="AM39"/>
  <c r="AP39" s="1"/>
  <c r="AL39"/>
  <c r="AR39" s="1"/>
  <c r="AS38"/>
  <c r="AQ38"/>
  <c r="AO38"/>
  <c r="AM38"/>
  <c r="AP38" s="1"/>
  <c r="AL38"/>
  <c r="AR38" s="1"/>
  <c r="AS37"/>
  <c r="AQ37"/>
  <c r="AO37"/>
  <c r="AM37"/>
  <c r="AP37" s="1"/>
  <c r="AL37"/>
  <c r="AR37" s="1"/>
  <c r="AS36"/>
  <c r="AQ36"/>
  <c r="AO36"/>
  <c r="AM36"/>
  <c r="AP36" s="1"/>
  <c r="AL36"/>
  <c r="AR36" s="1"/>
  <c r="AS35"/>
  <c r="AQ35"/>
  <c r="AO35"/>
  <c r="AM35"/>
  <c r="AP35" s="1"/>
  <c r="AL35"/>
  <c r="AR35" s="1"/>
  <c r="AS34"/>
  <c r="AQ34"/>
  <c r="AO34"/>
  <c r="AM34"/>
  <c r="AP34" s="1"/>
  <c r="AL34"/>
  <c r="AR34" s="1"/>
  <c r="AS33"/>
  <c r="AQ33"/>
  <c r="AO33"/>
  <c r="AM33"/>
  <c r="AP33" s="1"/>
  <c r="AL33"/>
  <c r="AR33" s="1"/>
  <c r="AS32"/>
  <c r="AQ32"/>
  <c r="AO32"/>
  <c r="AM32"/>
  <c r="AP32" s="1"/>
  <c r="AL32"/>
  <c r="AR32" s="1"/>
  <c r="AS31"/>
  <c r="AQ31"/>
  <c r="AO31"/>
  <c r="AM31"/>
  <c r="AP31" s="1"/>
  <c r="AL31"/>
  <c r="AR31" s="1"/>
  <c r="AS30"/>
  <c r="AQ30"/>
  <c r="AO30"/>
  <c r="AM30"/>
  <c r="AP30" s="1"/>
  <c r="AL30"/>
  <c r="AR30" s="1"/>
  <c r="AS29"/>
  <c r="AQ29"/>
  <c r="AO29"/>
  <c r="AM29"/>
  <c r="AP29" s="1"/>
  <c r="AL29"/>
  <c r="AR29" s="1"/>
  <c r="AS28"/>
  <c r="AQ28"/>
  <c r="AO28"/>
  <c r="AM28"/>
  <c r="AP28" s="1"/>
  <c r="AL28"/>
  <c r="AR28" s="1"/>
  <c r="AS27"/>
  <c r="AQ27"/>
  <c r="AO27"/>
  <c r="AM27"/>
  <c r="AP27" s="1"/>
  <c r="AL27"/>
  <c r="AR27" s="1"/>
  <c r="AS26"/>
  <c r="AQ26"/>
  <c r="AO26"/>
  <c r="AM26"/>
  <c r="AP26" s="1"/>
  <c r="AL26"/>
  <c r="AR26" s="1"/>
  <c r="AS25"/>
  <c r="AQ25"/>
  <c r="AO25"/>
  <c r="AM25"/>
  <c r="AP25" s="1"/>
  <c r="AL25"/>
  <c r="AR25" s="1"/>
  <c r="AS24"/>
  <c r="AQ24"/>
  <c r="AO24"/>
  <c r="AM24"/>
  <c r="AP24" s="1"/>
  <c r="AL24"/>
  <c r="AR24" s="1"/>
  <c r="AS23"/>
  <c r="AQ23"/>
  <c r="AO23"/>
  <c r="AM23"/>
  <c r="AP23" s="1"/>
  <c r="AL23"/>
  <c r="AR23" s="1"/>
  <c r="AS22"/>
  <c r="AQ22"/>
  <c r="AO22"/>
  <c r="AM22"/>
  <c r="AP22" s="1"/>
  <c r="AL22"/>
  <c r="AR22" s="1"/>
  <c r="AS21"/>
  <c r="AQ21"/>
  <c r="AO21"/>
  <c r="AM21"/>
  <c r="AP21" s="1"/>
  <c r="AL21"/>
  <c r="AR21" s="1"/>
  <c r="AS20"/>
  <c r="AQ20"/>
  <c r="AO20"/>
  <c r="AM20"/>
  <c r="AP20" s="1"/>
  <c r="AL20"/>
  <c r="AR20" s="1"/>
  <c r="AS19"/>
  <c r="AQ19"/>
  <c r="AO19"/>
  <c r="AM19"/>
  <c r="AP19" s="1"/>
  <c r="AL19"/>
  <c r="AR19" s="1"/>
  <c r="AS18"/>
  <c r="AQ18"/>
  <c r="AO18"/>
  <c r="AM18"/>
  <c r="AP18" s="1"/>
  <c r="AL18"/>
  <c r="AR18" s="1"/>
  <c r="AS17"/>
  <c r="AQ17"/>
  <c r="AO17"/>
  <c r="AM17"/>
  <c r="AP17" s="1"/>
  <c r="AL17"/>
  <c r="AR17" s="1"/>
  <c r="AS16"/>
  <c r="AQ16"/>
  <c r="AO16"/>
  <c r="AM16"/>
  <c r="AP16" s="1"/>
  <c r="AL16"/>
  <c r="AR16" s="1"/>
  <c r="AS15"/>
  <c r="AQ15"/>
  <c r="AO15"/>
  <c r="AM15"/>
  <c r="AP15" s="1"/>
  <c r="AL15"/>
  <c r="AR15" s="1"/>
  <c r="AS14"/>
  <c r="AQ14"/>
  <c r="AO14"/>
  <c r="AM14"/>
  <c r="AP14" s="1"/>
  <c r="AL14"/>
  <c r="AR14" s="1"/>
  <c r="AS13"/>
  <c r="AQ13"/>
  <c r="AO13"/>
  <c r="AM13"/>
  <c r="AP13" s="1"/>
  <c r="AL13"/>
  <c r="AR13" s="1"/>
  <c r="AS12"/>
  <c r="AQ12"/>
  <c r="AO12"/>
  <c r="AM12"/>
  <c r="AP12" s="1"/>
  <c r="AL12"/>
  <c r="AR12" s="1"/>
  <c r="AS11"/>
  <c r="AQ11"/>
  <c r="AO11"/>
  <c r="AM11"/>
  <c r="AP11" s="1"/>
  <c r="AL11"/>
  <c r="AR11" s="1"/>
  <c r="AS10"/>
  <c r="AQ10"/>
  <c r="AO10"/>
  <c r="AM10"/>
  <c r="AP10" s="1"/>
  <c r="AL10"/>
  <c r="AR10" s="1"/>
  <c r="AS9"/>
  <c r="AQ9"/>
  <c r="AO9"/>
  <c r="AM9"/>
  <c r="AP9" s="1"/>
  <c r="AL9"/>
  <c r="AR9" s="1"/>
  <c r="AS8"/>
  <c r="AQ8"/>
  <c r="AO8"/>
  <c r="AM8"/>
  <c r="AP8" s="1"/>
  <c r="AL8"/>
  <c r="AR8" s="1"/>
  <c r="AS7"/>
  <c r="AQ7"/>
  <c r="AO7"/>
  <c r="AM7"/>
  <c r="AP7" s="1"/>
  <c r="AL7"/>
  <c r="AR7" s="1"/>
  <c r="AS6"/>
  <c r="AQ6"/>
  <c r="AO6"/>
  <c r="AM6"/>
  <c r="AP6" s="1"/>
  <c r="AL6"/>
  <c r="AR6" s="1"/>
  <c r="AS5"/>
  <c r="AQ5"/>
  <c r="AO5"/>
  <c r="AM5"/>
  <c r="AP5" s="1"/>
  <c r="AL5"/>
  <c r="AR5" s="1"/>
  <c r="AS4"/>
  <c r="AQ4"/>
  <c r="AO4"/>
  <c r="AM4"/>
  <c r="AP4" s="1"/>
  <c r="AL4"/>
  <c r="AR4" s="1"/>
  <c r="AS3"/>
  <c r="AQ3"/>
  <c r="AO3"/>
  <c r="AM3"/>
  <c r="AP3" s="1"/>
  <c r="AL3"/>
  <c r="AR3" s="1"/>
  <c r="AD53"/>
  <c r="AC53"/>
  <c r="AB53"/>
  <c r="Z53"/>
  <c r="X53"/>
  <c r="AA53" s="1"/>
  <c r="W53"/>
  <c r="AD52"/>
  <c r="AB52"/>
  <c r="Z52"/>
  <c r="X52"/>
  <c r="AA52" s="1"/>
  <c r="W52"/>
  <c r="AC52" s="1"/>
  <c r="AD51"/>
  <c r="AC51"/>
  <c r="AB51"/>
  <c r="Z51"/>
  <c r="X51"/>
  <c r="AA51" s="1"/>
  <c r="W51"/>
  <c r="AD50"/>
  <c r="AB50"/>
  <c r="Z50"/>
  <c r="X50"/>
  <c r="AA50" s="1"/>
  <c r="W50"/>
  <c r="AC50" s="1"/>
  <c r="AD49"/>
  <c r="AC49"/>
  <c r="AB49"/>
  <c r="Z49"/>
  <c r="X49"/>
  <c r="AA49" s="1"/>
  <c r="W49"/>
  <c r="AD48"/>
  <c r="AB48"/>
  <c r="Z48"/>
  <c r="X48"/>
  <c r="AA48" s="1"/>
  <c r="W48"/>
  <c r="AC48" s="1"/>
  <c r="AD47"/>
  <c r="AC47"/>
  <c r="AB47"/>
  <c r="Z47"/>
  <c r="X47"/>
  <c r="AA47" s="1"/>
  <c r="W47"/>
  <c r="AD46"/>
  <c r="AB46"/>
  <c r="Z46"/>
  <c r="X46"/>
  <c r="AA46" s="1"/>
  <c r="W46"/>
  <c r="AC46" s="1"/>
  <c r="AD45"/>
  <c r="AC45"/>
  <c r="AB45"/>
  <c r="Z45"/>
  <c r="X45"/>
  <c r="AA45" s="1"/>
  <c r="W45"/>
  <c r="AD44"/>
  <c r="AB44"/>
  <c r="Z44"/>
  <c r="X44"/>
  <c r="AA44" s="1"/>
  <c r="W44"/>
  <c r="AC44" s="1"/>
  <c r="AD43"/>
  <c r="AC43"/>
  <c r="AB43"/>
  <c r="Z43"/>
  <c r="X43"/>
  <c r="AA43" s="1"/>
  <c r="W43"/>
  <c r="AD42"/>
  <c r="AB42"/>
  <c r="Z42"/>
  <c r="X42"/>
  <c r="AA42" s="1"/>
  <c r="W42"/>
  <c r="AC42" s="1"/>
  <c r="AD41"/>
  <c r="AC41"/>
  <c r="AB41"/>
  <c r="Z41"/>
  <c r="X41"/>
  <c r="AA41" s="1"/>
  <c r="W41"/>
  <c r="AD40"/>
  <c r="AB40"/>
  <c r="Z40"/>
  <c r="X40"/>
  <c r="AA40" s="1"/>
  <c r="W40"/>
  <c r="AC40" s="1"/>
  <c r="AD39"/>
  <c r="AC39"/>
  <c r="AB39"/>
  <c r="Z39"/>
  <c r="X39"/>
  <c r="AA39" s="1"/>
  <c r="W39"/>
  <c r="AD38"/>
  <c r="AB38"/>
  <c r="Z38"/>
  <c r="X38"/>
  <c r="AA38" s="1"/>
  <c r="W38"/>
  <c r="AC38" s="1"/>
  <c r="AD37"/>
  <c r="AC37"/>
  <c r="AB37"/>
  <c r="Z37"/>
  <c r="X37"/>
  <c r="AA37" s="1"/>
  <c r="W37"/>
  <c r="AD36"/>
  <c r="AB36"/>
  <c r="Z36"/>
  <c r="X36"/>
  <c r="AA36" s="1"/>
  <c r="W36"/>
  <c r="AC36" s="1"/>
  <c r="AD35"/>
  <c r="AC35"/>
  <c r="AB35"/>
  <c r="Z35"/>
  <c r="X35"/>
  <c r="AA35" s="1"/>
  <c r="W35"/>
  <c r="AD34"/>
  <c r="AB34"/>
  <c r="Z34"/>
  <c r="X34"/>
  <c r="AA34" s="1"/>
  <c r="W34"/>
  <c r="AC34" s="1"/>
  <c r="AD33"/>
  <c r="AC33"/>
  <c r="AB33"/>
  <c r="Z33"/>
  <c r="X33"/>
  <c r="AA33" s="1"/>
  <c r="W33"/>
  <c r="AD32"/>
  <c r="AB32"/>
  <c r="Z32"/>
  <c r="X32"/>
  <c r="AA32" s="1"/>
  <c r="W32"/>
  <c r="AC32" s="1"/>
  <c r="AD31"/>
  <c r="AC31"/>
  <c r="AB31"/>
  <c r="Z31"/>
  <c r="X31"/>
  <c r="AA31" s="1"/>
  <c r="W31"/>
  <c r="AD30"/>
  <c r="AB30"/>
  <c r="Z30"/>
  <c r="X30"/>
  <c r="AA30" s="1"/>
  <c r="W30"/>
  <c r="AC30" s="1"/>
  <c r="AD29"/>
  <c r="AC29"/>
  <c r="AB29"/>
  <c r="Z29"/>
  <c r="X29"/>
  <c r="AA29" s="1"/>
  <c r="W29"/>
  <c r="AD28"/>
  <c r="AB28"/>
  <c r="Z28"/>
  <c r="X28"/>
  <c r="AA28" s="1"/>
  <c r="W28"/>
  <c r="AC28" s="1"/>
  <c r="AD27"/>
  <c r="AC27"/>
  <c r="AB27"/>
  <c r="Z27"/>
  <c r="X27"/>
  <c r="AA27" s="1"/>
  <c r="W27"/>
  <c r="AD26"/>
  <c r="AB26"/>
  <c r="Z26"/>
  <c r="X26"/>
  <c r="AA26" s="1"/>
  <c r="W26"/>
  <c r="AC26" s="1"/>
  <c r="AD25"/>
  <c r="AC25"/>
  <c r="AB25"/>
  <c r="Z25"/>
  <c r="X25"/>
  <c r="AA25" s="1"/>
  <c r="W25"/>
  <c r="AD24"/>
  <c r="AB24"/>
  <c r="Z24"/>
  <c r="X24"/>
  <c r="AA24" s="1"/>
  <c r="W24"/>
  <c r="AC24" s="1"/>
  <c r="AD23"/>
  <c r="AC23"/>
  <c r="AB23"/>
  <c r="Z23"/>
  <c r="X23"/>
  <c r="AA23" s="1"/>
  <c r="W23"/>
  <c r="AD22"/>
  <c r="AB22"/>
  <c r="Z22"/>
  <c r="X22"/>
  <c r="AA22" s="1"/>
  <c r="W22"/>
  <c r="AC22" s="1"/>
  <c r="AD21"/>
  <c r="AC21"/>
  <c r="AB21"/>
  <c r="Z21"/>
  <c r="X21"/>
  <c r="AA21" s="1"/>
  <c r="W21"/>
  <c r="AD20"/>
  <c r="AB20"/>
  <c r="Z20"/>
  <c r="X20"/>
  <c r="AA20" s="1"/>
  <c r="W20"/>
  <c r="AC20" s="1"/>
  <c r="AD19"/>
  <c r="AC19"/>
  <c r="AB19"/>
  <c r="Z19"/>
  <c r="X19"/>
  <c r="AA19" s="1"/>
  <c r="W19"/>
  <c r="AD18"/>
  <c r="AB18"/>
  <c r="Z18"/>
  <c r="X18"/>
  <c r="AA18" s="1"/>
  <c r="W18"/>
  <c r="AC18" s="1"/>
  <c r="AD17"/>
  <c r="AC17"/>
  <c r="AB17"/>
  <c r="Z17"/>
  <c r="X17"/>
  <c r="AA17" s="1"/>
  <c r="W17"/>
  <c r="AD16"/>
  <c r="AB16"/>
  <c r="Z16"/>
  <c r="X16"/>
  <c r="AA16" s="1"/>
  <c r="W16"/>
  <c r="AC16" s="1"/>
  <c r="AD15"/>
  <c r="AC15"/>
  <c r="AB15"/>
  <c r="Z15"/>
  <c r="X15"/>
  <c r="AA15" s="1"/>
  <c r="W15"/>
  <c r="AD14"/>
  <c r="AB14"/>
  <c r="Z14"/>
  <c r="X14"/>
  <c r="AA14" s="1"/>
  <c r="W14"/>
  <c r="AC14" s="1"/>
  <c r="AD13"/>
  <c r="AC13"/>
  <c r="AB13"/>
  <c r="Z13"/>
  <c r="X13"/>
  <c r="AA13" s="1"/>
  <c r="W13"/>
  <c r="AD12"/>
  <c r="AB12"/>
  <c r="Z12"/>
  <c r="X12"/>
  <c r="AA12" s="1"/>
  <c r="W12"/>
  <c r="AC12" s="1"/>
  <c r="AD11"/>
  <c r="AC11"/>
  <c r="AB11"/>
  <c r="Z11"/>
  <c r="X11"/>
  <c r="AA11" s="1"/>
  <c r="W11"/>
  <c r="AD10"/>
  <c r="AB10"/>
  <c r="Z10"/>
  <c r="X10"/>
  <c r="AA10" s="1"/>
  <c r="W10"/>
  <c r="AC10" s="1"/>
  <c r="AD9"/>
  <c r="AC9"/>
  <c r="AB9"/>
  <c r="Z9"/>
  <c r="X9"/>
  <c r="AA9" s="1"/>
  <c r="W9"/>
  <c r="AD8"/>
  <c r="AB8"/>
  <c r="Z8"/>
  <c r="X8"/>
  <c r="AA8" s="1"/>
  <c r="W8"/>
  <c r="AC8" s="1"/>
  <c r="AD7"/>
  <c r="AC7"/>
  <c r="AB7"/>
  <c r="Z7"/>
  <c r="X7"/>
  <c r="AA7" s="1"/>
  <c r="W7"/>
  <c r="AD6"/>
  <c r="AB6"/>
  <c r="Z6"/>
  <c r="X6"/>
  <c r="AA6" s="1"/>
  <c r="W6"/>
  <c r="AC6" s="1"/>
  <c r="AD5"/>
  <c r="AC5"/>
  <c r="AB5"/>
  <c r="Z5"/>
  <c r="X5"/>
  <c r="AA5" s="1"/>
  <c r="W5"/>
  <c r="AD4"/>
  <c r="AB4"/>
  <c r="Z4"/>
  <c r="X4"/>
  <c r="AA4" s="1"/>
  <c r="W4"/>
  <c r="AC4" s="1"/>
  <c r="AD3"/>
  <c r="AC3"/>
  <c r="AB3"/>
  <c r="Z3"/>
  <c r="X3"/>
  <c r="AA3" s="1"/>
  <c r="W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FE53" i="23"/>
  <c r="FC53"/>
  <c r="FF53" s="1"/>
  <c r="FB53"/>
  <c r="FH53" s="1"/>
  <c r="FI52"/>
  <c r="FH52"/>
  <c r="FG52"/>
  <c r="FE52"/>
  <c r="FC52"/>
  <c r="FF52" s="1"/>
  <c r="FB52"/>
  <c r="FI51"/>
  <c r="FG51"/>
  <c r="FE51"/>
  <c r="FC51"/>
  <c r="FF51" s="1"/>
  <c r="FB51"/>
  <c r="FH51" s="1"/>
  <c r="FI50"/>
  <c r="FH50"/>
  <c r="FG50"/>
  <c r="FE50"/>
  <c r="FC50"/>
  <c r="FF50" s="1"/>
  <c r="FB50"/>
  <c r="FI49"/>
  <c r="FG49"/>
  <c r="FE49"/>
  <c r="FC49"/>
  <c r="FF49" s="1"/>
  <c r="FB49"/>
  <c r="FH49" s="1"/>
  <c r="FI48"/>
  <c r="FH48"/>
  <c r="FG48"/>
  <c r="FE48"/>
  <c r="FC48"/>
  <c r="FF48" s="1"/>
  <c r="FB48"/>
  <c r="FI47"/>
  <c r="FG47"/>
  <c r="FE47"/>
  <c r="FC47"/>
  <c r="FF47" s="1"/>
  <c r="FB47"/>
  <c r="FH47" s="1"/>
  <c r="FI46"/>
  <c r="FH46"/>
  <c r="FG46"/>
  <c r="FE46"/>
  <c r="FC46"/>
  <c r="FF46" s="1"/>
  <c r="FB46"/>
  <c r="FI45"/>
  <c r="FG45"/>
  <c r="FE45"/>
  <c r="FC45"/>
  <c r="FF45" s="1"/>
  <c r="FB45"/>
  <c r="FH45" s="1"/>
  <c r="FI44"/>
  <c r="FH44"/>
  <c r="FG44"/>
  <c r="FE44"/>
  <c r="FC44"/>
  <c r="FF44" s="1"/>
  <c r="FB44"/>
  <c r="FI43"/>
  <c r="FG43"/>
  <c r="FE43"/>
  <c r="FC43"/>
  <c r="FF43" s="1"/>
  <c r="FB43"/>
  <c r="FH43" s="1"/>
  <c r="FI42"/>
  <c r="FH42"/>
  <c r="FG42"/>
  <c r="FE42"/>
  <c r="FC42"/>
  <c r="FF42" s="1"/>
  <c r="FB42"/>
  <c r="FI41"/>
  <c r="FG41"/>
  <c r="FE41"/>
  <c r="FC41"/>
  <c r="FF41" s="1"/>
  <c r="FB41"/>
  <c r="FH41" s="1"/>
  <c r="FI40"/>
  <c r="FH40"/>
  <c r="FG40"/>
  <c r="FE40"/>
  <c r="FC40"/>
  <c r="FF40" s="1"/>
  <c r="FB40"/>
  <c r="FI39"/>
  <c r="FG39"/>
  <c r="FE39"/>
  <c r="FC39"/>
  <c r="FF39" s="1"/>
  <c r="FB39"/>
  <c r="FH39" s="1"/>
  <c r="FI38"/>
  <c r="FH38"/>
  <c r="FG38"/>
  <c r="FE38"/>
  <c r="FC38"/>
  <c r="FF38" s="1"/>
  <c r="FB38"/>
  <c r="FI37"/>
  <c r="FG37"/>
  <c r="FE37"/>
  <c r="FC37"/>
  <c r="FF37" s="1"/>
  <c r="FB37"/>
  <c r="FH37" s="1"/>
  <c r="FI36"/>
  <c r="FH36"/>
  <c r="FG36"/>
  <c r="FE36"/>
  <c r="FC36"/>
  <c r="FF36" s="1"/>
  <c r="FB36"/>
  <c r="FI35"/>
  <c r="FG35"/>
  <c r="FE35"/>
  <c r="FC35"/>
  <c r="FF35" s="1"/>
  <c r="FB35"/>
  <c r="FH35" s="1"/>
  <c r="FI34"/>
  <c r="FH34"/>
  <c r="FG34"/>
  <c r="FE34"/>
  <c r="FC34"/>
  <c r="FF34" s="1"/>
  <c r="FB34"/>
  <c r="FI33"/>
  <c r="FG33"/>
  <c r="FE33"/>
  <c r="FC33"/>
  <c r="FF33" s="1"/>
  <c r="FB33"/>
  <c r="FH33" s="1"/>
  <c r="FI32"/>
  <c r="FH32"/>
  <c r="FG32"/>
  <c r="FE32"/>
  <c r="FC32"/>
  <c r="FF32" s="1"/>
  <c r="FB32"/>
  <c r="FI31"/>
  <c r="FG31"/>
  <c r="FE31"/>
  <c r="FC31"/>
  <c r="FF31" s="1"/>
  <c r="FB31"/>
  <c r="FH31" s="1"/>
  <c r="FI30"/>
  <c r="FH30"/>
  <c r="FG30"/>
  <c r="FE30"/>
  <c r="FC30"/>
  <c r="FF30" s="1"/>
  <c r="FB30"/>
  <c r="FI29"/>
  <c r="FG29"/>
  <c r="FE29"/>
  <c r="FC29"/>
  <c r="FF29" s="1"/>
  <c r="FB29"/>
  <c r="FH29" s="1"/>
  <c r="FI28"/>
  <c r="FH28"/>
  <c r="FG28"/>
  <c r="FE28"/>
  <c r="FC28"/>
  <c r="FF28" s="1"/>
  <c r="FB28"/>
  <c r="FI27"/>
  <c r="FG27"/>
  <c r="FE27"/>
  <c r="FC27"/>
  <c r="FF27" s="1"/>
  <c r="FB27"/>
  <c r="FH27" s="1"/>
  <c r="FI26"/>
  <c r="FH26"/>
  <c r="FG26"/>
  <c r="FE26"/>
  <c r="FC26"/>
  <c r="FF26" s="1"/>
  <c r="FB26"/>
  <c r="FI25"/>
  <c r="FG25"/>
  <c r="FE25"/>
  <c r="FC25"/>
  <c r="FF25" s="1"/>
  <c r="FB25"/>
  <c r="FH25" s="1"/>
  <c r="FI24"/>
  <c r="FH24"/>
  <c r="FG24"/>
  <c r="FE24"/>
  <c r="FC24"/>
  <c r="FF24" s="1"/>
  <c r="FB24"/>
  <c r="FI23"/>
  <c r="FG23"/>
  <c r="FE23"/>
  <c r="FC23"/>
  <c r="FF23" s="1"/>
  <c r="FB23"/>
  <c r="FH23" s="1"/>
  <c r="FI22"/>
  <c r="FH22"/>
  <c r="FG22"/>
  <c r="FE22"/>
  <c r="FC22"/>
  <c r="FF22" s="1"/>
  <c r="FB22"/>
  <c r="FI21"/>
  <c r="FG21"/>
  <c r="FE21"/>
  <c r="FC21"/>
  <c r="FF21" s="1"/>
  <c r="FB21"/>
  <c r="FH21" s="1"/>
  <c r="FI20"/>
  <c r="FH20"/>
  <c r="FG20"/>
  <c r="FE20"/>
  <c r="FC20"/>
  <c r="FF20" s="1"/>
  <c r="FB20"/>
  <c r="FI19"/>
  <c r="FG19"/>
  <c r="FE19"/>
  <c r="FC19"/>
  <c r="FF19" s="1"/>
  <c r="FB19"/>
  <c r="FH19" s="1"/>
  <c r="FI18"/>
  <c r="FH18"/>
  <c r="FG18"/>
  <c r="FE18"/>
  <c r="FC18"/>
  <c r="FF18" s="1"/>
  <c r="FB18"/>
  <c r="FI17"/>
  <c r="FG17"/>
  <c r="FE17"/>
  <c r="FC17"/>
  <c r="FF17" s="1"/>
  <c r="FB17"/>
  <c r="FH17" s="1"/>
  <c r="FI16"/>
  <c r="FH16"/>
  <c r="FG16"/>
  <c r="FE16"/>
  <c r="FC16"/>
  <c r="FF16" s="1"/>
  <c r="FB16"/>
  <c r="FI15"/>
  <c r="FG15"/>
  <c r="FE15"/>
  <c r="FC15"/>
  <c r="FF15" s="1"/>
  <c r="FB15"/>
  <c r="FH15" s="1"/>
  <c r="FI14"/>
  <c r="FH14"/>
  <c r="FG14"/>
  <c r="FE14"/>
  <c r="FC14"/>
  <c r="FF14" s="1"/>
  <c r="FB14"/>
  <c r="FI13"/>
  <c r="FG13"/>
  <c r="FE13"/>
  <c r="FC13"/>
  <c r="FF13" s="1"/>
  <c r="FB13"/>
  <c r="FH13" s="1"/>
  <c r="FI12"/>
  <c r="FH12"/>
  <c r="FG12"/>
  <c r="FE12"/>
  <c r="FC12"/>
  <c r="FF12" s="1"/>
  <c r="FB12"/>
  <c r="FI11"/>
  <c r="FG11"/>
  <c r="FE11"/>
  <c r="FC11"/>
  <c r="FF11" s="1"/>
  <c r="FB11"/>
  <c r="FH11" s="1"/>
  <c r="FI10"/>
  <c r="FH10"/>
  <c r="FG10"/>
  <c r="FE10"/>
  <c r="FC10"/>
  <c r="FF10" s="1"/>
  <c r="FB10"/>
  <c r="FI9"/>
  <c r="FG9"/>
  <c r="FE9"/>
  <c r="FC9"/>
  <c r="FF9" s="1"/>
  <c r="FB9"/>
  <c r="FH9" s="1"/>
  <c r="FI8"/>
  <c r="FH8"/>
  <c r="FG8"/>
  <c r="FE8"/>
  <c r="FC8"/>
  <c r="FF8" s="1"/>
  <c r="FB8"/>
  <c r="FI7"/>
  <c r="FG7"/>
  <c r="FE7"/>
  <c r="FC7"/>
  <c r="FF7" s="1"/>
  <c r="FB7"/>
  <c r="FH7" s="1"/>
  <c r="FI6"/>
  <c r="FH6"/>
  <c r="FG6"/>
  <c r="FE6"/>
  <c r="FC6"/>
  <c r="FF6" s="1"/>
  <c r="FB6"/>
  <c r="FI5"/>
  <c r="FG5"/>
  <c r="FE5"/>
  <c r="FC5"/>
  <c r="FF5" s="1"/>
  <c r="FB5"/>
  <c r="FH5" s="1"/>
  <c r="FI4"/>
  <c r="FH4"/>
  <c r="FG4"/>
  <c r="FE4"/>
  <c r="FC4"/>
  <c r="FF4" s="1"/>
  <c r="FB4"/>
  <c r="FI3"/>
  <c r="FG3"/>
  <c r="FE3"/>
  <c r="FC3"/>
  <c r="FF3" s="1"/>
  <c r="FB3"/>
  <c r="FH3" s="1"/>
  <c r="EP53"/>
  <c r="EN53"/>
  <c r="EQ53" s="1"/>
  <c r="ES53"/>
  <c r="ET52"/>
  <c r="ER52"/>
  <c r="EP52"/>
  <c r="EN52"/>
  <c r="EQ52" s="1"/>
  <c r="EM52"/>
  <c r="ES52" s="1"/>
  <c r="ET51"/>
  <c r="ER51"/>
  <c r="EP51"/>
  <c r="EN51"/>
  <c r="EQ51" s="1"/>
  <c r="EM51"/>
  <c r="ES51" s="1"/>
  <c r="ET50"/>
  <c r="ER50"/>
  <c r="EP50"/>
  <c r="EN50"/>
  <c r="EQ50" s="1"/>
  <c r="EM50"/>
  <c r="ES50" s="1"/>
  <c r="ET49"/>
  <c r="ER49"/>
  <c r="EP49"/>
  <c r="EN49"/>
  <c r="EQ49" s="1"/>
  <c r="EM49"/>
  <c r="ES49" s="1"/>
  <c r="ET48"/>
  <c r="ER48"/>
  <c r="EP48"/>
  <c r="EN48"/>
  <c r="EQ48" s="1"/>
  <c r="EM48"/>
  <c r="ES48" s="1"/>
  <c r="ET47"/>
  <c r="ER47"/>
  <c r="EP47"/>
  <c r="EN47"/>
  <c r="EQ47" s="1"/>
  <c r="EM47"/>
  <c r="ES47" s="1"/>
  <c r="ET46"/>
  <c r="ER46"/>
  <c r="EP46"/>
  <c r="EN46"/>
  <c r="EQ46" s="1"/>
  <c r="EM46"/>
  <c r="ES46" s="1"/>
  <c r="ET45"/>
  <c r="ER45"/>
  <c r="EP45"/>
  <c r="EN45"/>
  <c r="EQ45" s="1"/>
  <c r="EM45"/>
  <c r="ES45" s="1"/>
  <c r="ET44"/>
  <c r="ER44"/>
  <c r="EP44"/>
  <c r="EN44"/>
  <c r="EQ44" s="1"/>
  <c r="EM44"/>
  <c r="ES44" s="1"/>
  <c r="ET43"/>
  <c r="ER43"/>
  <c r="EP43"/>
  <c r="EN43"/>
  <c r="EQ43" s="1"/>
  <c r="EM43"/>
  <c r="ES43" s="1"/>
  <c r="ET42"/>
  <c r="ER42"/>
  <c r="EP42"/>
  <c r="EN42"/>
  <c r="EQ42" s="1"/>
  <c r="EM42"/>
  <c r="ES42" s="1"/>
  <c r="ET41"/>
  <c r="ER41"/>
  <c r="EP41"/>
  <c r="EN41"/>
  <c r="EQ41" s="1"/>
  <c r="EM41"/>
  <c r="ES41" s="1"/>
  <c r="ET40"/>
  <c r="ER40"/>
  <c r="EP40"/>
  <c r="EN40"/>
  <c r="EQ40" s="1"/>
  <c r="EM40"/>
  <c r="ES40" s="1"/>
  <c r="ET39"/>
  <c r="ER39"/>
  <c r="EP39"/>
  <c r="EN39"/>
  <c r="EQ39" s="1"/>
  <c r="EM39"/>
  <c r="ES39" s="1"/>
  <c r="ET38"/>
  <c r="ER38"/>
  <c r="EP38"/>
  <c r="EN38"/>
  <c r="EQ38" s="1"/>
  <c r="EM38"/>
  <c r="ES38" s="1"/>
  <c r="ET37"/>
  <c r="ER37"/>
  <c r="EP37"/>
  <c r="EN37"/>
  <c r="EQ37" s="1"/>
  <c r="EM37"/>
  <c r="ES37" s="1"/>
  <c r="ET36"/>
  <c r="ER36"/>
  <c r="EP36"/>
  <c r="EN36"/>
  <c r="EQ36" s="1"/>
  <c r="EM36"/>
  <c r="ES36" s="1"/>
  <c r="ET35"/>
  <c r="ER35"/>
  <c r="EP35"/>
  <c r="EN35"/>
  <c r="EQ35" s="1"/>
  <c r="EM35"/>
  <c r="ES35" s="1"/>
  <c r="ET34"/>
  <c r="ER34"/>
  <c r="EP34"/>
  <c r="EN34"/>
  <c r="EQ34" s="1"/>
  <c r="EM34"/>
  <c r="ES34" s="1"/>
  <c r="ET33"/>
  <c r="ER33"/>
  <c r="EP33"/>
  <c r="EN33"/>
  <c r="EQ33" s="1"/>
  <c r="EM33"/>
  <c r="ES33" s="1"/>
  <c r="ET32"/>
  <c r="ER32"/>
  <c r="EP32"/>
  <c r="EN32"/>
  <c r="EQ32" s="1"/>
  <c r="EM32"/>
  <c r="ES32" s="1"/>
  <c r="ET31"/>
  <c r="ER31"/>
  <c r="EP31"/>
  <c r="EN31"/>
  <c r="EQ31" s="1"/>
  <c r="EM31"/>
  <c r="ES31" s="1"/>
  <c r="ET30"/>
  <c r="ER30"/>
  <c r="EP30"/>
  <c r="EN30"/>
  <c r="EQ30" s="1"/>
  <c r="EM30"/>
  <c r="ES30" s="1"/>
  <c r="ET29"/>
  <c r="ER29"/>
  <c r="EP29"/>
  <c r="EN29"/>
  <c r="EQ29" s="1"/>
  <c r="EM29"/>
  <c r="ES29" s="1"/>
  <c r="ET28"/>
  <c r="ER28"/>
  <c r="EP28"/>
  <c r="EN28"/>
  <c r="EQ28" s="1"/>
  <c r="EM28"/>
  <c r="ES28" s="1"/>
  <c r="ET27"/>
  <c r="ER27"/>
  <c r="EP27"/>
  <c r="EN27"/>
  <c r="EQ27" s="1"/>
  <c r="EM27"/>
  <c r="ES27" s="1"/>
  <c r="ET26"/>
  <c r="ER26"/>
  <c r="EP26"/>
  <c r="EN26"/>
  <c r="EQ26" s="1"/>
  <c r="EM26"/>
  <c r="ES26" s="1"/>
  <c r="ET25"/>
  <c r="ER25"/>
  <c r="EP25"/>
  <c r="EN25"/>
  <c r="EQ25" s="1"/>
  <c r="EM25"/>
  <c r="ES25" s="1"/>
  <c r="ET24"/>
  <c r="ER24"/>
  <c r="EP24"/>
  <c r="EN24"/>
  <c r="EQ24" s="1"/>
  <c r="EM24"/>
  <c r="ES24" s="1"/>
  <c r="ET23"/>
  <c r="ER23"/>
  <c r="EP23"/>
  <c r="EN23"/>
  <c r="EQ23" s="1"/>
  <c r="EM23"/>
  <c r="ES23" s="1"/>
  <c r="ET22"/>
  <c r="ER22"/>
  <c r="EP22"/>
  <c r="EN22"/>
  <c r="EQ22" s="1"/>
  <c r="EM22"/>
  <c r="ES22" s="1"/>
  <c r="ET21"/>
  <c r="ER21"/>
  <c r="EP21"/>
  <c r="EN21"/>
  <c r="EQ21" s="1"/>
  <c r="EM21"/>
  <c r="ES21" s="1"/>
  <c r="ET20"/>
  <c r="ER20"/>
  <c r="EP20"/>
  <c r="EN20"/>
  <c r="EQ20" s="1"/>
  <c r="EM20"/>
  <c r="ES20" s="1"/>
  <c r="ET19"/>
  <c r="ER19"/>
  <c r="EP19"/>
  <c r="EN19"/>
  <c r="EQ19" s="1"/>
  <c r="EM19"/>
  <c r="ES19" s="1"/>
  <c r="ET18"/>
  <c r="ER18"/>
  <c r="EP18"/>
  <c r="EN18"/>
  <c r="EQ18" s="1"/>
  <c r="EM18"/>
  <c r="ES18" s="1"/>
  <c r="ET17"/>
  <c r="ER17"/>
  <c r="EP17"/>
  <c r="EN17"/>
  <c r="EQ17" s="1"/>
  <c r="EM17"/>
  <c r="ES17" s="1"/>
  <c r="ET16"/>
  <c r="ER16"/>
  <c r="EP16"/>
  <c r="EN16"/>
  <c r="EQ16" s="1"/>
  <c r="EM16"/>
  <c r="ES16" s="1"/>
  <c r="ET15"/>
  <c r="ER15"/>
  <c r="EP15"/>
  <c r="EN15"/>
  <c r="EQ15" s="1"/>
  <c r="EM15"/>
  <c r="ES15" s="1"/>
  <c r="ET14"/>
  <c r="ER14"/>
  <c r="EP14"/>
  <c r="EN14"/>
  <c r="EQ14" s="1"/>
  <c r="EM14"/>
  <c r="ES14" s="1"/>
  <c r="ET13"/>
  <c r="ER13"/>
  <c r="EP13"/>
  <c r="EN13"/>
  <c r="EQ13" s="1"/>
  <c r="EM13"/>
  <c r="ES13" s="1"/>
  <c r="ET12"/>
  <c r="ER12"/>
  <c r="EP12"/>
  <c r="EN12"/>
  <c r="EQ12" s="1"/>
  <c r="EM12"/>
  <c r="ES12" s="1"/>
  <c r="ET11"/>
  <c r="ER11"/>
  <c r="EP11"/>
  <c r="EN11"/>
  <c r="EQ11" s="1"/>
  <c r="EM11"/>
  <c r="ES11" s="1"/>
  <c r="ET10"/>
  <c r="ER10"/>
  <c r="EP10"/>
  <c r="EN10"/>
  <c r="EQ10" s="1"/>
  <c r="EM10"/>
  <c r="ES10" s="1"/>
  <c r="ET9"/>
  <c r="ER9"/>
  <c r="EP9"/>
  <c r="EN9"/>
  <c r="EQ9" s="1"/>
  <c r="EM9"/>
  <c r="ES9" s="1"/>
  <c r="ET8"/>
  <c r="ER8"/>
  <c r="EP8"/>
  <c r="EN8"/>
  <c r="EQ8" s="1"/>
  <c r="EM8"/>
  <c r="ES8" s="1"/>
  <c r="ET7"/>
  <c r="ER7"/>
  <c r="EP7"/>
  <c r="EN7"/>
  <c r="EQ7" s="1"/>
  <c r="EM7"/>
  <c r="ES7" s="1"/>
  <c r="ET6"/>
  <c r="ER6"/>
  <c r="EP6"/>
  <c r="EN6"/>
  <c r="EQ6" s="1"/>
  <c r="EM6"/>
  <c r="ES6" s="1"/>
  <c r="ET5"/>
  <c r="ER5"/>
  <c r="EP5"/>
  <c r="EN5"/>
  <c r="EQ5" s="1"/>
  <c r="EM5"/>
  <c r="ES5" s="1"/>
  <c r="ET4"/>
  <c r="ER4"/>
  <c r="EP4"/>
  <c r="EN4"/>
  <c r="EQ4" s="1"/>
  <c r="EM4"/>
  <c r="ES4" s="1"/>
  <c r="ET3"/>
  <c r="ER3"/>
  <c r="EP3"/>
  <c r="EN3"/>
  <c r="EQ3" s="1"/>
  <c r="EM3"/>
  <c r="ES3" s="1"/>
  <c r="EE53"/>
  <c r="EC53"/>
  <c r="EA53"/>
  <c r="DY53"/>
  <c r="EB53" s="1"/>
  <c r="DX53"/>
  <c r="ED53" s="1"/>
  <c r="EE52"/>
  <c r="EC52"/>
  <c r="EA52"/>
  <c r="DY52"/>
  <c r="EB52" s="1"/>
  <c r="DX52"/>
  <c r="ED52" s="1"/>
  <c r="EE51"/>
  <c r="EC51"/>
  <c r="EA51"/>
  <c r="DY51"/>
  <c r="EB51" s="1"/>
  <c r="DX51"/>
  <c r="ED51" s="1"/>
  <c r="EE50"/>
  <c r="EC50"/>
  <c r="EA50"/>
  <c r="DY50"/>
  <c r="EB50" s="1"/>
  <c r="DX50"/>
  <c r="ED50" s="1"/>
  <c r="EE49"/>
  <c r="EC49"/>
  <c r="EA49"/>
  <c r="DY49"/>
  <c r="EB49" s="1"/>
  <c r="DX49"/>
  <c r="ED49" s="1"/>
  <c r="EE48"/>
  <c r="EC48"/>
  <c r="EA48"/>
  <c r="DY48"/>
  <c r="EB48" s="1"/>
  <c r="DX48"/>
  <c r="ED48" s="1"/>
  <c r="EE47"/>
  <c r="EC47"/>
  <c r="EA47"/>
  <c r="DY47"/>
  <c r="EB47" s="1"/>
  <c r="DX47"/>
  <c r="ED47" s="1"/>
  <c r="EE46"/>
  <c r="EC46"/>
  <c r="EA46"/>
  <c r="DY46"/>
  <c r="EB46" s="1"/>
  <c r="DX46"/>
  <c r="ED46" s="1"/>
  <c r="EE45"/>
  <c r="EC45"/>
  <c r="EA45"/>
  <c r="DY45"/>
  <c r="EB45" s="1"/>
  <c r="DX45"/>
  <c r="ED45" s="1"/>
  <c r="EE44"/>
  <c r="EC44"/>
  <c r="EA44"/>
  <c r="DY44"/>
  <c r="EB44" s="1"/>
  <c r="DX44"/>
  <c r="ED44" s="1"/>
  <c r="EE43"/>
  <c r="EC43"/>
  <c r="EA43"/>
  <c r="DY43"/>
  <c r="EB43" s="1"/>
  <c r="DX43"/>
  <c r="ED43" s="1"/>
  <c r="EE42"/>
  <c r="EC42"/>
  <c r="EA42"/>
  <c r="DY42"/>
  <c r="EB42" s="1"/>
  <c r="DX42"/>
  <c r="ED42" s="1"/>
  <c r="EE41"/>
  <c r="EC41"/>
  <c r="EA41"/>
  <c r="DY41"/>
  <c r="EB41" s="1"/>
  <c r="DX41"/>
  <c r="ED41" s="1"/>
  <c r="EE40"/>
  <c r="EC40"/>
  <c r="EA40"/>
  <c r="DY40"/>
  <c r="EB40" s="1"/>
  <c r="DX40"/>
  <c r="ED40" s="1"/>
  <c r="EE39"/>
  <c r="EC39"/>
  <c r="EA39"/>
  <c r="DY39"/>
  <c r="EB39" s="1"/>
  <c r="DX39"/>
  <c r="ED39" s="1"/>
  <c r="EE38"/>
  <c r="EC38"/>
  <c r="EA38"/>
  <c r="DY38"/>
  <c r="EB38" s="1"/>
  <c r="DX38"/>
  <c r="ED38" s="1"/>
  <c r="EE37"/>
  <c r="EC37"/>
  <c r="EA37"/>
  <c r="DY37"/>
  <c r="EB37" s="1"/>
  <c r="DX37"/>
  <c r="ED37" s="1"/>
  <c r="EE36"/>
  <c r="EC36"/>
  <c r="EA36"/>
  <c r="DY36"/>
  <c r="EB36" s="1"/>
  <c r="DX36"/>
  <c r="ED36" s="1"/>
  <c r="EE35"/>
  <c r="EC35"/>
  <c r="EA35"/>
  <c r="DY35"/>
  <c r="EB35" s="1"/>
  <c r="DX35"/>
  <c r="ED35" s="1"/>
  <c r="EE34"/>
  <c r="EC34"/>
  <c r="EA34"/>
  <c r="DY34"/>
  <c r="EB34" s="1"/>
  <c r="DX34"/>
  <c r="ED34" s="1"/>
  <c r="EE33"/>
  <c r="EC33"/>
  <c r="EA33"/>
  <c r="DY33"/>
  <c r="EB33" s="1"/>
  <c r="DX33"/>
  <c r="ED33" s="1"/>
  <c r="EE32"/>
  <c r="EC32"/>
  <c r="EA32"/>
  <c r="DY32"/>
  <c r="EB32" s="1"/>
  <c r="DX32"/>
  <c r="ED32" s="1"/>
  <c r="EE31"/>
  <c r="EC31"/>
  <c r="EA31"/>
  <c r="DY31"/>
  <c r="EB31" s="1"/>
  <c r="DX31"/>
  <c r="ED31" s="1"/>
  <c r="EE30"/>
  <c r="EC30"/>
  <c r="EA30"/>
  <c r="DY30"/>
  <c r="EB30" s="1"/>
  <c r="DX30"/>
  <c r="ED30" s="1"/>
  <c r="EE29"/>
  <c r="EC29"/>
  <c r="EA29"/>
  <c r="DY29"/>
  <c r="EB29" s="1"/>
  <c r="DX29"/>
  <c r="ED29" s="1"/>
  <c r="EE28"/>
  <c r="EC28"/>
  <c r="EA28"/>
  <c r="DY28"/>
  <c r="EB28" s="1"/>
  <c r="DX28"/>
  <c r="ED28" s="1"/>
  <c r="EE27"/>
  <c r="EC27"/>
  <c r="EA27"/>
  <c r="DY27"/>
  <c r="EB27" s="1"/>
  <c r="DX27"/>
  <c r="ED27" s="1"/>
  <c r="EE26"/>
  <c r="EC26"/>
  <c r="EA26"/>
  <c r="DY26"/>
  <c r="EB26" s="1"/>
  <c r="DX26"/>
  <c r="ED26" s="1"/>
  <c r="EE25"/>
  <c r="EC25"/>
  <c r="EA25"/>
  <c r="DY25"/>
  <c r="EB25" s="1"/>
  <c r="DX25"/>
  <c r="ED25" s="1"/>
  <c r="EE24"/>
  <c r="EC24"/>
  <c r="EA24"/>
  <c r="DY24"/>
  <c r="EB24" s="1"/>
  <c r="DX24"/>
  <c r="ED24" s="1"/>
  <c r="EE23"/>
  <c r="EC23"/>
  <c r="EA23"/>
  <c r="DY23"/>
  <c r="EB23" s="1"/>
  <c r="DX23"/>
  <c r="ED23" s="1"/>
  <c r="EE22"/>
  <c r="EC22"/>
  <c r="EA22"/>
  <c r="DY22"/>
  <c r="EB22" s="1"/>
  <c r="DX22"/>
  <c r="ED22" s="1"/>
  <c r="EE21"/>
  <c r="EC21"/>
  <c r="EA21"/>
  <c r="DY21"/>
  <c r="EB21" s="1"/>
  <c r="DX21"/>
  <c r="ED21" s="1"/>
  <c r="EE20"/>
  <c r="EC20"/>
  <c r="EA20"/>
  <c r="DY20"/>
  <c r="EB20" s="1"/>
  <c r="DX20"/>
  <c r="ED20" s="1"/>
  <c r="EE19"/>
  <c r="EC19"/>
  <c r="EA19"/>
  <c r="DY19"/>
  <c r="EB19" s="1"/>
  <c r="DX19"/>
  <c r="ED19" s="1"/>
  <c r="EE18"/>
  <c r="EC18"/>
  <c r="EA18"/>
  <c r="DY18"/>
  <c r="EB18" s="1"/>
  <c r="DX18"/>
  <c r="ED18" s="1"/>
  <c r="EE17"/>
  <c r="EC17"/>
  <c r="EA17"/>
  <c r="DY17"/>
  <c r="EB17" s="1"/>
  <c r="DX17"/>
  <c r="ED17" s="1"/>
  <c r="EE16"/>
  <c r="EC16"/>
  <c r="EA16"/>
  <c r="DY16"/>
  <c r="EB16" s="1"/>
  <c r="DX16"/>
  <c r="ED16" s="1"/>
  <c r="EE15"/>
  <c r="EC15"/>
  <c r="EA15"/>
  <c r="DY15"/>
  <c r="EB15" s="1"/>
  <c r="DX15"/>
  <c r="ED15" s="1"/>
  <c r="EE14"/>
  <c r="EC14"/>
  <c r="EA14"/>
  <c r="DY14"/>
  <c r="EB14" s="1"/>
  <c r="DX14"/>
  <c r="ED14" s="1"/>
  <c r="EE13"/>
  <c r="EC13"/>
  <c r="EA13"/>
  <c r="DY13"/>
  <c r="EB13" s="1"/>
  <c r="DX13"/>
  <c r="ED13" s="1"/>
  <c r="EE12"/>
  <c r="EC12"/>
  <c r="EA12"/>
  <c r="DY12"/>
  <c r="EB12" s="1"/>
  <c r="DX12"/>
  <c r="ED12" s="1"/>
  <c r="EE11"/>
  <c r="EC11"/>
  <c r="EA11"/>
  <c r="DY11"/>
  <c r="EB11" s="1"/>
  <c r="DX11"/>
  <c r="ED11" s="1"/>
  <c r="EE10"/>
  <c r="EC10"/>
  <c r="EA10"/>
  <c r="DY10"/>
  <c r="EB10" s="1"/>
  <c r="DX10"/>
  <c r="ED10" s="1"/>
  <c r="EE9"/>
  <c r="EC9"/>
  <c r="EA9"/>
  <c r="DY9"/>
  <c r="EB9" s="1"/>
  <c r="DX9"/>
  <c r="ED9" s="1"/>
  <c r="EE8"/>
  <c r="EC8"/>
  <c r="EA8"/>
  <c r="DY8"/>
  <c r="EB8" s="1"/>
  <c r="DX8"/>
  <c r="ED8" s="1"/>
  <c r="EE7"/>
  <c r="EC7"/>
  <c r="EA7"/>
  <c r="DY7"/>
  <c r="EB7" s="1"/>
  <c r="DX7"/>
  <c r="ED7" s="1"/>
  <c r="EE6"/>
  <c r="EC6"/>
  <c r="EA6"/>
  <c r="DY6"/>
  <c r="EB6" s="1"/>
  <c r="DX6"/>
  <c r="ED6" s="1"/>
  <c r="EE5"/>
  <c r="EC5"/>
  <c r="EA5"/>
  <c r="DY5"/>
  <c r="EB5" s="1"/>
  <c r="DX5"/>
  <c r="ED5" s="1"/>
  <c r="EE4"/>
  <c r="EC4"/>
  <c r="EA4"/>
  <c r="DY4"/>
  <c r="EB4" s="1"/>
  <c r="DX4"/>
  <c r="ED4" s="1"/>
  <c r="EE3"/>
  <c r="EC3"/>
  <c r="EA3"/>
  <c r="DY3"/>
  <c r="EB3" s="1"/>
  <c r="DX3"/>
  <c r="ED3" s="1"/>
  <c r="DP53"/>
  <c r="DN53"/>
  <c r="DL53"/>
  <c r="DJ53"/>
  <c r="DM53" s="1"/>
  <c r="DI53"/>
  <c r="DO53" s="1"/>
  <c r="DP52"/>
  <c r="DN52"/>
  <c r="DL52"/>
  <c r="DJ52"/>
  <c r="DM52" s="1"/>
  <c r="DI52"/>
  <c r="DO52" s="1"/>
  <c r="DP51"/>
  <c r="DN51"/>
  <c r="DL51"/>
  <c r="DJ51"/>
  <c r="DM51" s="1"/>
  <c r="DI51"/>
  <c r="DO51" s="1"/>
  <c r="DP50"/>
  <c r="DN50"/>
  <c r="DL50"/>
  <c r="DJ50"/>
  <c r="DM50" s="1"/>
  <c r="DI50"/>
  <c r="DO50" s="1"/>
  <c r="DP49"/>
  <c r="DN49"/>
  <c r="DL49"/>
  <c r="DJ49"/>
  <c r="DM49" s="1"/>
  <c r="DI49"/>
  <c r="DO49" s="1"/>
  <c r="DP48"/>
  <c r="DN48"/>
  <c r="DL48"/>
  <c r="DJ48"/>
  <c r="DM48" s="1"/>
  <c r="DI48"/>
  <c r="DO48" s="1"/>
  <c r="DP47"/>
  <c r="DN47"/>
  <c r="DL47"/>
  <c r="DJ47"/>
  <c r="DM47" s="1"/>
  <c r="DI47"/>
  <c r="DO47" s="1"/>
  <c r="DP46"/>
  <c r="DN46"/>
  <c r="DL46"/>
  <c r="DJ46"/>
  <c r="DM46" s="1"/>
  <c r="DI46"/>
  <c r="DO46" s="1"/>
  <c r="DP45"/>
  <c r="DN45"/>
  <c r="DL45"/>
  <c r="DJ45"/>
  <c r="DM45" s="1"/>
  <c r="DI45"/>
  <c r="DO45" s="1"/>
  <c r="DP44"/>
  <c r="DN44"/>
  <c r="DL44"/>
  <c r="DJ44"/>
  <c r="DM44" s="1"/>
  <c r="DI44"/>
  <c r="DO44" s="1"/>
  <c r="DP43"/>
  <c r="DN43"/>
  <c r="DL43"/>
  <c r="DJ43"/>
  <c r="DM43" s="1"/>
  <c r="DI43"/>
  <c r="DO43" s="1"/>
  <c r="DP42"/>
  <c r="DN42"/>
  <c r="DL42"/>
  <c r="DJ42"/>
  <c r="DM42" s="1"/>
  <c r="DI42"/>
  <c r="DO42" s="1"/>
  <c r="DP41"/>
  <c r="DN41"/>
  <c r="DL41"/>
  <c r="DJ41"/>
  <c r="DM41" s="1"/>
  <c r="DI41"/>
  <c r="DO41" s="1"/>
  <c r="DP40"/>
  <c r="DN40"/>
  <c r="DL40"/>
  <c r="DJ40"/>
  <c r="DM40" s="1"/>
  <c r="DI40"/>
  <c r="DO40" s="1"/>
  <c r="DP39"/>
  <c r="DN39"/>
  <c r="DL39"/>
  <c r="DJ39"/>
  <c r="DM39" s="1"/>
  <c r="DI39"/>
  <c r="DO39" s="1"/>
  <c r="DP38"/>
  <c r="DO38"/>
  <c r="DN38"/>
  <c r="DL38"/>
  <c r="DJ38"/>
  <c r="DM38" s="1"/>
  <c r="DI38"/>
  <c r="DP37"/>
  <c r="DN37"/>
  <c r="DL37"/>
  <c r="DJ37"/>
  <c r="DM37" s="1"/>
  <c r="DI37"/>
  <c r="DO37" s="1"/>
  <c r="DP36"/>
  <c r="DO36"/>
  <c r="DN36"/>
  <c r="DL36"/>
  <c r="DJ36"/>
  <c r="DM36" s="1"/>
  <c r="DI36"/>
  <c r="DP35"/>
  <c r="DN35"/>
  <c r="DL35"/>
  <c r="DJ35"/>
  <c r="DM35" s="1"/>
  <c r="DI35"/>
  <c r="DO35" s="1"/>
  <c r="DP34"/>
  <c r="DO34"/>
  <c r="DN34"/>
  <c r="DL34"/>
  <c r="DJ34"/>
  <c r="DM34" s="1"/>
  <c r="DI34"/>
  <c r="DP33"/>
  <c r="DN33"/>
  <c r="DL33"/>
  <c r="DJ33"/>
  <c r="DM33" s="1"/>
  <c r="DI33"/>
  <c r="DO33" s="1"/>
  <c r="DP32"/>
  <c r="DO32"/>
  <c r="DN32"/>
  <c r="DL32"/>
  <c r="DJ32"/>
  <c r="DM32" s="1"/>
  <c r="DI32"/>
  <c r="DP31"/>
  <c r="DN31"/>
  <c r="DL31"/>
  <c r="DJ31"/>
  <c r="DM31" s="1"/>
  <c r="DI31"/>
  <c r="DO31" s="1"/>
  <c r="DP30"/>
  <c r="DO30"/>
  <c r="DN30"/>
  <c r="DL30"/>
  <c r="DJ30"/>
  <c r="DM30" s="1"/>
  <c r="DI30"/>
  <c r="DP29"/>
  <c r="DN29"/>
  <c r="DL29"/>
  <c r="DJ29"/>
  <c r="DM29" s="1"/>
  <c r="DI29"/>
  <c r="DO29" s="1"/>
  <c r="DP28"/>
  <c r="DO28"/>
  <c r="DN28"/>
  <c r="DL28"/>
  <c r="DJ28"/>
  <c r="DM28" s="1"/>
  <c r="DI28"/>
  <c r="DP27"/>
  <c r="DN27"/>
  <c r="DL27"/>
  <c r="DJ27"/>
  <c r="DM27" s="1"/>
  <c r="DI27"/>
  <c r="DO27" s="1"/>
  <c r="DP26"/>
  <c r="DO26"/>
  <c r="DN26"/>
  <c r="DL26"/>
  <c r="DJ26"/>
  <c r="DM26" s="1"/>
  <c r="DI26"/>
  <c r="DP25"/>
  <c r="DN25"/>
  <c r="DL25"/>
  <c r="DJ25"/>
  <c r="DM25" s="1"/>
  <c r="DI25"/>
  <c r="DO25" s="1"/>
  <c r="DP24"/>
  <c r="DO24"/>
  <c r="DN24"/>
  <c r="DL24"/>
  <c r="DJ24"/>
  <c r="DM24" s="1"/>
  <c r="DI24"/>
  <c r="DP23"/>
  <c r="DN23"/>
  <c r="DL23"/>
  <c r="DJ23"/>
  <c r="DM23" s="1"/>
  <c r="DI23"/>
  <c r="DO23" s="1"/>
  <c r="DP22"/>
  <c r="DO22"/>
  <c r="DN22"/>
  <c r="DL22"/>
  <c r="DJ22"/>
  <c r="DM22" s="1"/>
  <c r="DI22"/>
  <c r="DP21"/>
  <c r="DN21"/>
  <c r="DL21"/>
  <c r="DJ21"/>
  <c r="DM21" s="1"/>
  <c r="DI21"/>
  <c r="DO21" s="1"/>
  <c r="DP20"/>
  <c r="DO20"/>
  <c r="DN20"/>
  <c r="DL20"/>
  <c r="DJ20"/>
  <c r="DM20" s="1"/>
  <c r="DI20"/>
  <c r="DP19"/>
  <c r="DN19"/>
  <c r="DL19"/>
  <c r="DJ19"/>
  <c r="DM19" s="1"/>
  <c r="DI19"/>
  <c r="DO19" s="1"/>
  <c r="DP18"/>
  <c r="DO18"/>
  <c r="DN18"/>
  <c r="DL18"/>
  <c r="DJ18"/>
  <c r="DM18" s="1"/>
  <c r="DI18"/>
  <c r="DP17"/>
  <c r="DN17"/>
  <c r="DL17"/>
  <c r="DJ17"/>
  <c r="DM17" s="1"/>
  <c r="DI17"/>
  <c r="DO17" s="1"/>
  <c r="DP16"/>
  <c r="DO16"/>
  <c r="DN16"/>
  <c r="DL16"/>
  <c r="DJ16"/>
  <c r="DM16" s="1"/>
  <c r="DI16"/>
  <c r="DP15"/>
  <c r="DN15"/>
  <c r="DL15"/>
  <c r="DJ15"/>
  <c r="DM15" s="1"/>
  <c r="DI15"/>
  <c r="DO15" s="1"/>
  <c r="DP14"/>
  <c r="DO14"/>
  <c r="DN14"/>
  <c r="DL14"/>
  <c r="DJ14"/>
  <c r="DM14" s="1"/>
  <c r="DI14"/>
  <c r="DP13"/>
  <c r="DN13"/>
  <c r="DL13"/>
  <c r="DJ13"/>
  <c r="DM13" s="1"/>
  <c r="DI13"/>
  <c r="DO13" s="1"/>
  <c r="DP12"/>
  <c r="DN12"/>
  <c r="DL12"/>
  <c r="DJ12"/>
  <c r="DM12" s="1"/>
  <c r="DI12"/>
  <c r="DO12" s="1"/>
  <c r="DP11"/>
  <c r="DN11"/>
  <c r="DL11"/>
  <c r="DJ11"/>
  <c r="DM11" s="1"/>
  <c r="DI11"/>
  <c r="DO11" s="1"/>
  <c r="DP10"/>
  <c r="DN10"/>
  <c r="DL10"/>
  <c r="DJ10"/>
  <c r="DM10" s="1"/>
  <c r="DI10"/>
  <c r="DO10" s="1"/>
  <c r="DP9"/>
  <c r="DN9"/>
  <c r="DL9"/>
  <c r="DJ9"/>
  <c r="DM9" s="1"/>
  <c r="DI9"/>
  <c r="DO9" s="1"/>
  <c r="DP8"/>
  <c r="DN8"/>
  <c r="DL8"/>
  <c r="DJ8"/>
  <c r="DM8" s="1"/>
  <c r="DI8"/>
  <c r="DO8" s="1"/>
  <c r="DP7"/>
  <c r="DN7"/>
  <c r="DL7"/>
  <c r="DJ7"/>
  <c r="DM7" s="1"/>
  <c r="DI7"/>
  <c r="DO7" s="1"/>
  <c r="DP6"/>
  <c r="DN6"/>
  <c r="DL6"/>
  <c r="DJ6"/>
  <c r="DM6" s="1"/>
  <c r="DI6"/>
  <c r="DO6" s="1"/>
  <c r="DP5"/>
  <c r="DN5"/>
  <c r="DL5"/>
  <c r="DJ5"/>
  <c r="DM5" s="1"/>
  <c r="DI5"/>
  <c r="DO5" s="1"/>
  <c r="DP4"/>
  <c r="DN4"/>
  <c r="DL4"/>
  <c r="DJ4"/>
  <c r="DM4" s="1"/>
  <c r="DI4"/>
  <c r="DO4" s="1"/>
  <c r="DP3"/>
  <c r="DN3"/>
  <c r="DL3"/>
  <c r="DJ3"/>
  <c r="DM3" s="1"/>
  <c r="DI3"/>
  <c r="DO3" s="1"/>
  <c r="DA53"/>
  <c r="CY53"/>
  <c r="CW53"/>
  <c r="CU53"/>
  <c r="CX53" s="1"/>
  <c r="CT53"/>
  <c r="CZ53" s="1"/>
  <c r="DA52"/>
  <c r="CY52"/>
  <c r="CW52"/>
  <c r="CU52"/>
  <c r="CX52" s="1"/>
  <c r="CT52"/>
  <c r="CZ52" s="1"/>
  <c r="DA51"/>
  <c r="CY51"/>
  <c r="CW51"/>
  <c r="CU51"/>
  <c r="CX51" s="1"/>
  <c r="CT51"/>
  <c r="CZ51" s="1"/>
  <c r="DA50"/>
  <c r="CY50"/>
  <c r="CW50"/>
  <c r="CU50"/>
  <c r="CX50" s="1"/>
  <c r="CT50"/>
  <c r="CZ50" s="1"/>
  <c r="DA49"/>
  <c r="CY49"/>
  <c r="CW49"/>
  <c r="CU49"/>
  <c r="CX49" s="1"/>
  <c r="CT49"/>
  <c r="CZ49" s="1"/>
  <c r="DA48"/>
  <c r="CY48"/>
  <c r="CW48"/>
  <c r="CU48"/>
  <c r="CX48" s="1"/>
  <c r="CT48"/>
  <c r="CZ48" s="1"/>
  <c r="DA47"/>
  <c r="CY47"/>
  <c r="CW47"/>
  <c r="CU47"/>
  <c r="CX47" s="1"/>
  <c r="CT47"/>
  <c r="CZ47" s="1"/>
  <c r="DA46"/>
  <c r="CY46"/>
  <c r="CW46"/>
  <c r="CU46"/>
  <c r="CX46" s="1"/>
  <c r="CT46"/>
  <c r="CZ46" s="1"/>
  <c r="DA45"/>
  <c r="CY45"/>
  <c r="CW45"/>
  <c r="CU45"/>
  <c r="CX45" s="1"/>
  <c r="CT45"/>
  <c r="CZ45" s="1"/>
  <c r="DA44"/>
  <c r="CY44"/>
  <c r="CW44"/>
  <c r="CU44"/>
  <c r="CX44" s="1"/>
  <c r="CT44"/>
  <c r="CZ44" s="1"/>
  <c r="DA43"/>
  <c r="CY43"/>
  <c r="CW43"/>
  <c r="CU43"/>
  <c r="CX43" s="1"/>
  <c r="CT43"/>
  <c r="CZ43" s="1"/>
  <c r="DA42"/>
  <c r="CY42"/>
  <c r="CW42"/>
  <c r="CU42"/>
  <c r="CX42" s="1"/>
  <c r="CT42"/>
  <c r="CZ42" s="1"/>
  <c r="DA41"/>
  <c r="CY41"/>
  <c r="CW41"/>
  <c r="CU41"/>
  <c r="CX41" s="1"/>
  <c r="CT41"/>
  <c r="CZ41" s="1"/>
  <c r="DA40"/>
  <c r="CY40"/>
  <c r="CW40"/>
  <c r="CU40"/>
  <c r="CX40" s="1"/>
  <c r="CT40"/>
  <c r="CZ40" s="1"/>
  <c r="DA39"/>
  <c r="CY39"/>
  <c r="CW39"/>
  <c r="CU39"/>
  <c r="CX39" s="1"/>
  <c r="CT39"/>
  <c r="CZ39" s="1"/>
  <c r="DA38"/>
  <c r="CY38"/>
  <c r="CW38"/>
  <c r="CU38"/>
  <c r="CX38" s="1"/>
  <c r="CT38"/>
  <c r="CZ38" s="1"/>
  <c r="DA37"/>
  <c r="CY37"/>
  <c r="CW37"/>
  <c r="CU37"/>
  <c r="CX37" s="1"/>
  <c r="CT37"/>
  <c r="CZ37" s="1"/>
  <c r="DA36"/>
  <c r="CY36"/>
  <c r="CW36"/>
  <c r="CU36"/>
  <c r="CX36" s="1"/>
  <c r="CT36"/>
  <c r="CZ36" s="1"/>
  <c r="DA35"/>
  <c r="CY35"/>
  <c r="CW35"/>
  <c r="CU35"/>
  <c r="CX35" s="1"/>
  <c r="CT35"/>
  <c r="CZ35" s="1"/>
  <c r="DA34"/>
  <c r="CY34"/>
  <c r="CW34"/>
  <c r="CU34"/>
  <c r="CX34" s="1"/>
  <c r="CT34"/>
  <c r="CZ34" s="1"/>
  <c r="DA33"/>
  <c r="CY33"/>
  <c r="CW33"/>
  <c r="CU33"/>
  <c r="CX33" s="1"/>
  <c r="CT33"/>
  <c r="CZ33" s="1"/>
  <c r="DA32"/>
  <c r="CY32"/>
  <c r="CW32"/>
  <c r="CU32"/>
  <c r="CX32" s="1"/>
  <c r="CT32"/>
  <c r="CZ32" s="1"/>
  <c r="DA31"/>
  <c r="CY31"/>
  <c r="CW31"/>
  <c r="CU31"/>
  <c r="CX31" s="1"/>
  <c r="CT31"/>
  <c r="CZ31" s="1"/>
  <c r="DA30"/>
  <c r="CY30"/>
  <c r="CW30"/>
  <c r="CU30"/>
  <c r="CX30" s="1"/>
  <c r="CT30"/>
  <c r="CZ30" s="1"/>
  <c r="DA29"/>
  <c r="CY29"/>
  <c r="CW29"/>
  <c r="CU29"/>
  <c r="CX29" s="1"/>
  <c r="CT29"/>
  <c r="CZ29" s="1"/>
  <c r="DA28"/>
  <c r="CY28"/>
  <c r="CW28"/>
  <c r="CU28"/>
  <c r="CX28" s="1"/>
  <c r="CT28"/>
  <c r="CZ28" s="1"/>
  <c r="DA27"/>
  <c r="CY27"/>
  <c r="CW27"/>
  <c r="CU27"/>
  <c r="CX27" s="1"/>
  <c r="CT27"/>
  <c r="CZ27" s="1"/>
  <c r="DA26"/>
  <c r="CY26"/>
  <c r="CW26"/>
  <c r="CU26"/>
  <c r="CX26" s="1"/>
  <c r="CT26"/>
  <c r="CZ26" s="1"/>
  <c r="DA25"/>
  <c r="CY25"/>
  <c r="CW25"/>
  <c r="CU25"/>
  <c r="CX25" s="1"/>
  <c r="CT25"/>
  <c r="CZ25" s="1"/>
  <c r="DA24"/>
  <c r="CY24"/>
  <c r="CW24"/>
  <c r="CU24"/>
  <c r="CX24" s="1"/>
  <c r="CT24"/>
  <c r="CZ24" s="1"/>
  <c r="DA23"/>
  <c r="CY23"/>
  <c r="CW23"/>
  <c r="CU23"/>
  <c r="CX23" s="1"/>
  <c r="CT23"/>
  <c r="CZ23" s="1"/>
  <c r="DA22"/>
  <c r="CY22"/>
  <c r="CW22"/>
  <c r="CU22"/>
  <c r="CX22" s="1"/>
  <c r="CT22"/>
  <c r="CZ22" s="1"/>
  <c r="DA21"/>
  <c r="CY21"/>
  <c r="CW21"/>
  <c r="CU21"/>
  <c r="CX21" s="1"/>
  <c r="CT21"/>
  <c r="CZ21" s="1"/>
  <c r="DA20"/>
  <c r="CY20"/>
  <c r="CW20"/>
  <c r="CU20"/>
  <c r="CX20" s="1"/>
  <c r="CT20"/>
  <c r="CZ20" s="1"/>
  <c r="DA19"/>
  <c r="CY19"/>
  <c r="CW19"/>
  <c r="CU19"/>
  <c r="CX19" s="1"/>
  <c r="CT19"/>
  <c r="CZ19" s="1"/>
  <c r="DA18"/>
  <c r="CY18"/>
  <c r="CW18"/>
  <c r="CU18"/>
  <c r="CX18" s="1"/>
  <c r="CT18"/>
  <c r="CZ18" s="1"/>
  <c r="DA17"/>
  <c r="CY17"/>
  <c r="CW17"/>
  <c r="CU17"/>
  <c r="CX17" s="1"/>
  <c r="CT17"/>
  <c r="CZ17" s="1"/>
  <c r="DA16"/>
  <c r="CY16"/>
  <c r="CW16"/>
  <c r="CU16"/>
  <c r="CX16" s="1"/>
  <c r="CT16"/>
  <c r="CZ16" s="1"/>
  <c r="DA15"/>
  <c r="CY15"/>
  <c r="CW15"/>
  <c r="CU15"/>
  <c r="CX15" s="1"/>
  <c r="CT15"/>
  <c r="CZ15" s="1"/>
  <c r="DA14"/>
  <c r="CY14"/>
  <c r="CW14"/>
  <c r="CU14"/>
  <c r="CX14" s="1"/>
  <c r="CT14"/>
  <c r="CZ14" s="1"/>
  <c r="DA13"/>
  <c r="CY13"/>
  <c r="CW13"/>
  <c r="CU13"/>
  <c r="CX13" s="1"/>
  <c r="CT13"/>
  <c r="CZ13" s="1"/>
  <c r="DA12"/>
  <c r="CY12"/>
  <c r="CW12"/>
  <c r="CU12"/>
  <c r="CX12" s="1"/>
  <c r="CT12"/>
  <c r="CZ12" s="1"/>
  <c r="DA11"/>
  <c r="CY11"/>
  <c r="CW11"/>
  <c r="CU11"/>
  <c r="CX11" s="1"/>
  <c r="CT11"/>
  <c r="CZ11" s="1"/>
  <c r="DA10"/>
  <c r="CY10"/>
  <c r="CW10"/>
  <c r="CU10"/>
  <c r="CX10" s="1"/>
  <c r="CT10"/>
  <c r="CZ10" s="1"/>
  <c r="DA9"/>
  <c r="CY9"/>
  <c r="CW9"/>
  <c r="CU9"/>
  <c r="CX9" s="1"/>
  <c r="CT9"/>
  <c r="CZ9" s="1"/>
  <c r="DA8"/>
  <c r="CY8"/>
  <c r="CW8"/>
  <c r="CU8"/>
  <c r="CX8" s="1"/>
  <c r="CT8"/>
  <c r="CZ8" s="1"/>
  <c r="DA7"/>
  <c r="CY7"/>
  <c r="CW7"/>
  <c r="CU7"/>
  <c r="CX7" s="1"/>
  <c r="CT7"/>
  <c r="CZ7" s="1"/>
  <c r="DA6"/>
  <c r="CY6"/>
  <c r="CW6"/>
  <c r="CU6"/>
  <c r="CX6" s="1"/>
  <c r="CT6"/>
  <c r="CZ6" s="1"/>
  <c r="DA5"/>
  <c r="CY5"/>
  <c r="CW5"/>
  <c r="CU5"/>
  <c r="CX5" s="1"/>
  <c r="CT5"/>
  <c r="CZ5" s="1"/>
  <c r="DA4"/>
  <c r="CY4"/>
  <c r="CW4"/>
  <c r="CU4"/>
  <c r="CX4" s="1"/>
  <c r="CT4"/>
  <c r="CZ4" s="1"/>
  <c r="DA3"/>
  <c r="CY3"/>
  <c r="CW3"/>
  <c r="CU3"/>
  <c r="CX3" s="1"/>
  <c r="CT3"/>
  <c r="CZ3" s="1"/>
  <c r="CL53"/>
  <c r="CJ53"/>
  <c r="CH53"/>
  <c r="CF53"/>
  <c r="CI53" s="1"/>
  <c r="CE53"/>
  <c r="CK53" s="1"/>
  <c r="CL52"/>
  <c r="CJ52"/>
  <c r="CH52"/>
  <c r="CF52"/>
  <c r="CI52" s="1"/>
  <c r="CE52"/>
  <c r="CK52" s="1"/>
  <c r="CL51"/>
  <c r="CJ51"/>
  <c r="CH51"/>
  <c r="CF51"/>
  <c r="CI51" s="1"/>
  <c r="CE51"/>
  <c r="CK51" s="1"/>
  <c r="CL50"/>
  <c r="CJ50"/>
  <c r="CH50"/>
  <c r="CF50"/>
  <c r="CI50" s="1"/>
  <c r="CE50"/>
  <c r="CK50" s="1"/>
  <c r="CL49"/>
  <c r="CJ49"/>
  <c r="CH49"/>
  <c r="CF49"/>
  <c r="CI49" s="1"/>
  <c r="CE49"/>
  <c r="CK49" s="1"/>
  <c r="CL48"/>
  <c r="CJ48"/>
  <c r="CH48"/>
  <c r="CF48"/>
  <c r="CI48" s="1"/>
  <c r="CE48"/>
  <c r="CK48" s="1"/>
  <c r="CL47"/>
  <c r="CJ47"/>
  <c r="CH47"/>
  <c r="CF47"/>
  <c r="CI47" s="1"/>
  <c r="CE47"/>
  <c r="CK47" s="1"/>
  <c r="CL46"/>
  <c r="CJ46"/>
  <c r="CH46"/>
  <c r="CF46"/>
  <c r="CI46" s="1"/>
  <c r="CE46"/>
  <c r="CK46" s="1"/>
  <c r="CL45"/>
  <c r="CJ45"/>
  <c r="CH45"/>
  <c r="CF45"/>
  <c r="CI45" s="1"/>
  <c r="CE45"/>
  <c r="CK45" s="1"/>
  <c r="CL44"/>
  <c r="CJ44"/>
  <c r="CH44"/>
  <c r="CF44"/>
  <c r="CI44" s="1"/>
  <c r="CE44"/>
  <c r="CK44" s="1"/>
  <c r="CL43"/>
  <c r="CJ43"/>
  <c r="CH43"/>
  <c r="CF43"/>
  <c r="CI43" s="1"/>
  <c r="CE43"/>
  <c r="CK43" s="1"/>
  <c r="CL42"/>
  <c r="CJ42"/>
  <c r="CH42"/>
  <c r="CF42"/>
  <c r="CI42" s="1"/>
  <c r="CE42"/>
  <c r="CK42" s="1"/>
  <c r="CL41"/>
  <c r="CJ41"/>
  <c r="CH41"/>
  <c r="CF41"/>
  <c r="CI41" s="1"/>
  <c r="CE41"/>
  <c r="CK41" s="1"/>
  <c r="CL40"/>
  <c r="CJ40"/>
  <c r="CH40"/>
  <c r="CF40"/>
  <c r="CI40" s="1"/>
  <c r="CE40"/>
  <c r="CK40" s="1"/>
  <c r="CL39"/>
  <c r="CJ39"/>
  <c r="CH39"/>
  <c r="CF39"/>
  <c r="CI39" s="1"/>
  <c r="CE39"/>
  <c r="CK39" s="1"/>
  <c r="CL38"/>
  <c r="CJ38"/>
  <c r="CH38"/>
  <c r="CF38"/>
  <c r="CI38" s="1"/>
  <c r="CE38"/>
  <c r="CK38" s="1"/>
  <c r="CL37"/>
  <c r="CJ37"/>
  <c r="CH37"/>
  <c r="CF37"/>
  <c r="CI37" s="1"/>
  <c r="CE37"/>
  <c r="CK37" s="1"/>
  <c r="CL36"/>
  <c r="CJ36"/>
  <c r="CH36"/>
  <c r="CF36"/>
  <c r="CI36" s="1"/>
  <c r="CE36"/>
  <c r="CK36" s="1"/>
  <c r="CL35"/>
  <c r="CJ35"/>
  <c r="CH35"/>
  <c r="CF35"/>
  <c r="CI35" s="1"/>
  <c r="CE35"/>
  <c r="CK35" s="1"/>
  <c r="CL34"/>
  <c r="CJ34"/>
  <c r="CH34"/>
  <c r="CF34"/>
  <c r="CI34" s="1"/>
  <c r="CE34"/>
  <c r="CK34" s="1"/>
  <c r="CL33"/>
  <c r="CJ33"/>
  <c r="CH33"/>
  <c r="CF33"/>
  <c r="CI33" s="1"/>
  <c r="CE33"/>
  <c r="CK33" s="1"/>
  <c r="CL32"/>
  <c r="CJ32"/>
  <c r="CH32"/>
  <c r="CF32"/>
  <c r="CI32" s="1"/>
  <c r="CE32"/>
  <c r="CK32" s="1"/>
  <c r="CL31"/>
  <c r="CJ31"/>
  <c r="CH31"/>
  <c r="CF31"/>
  <c r="CI31" s="1"/>
  <c r="CE31"/>
  <c r="CK31" s="1"/>
  <c r="CL30"/>
  <c r="CJ30"/>
  <c r="CH30"/>
  <c r="CF30"/>
  <c r="CI30" s="1"/>
  <c r="CE30"/>
  <c r="CK30" s="1"/>
  <c r="CL29"/>
  <c r="CJ29"/>
  <c r="CH29"/>
  <c r="CF29"/>
  <c r="CI29" s="1"/>
  <c r="CE29"/>
  <c r="CK29" s="1"/>
  <c r="CL28"/>
  <c r="CJ28"/>
  <c r="CH28"/>
  <c r="CF28"/>
  <c r="CI28" s="1"/>
  <c r="CE28"/>
  <c r="CK28" s="1"/>
  <c r="CL27"/>
  <c r="CJ27"/>
  <c r="CH27"/>
  <c r="CF27"/>
  <c r="CI27" s="1"/>
  <c r="CE27"/>
  <c r="CK27" s="1"/>
  <c r="CL26"/>
  <c r="CJ26"/>
  <c r="CH26"/>
  <c r="CF26"/>
  <c r="CI26" s="1"/>
  <c r="CE26"/>
  <c r="CK26" s="1"/>
  <c r="CL25"/>
  <c r="CK25"/>
  <c r="CJ25"/>
  <c r="CH25"/>
  <c r="CF25"/>
  <c r="CI25" s="1"/>
  <c r="CE25"/>
  <c r="CL24"/>
  <c r="CJ24"/>
  <c r="CH24"/>
  <c r="CF24"/>
  <c r="CI24" s="1"/>
  <c r="CE24"/>
  <c r="CK24" s="1"/>
  <c r="CL23"/>
  <c r="CK23"/>
  <c r="CJ23"/>
  <c r="CH23"/>
  <c r="CF23"/>
  <c r="CI23" s="1"/>
  <c r="CE23"/>
  <c r="CL22"/>
  <c r="CJ22"/>
  <c r="CH22"/>
  <c r="CF22"/>
  <c r="CI22" s="1"/>
  <c r="CE22"/>
  <c r="CK22" s="1"/>
  <c r="CL21"/>
  <c r="CK21"/>
  <c r="CJ21"/>
  <c r="CH21"/>
  <c r="CF21"/>
  <c r="CI21" s="1"/>
  <c r="CE21"/>
  <c r="CL20"/>
  <c r="CJ20"/>
  <c r="CH20"/>
  <c r="CF20"/>
  <c r="CI20" s="1"/>
  <c r="CE20"/>
  <c r="CK20" s="1"/>
  <c r="CL19"/>
  <c r="CK19"/>
  <c r="CJ19"/>
  <c r="CH19"/>
  <c r="CF19"/>
  <c r="CI19" s="1"/>
  <c r="CE19"/>
  <c r="CL18"/>
  <c r="CJ18"/>
  <c r="CH18"/>
  <c r="CF18"/>
  <c r="CI18" s="1"/>
  <c r="CE18"/>
  <c r="CK18" s="1"/>
  <c r="CL17"/>
  <c r="CJ17"/>
  <c r="CH17"/>
  <c r="CF17"/>
  <c r="CI17" s="1"/>
  <c r="CE17"/>
  <c r="CK17" s="1"/>
  <c r="CL16"/>
  <c r="CJ16"/>
  <c r="CH16"/>
  <c r="CF16"/>
  <c r="CI16" s="1"/>
  <c r="CE16"/>
  <c r="CK16" s="1"/>
  <c r="CL15"/>
  <c r="CK15"/>
  <c r="CJ15"/>
  <c r="CH15"/>
  <c r="CF15"/>
  <c r="CI15" s="1"/>
  <c r="CE15"/>
  <c r="CL14"/>
  <c r="CJ14"/>
  <c r="CH14"/>
  <c r="CF14"/>
  <c r="CI14" s="1"/>
  <c r="CE14"/>
  <c r="CK14" s="1"/>
  <c r="CL13"/>
  <c r="CJ13"/>
  <c r="CH13"/>
  <c r="CF13"/>
  <c r="CI13" s="1"/>
  <c r="CE13"/>
  <c r="CK13" s="1"/>
  <c r="CL12"/>
  <c r="CJ12"/>
  <c r="CH12"/>
  <c r="CF12"/>
  <c r="CI12" s="1"/>
  <c r="CE12"/>
  <c r="CK12" s="1"/>
  <c r="CL11"/>
  <c r="CK11"/>
  <c r="CJ11"/>
  <c r="CH11"/>
  <c r="CF11"/>
  <c r="CI11" s="1"/>
  <c r="CE11"/>
  <c r="CL10"/>
  <c r="CJ10"/>
  <c r="CH10"/>
  <c r="CF10"/>
  <c r="CI10" s="1"/>
  <c r="CE10"/>
  <c r="CK10" s="1"/>
  <c r="CL9"/>
  <c r="CK9"/>
  <c r="CJ9"/>
  <c r="CH9"/>
  <c r="CF9"/>
  <c r="CI9" s="1"/>
  <c r="CE9"/>
  <c r="CL8"/>
  <c r="CJ8"/>
  <c r="CH8"/>
  <c r="CF8"/>
  <c r="CI8" s="1"/>
  <c r="CE8"/>
  <c r="CK8" s="1"/>
  <c r="CL7"/>
  <c r="CK7"/>
  <c r="CJ7"/>
  <c r="CH7"/>
  <c r="CF7"/>
  <c r="CI7" s="1"/>
  <c r="CE7"/>
  <c r="CL6"/>
  <c r="CJ6"/>
  <c r="CH6"/>
  <c r="CF6"/>
  <c r="CI6" s="1"/>
  <c r="CE6"/>
  <c r="CK6" s="1"/>
  <c r="CL5"/>
  <c r="CK5"/>
  <c r="CJ5"/>
  <c r="CH5"/>
  <c r="CF5"/>
  <c r="CI5" s="1"/>
  <c r="CE5"/>
  <c r="CL4"/>
  <c r="CJ4"/>
  <c r="CH4"/>
  <c r="CF4"/>
  <c r="CI4" s="1"/>
  <c r="CE4"/>
  <c r="CK4" s="1"/>
  <c r="CL3"/>
  <c r="CK3"/>
  <c r="CJ3"/>
  <c r="CH3"/>
  <c r="CF3"/>
  <c r="CI3" s="1"/>
  <c r="CE3"/>
  <c r="BW53"/>
  <c r="BU53"/>
  <c r="BS53"/>
  <c r="BQ53"/>
  <c r="BT53" s="1"/>
  <c r="BP53"/>
  <c r="BV53" s="1"/>
  <c r="BW52"/>
  <c r="BU52"/>
  <c r="BS52"/>
  <c r="BQ52"/>
  <c r="BT52" s="1"/>
  <c r="BP52"/>
  <c r="BV52" s="1"/>
  <c r="BW51"/>
  <c r="BU51"/>
  <c r="BS51"/>
  <c r="BQ51"/>
  <c r="BT51" s="1"/>
  <c r="BP51"/>
  <c r="BV51" s="1"/>
  <c r="BW50"/>
  <c r="BU50"/>
  <c r="BS50"/>
  <c r="BQ50"/>
  <c r="BT50" s="1"/>
  <c r="BP50"/>
  <c r="BV50" s="1"/>
  <c r="BW49"/>
  <c r="BU49"/>
  <c r="BS49"/>
  <c r="BQ49"/>
  <c r="BT49" s="1"/>
  <c r="BP49"/>
  <c r="BV49" s="1"/>
  <c r="BW48"/>
  <c r="BU48"/>
  <c r="BS48"/>
  <c r="BQ48"/>
  <c r="BT48" s="1"/>
  <c r="BP48"/>
  <c r="BV48" s="1"/>
  <c r="BW47"/>
  <c r="BU47"/>
  <c r="BS47"/>
  <c r="BQ47"/>
  <c r="BT47" s="1"/>
  <c r="BP47"/>
  <c r="BV47" s="1"/>
  <c r="BW46"/>
  <c r="BU46"/>
  <c r="BS46"/>
  <c r="BQ46"/>
  <c r="BT46" s="1"/>
  <c r="BP46"/>
  <c r="BV46" s="1"/>
  <c r="BW45"/>
  <c r="BU45"/>
  <c r="BS45"/>
  <c r="BQ45"/>
  <c r="BT45" s="1"/>
  <c r="BP45"/>
  <c r="BV45" s="1"/>
  <c r="BW44"/>
  <c r="BU44"/>
  <c r="BS44"/>
  <c r="BQ44"/>
  <c r="BT44" s="1"/>
  <c r="BP44"/>
  <c r="BV44" s="1"/>
  <c r="BW43"/>
  <c r="BU43"/>
  <c r="BS43"/>
  <c r="BQ43"/>
  <c r="BT43" s="1"/>
  <c r="BP43"/>
  <c r="BV43" s="1"/>
  <c r="BW42"/>
  <c r="BU42"/>
  <c r="BS42"/>
  <c r="BQ42"/>
  <c r="BT42" s="1"/>
  <c r="BP42"/>
  <c r="BV42" s="1"/>
  <c r="BW41"/>
  <c r="BU41"/>
  <c r="BS41"/>
  <c r="BQ41"/>
  <c r="BT41" s="1"/>
  <c r="BP41"/>
  <c r="BV41" s="1"/>
  <c r="BW40"/>
  <c r="BU40"/>
  <c r="BS40"/>
  <c r="BQ40"/>
  <c r="BT40" s="1"/>
  <c r="BP40"/>
  <c r="BV40" s="1"/>
  <c r="BW39"/>
  <c r="BU39"/>
  <c r="BS39"/>
  <c r="BQ39"/>
  <c r="BT39" s="1"/>
  <c r="BP39"/>
  <c r="BV39" s="1"/>
  <c r="BW38"/>
  <c r="BU38"/>
  <c r="BS38"/>
  <c r="BQ38"/>
  <c r="BT38" s="1"/>
  <c r="BP38"/>
  <c r="BV38" s="1"/>
  <c r="BW37"/>
  <c r="BU37"/>
  <c r="BS37"/>
  <c r="BQ37"/>
  <c r="BT37" s="1"/>
  <c r="BP37"/>
  <c r="BV37" s="1"/>
  <c r="BW36"/>
  <c r="BU36"/>
  <c r="BS36"/>
  <c r="BQ36"/>
  <c r="BT36" s="1"/>
  <c r="BP36"/>
  <c r="BV36" s="1"/>
  <c r="BW35"/>
  <c r="BU35"/>
  <c r="BS35"/>
  <c r="BQ35"/>
  <c r="BT35" s="1"/>
  <c r="BP35"/>
  <c r="BV35" s="1"/>
  <c r="BW34"/>
  <c r="BU34"/>
  <c r="BS34"/>
  <c r="BQ34"/>
  <c r="BT34" s="1"/>
  <c r="BP34"/>
  <c r="BV34" s="1"/>
  <c r="BW33"/>
  <c r="BU33"/>
  <c r="BS33"/>
  <c r="BQ33"/>
  <c r="BT33" s="1"/>
  <c r="BP33"/>
  <c r="BV33" s="1"/>
  <c r="BW32"/>
  <c r="BU32"/>
  <c r="BS32"/>
  <c r="BQ32"/>
  <c r="BT32" s="1"/>
  <c r="BP32"/>
  <c r="BV32" s="1"/>
  <c r="BW31"/>
  <c r="BU31"/>
  <c r="BS31"/>
  <c r="BQ31"/>
  <c r="BT31" s="1"/>
  <c r="BP31"/>
  <c r="BV31" s="1"/>
  <c r="BW30"/>
  <c r="BU30"/>
  <c r="BS30"/>
  <c r="BQ30"/>
  <c r="BT30" s="1"/>
  <c r="BP30"/>
  <c r="BV30" s="1"/>
  <c r="BW29"/>
  <c r="BU29"/>
  <c r="BS29"/>
  <c r="BQ29"/>
  <c r="BT29" s="1"/>
  <c r="BP29"/>
  <c r="BV29" s="1"/>
  <c r="BW28"/>
  <c r="BU28"/>
  <c r="BS28"/>
  <c r="BQ28"/>
  <c r="BT28" s="1"/>
  <c r="BP28"/>
  <c r="BV28" s="1"/>
  <c r="BW27"/>
  <c r="BU27"/>
  <c r="BS27"/>
  <c r="BQ27"/>
  <c r="BT27" s="1"/>
  <c r="BP27"/>
  <c r="BV27" s="1"/>
  <c r="BW26"/>
  <c r="BU26"/>
  <c r="BS26"/>
  <c r="BQ26"/>
  <c r="BT26" s="1"/>
  <c r="BP26"/>
  <c r="BV26" s="1"/>
  <c r="BW25"/>
  <c r="BU25"/>
  <c r="BS25"/>
  <c r="BQ25"/>
  <c r="BT25" s="1"/>
  <c r="BP25"/>
  <c r="BV25" s="1"/>
  <c r="BW24"/>
  <c r="BU24"/>
  <c r="BS24"/>
  <c r="BQ24"/>
  <c r="BT24" s="1"/>
  <c r="BP24"/>
  <c r="BV24" s="1"/>
  <c r="BW23"/>
  <c r="BU23"/>
  <c r="BS23"/>
  <c r="BQ23"/>
  <c r="BT23" s="1"/>
  <c r="BP23"/>
  <c r="BV23" s="1"/>
  <c r="BW22"/>
  <c r="BU22"/>
  <c r="BS22"/>
  <c r="BQ22"/>
  <c r="BT22" s="1"/>
  <c r="BP22"/>
  <c r="BV22" s="1"/>
  <c r="BW21"/>
  <c r="BU21"/>
  <c r="BS21"/>
  <c r="BQ21"/>
  <c r="BT21" s="1"/>
  <c r="BP21"/>
  <c r="BV21" s="1"/>
  <c r="BW20"/>
  <c r="BU20"/>
  <c r="BS20"/>
  <c r="BQ20"/>
  <c r="BT20" s="1"/>
  <c r="BP20"/>
  <c r="BV20" s="1"/>
  <c r="BW19"/>
  <c r="BU19"/>
  <c r="BS19"/>
  <c r="BQ19"/>
  <c r="BT19" s="1"/>
  <c r="BP19"/>
  <c r="BV19" s="1"/>
  <c r="BW18"/>
  <c r="BU18"/>
  <c r="BS18"/>
  <c r="BQ18"/>
  <c r="BT18" s="1"/>
  <c r="BP18"/>
  <c r="BV18" s="1"/>
  <c r="BW17"/>
  <c r="BU17"/>
  <c r="BS17"/>
  <c r="BQ17"/>
  <c r="BT17" s="1"/>
  <c r="BP17"/>
  <c r="BV17" s="1"/>
  <c r="BW16"/>
  <c r="BU16"/>
  <c r="BS16"/>
  <c r="BQ16"/>
  <c r="BT16" s="1"/>
  <c r="BP16"/>
  <c r="BV16" s="1"/>
  <c r="BW15"/>
  <c r="BU15"/>
  <c r="BS15"/>
  <c r="BQ15"/>
  <c r="BT15" s="1"/>
  <c r="BP15"/>
  <c r="BV15" s="1"/>
  <c r="BW14"/>
  <c r="BU14"/>
  <c r="BS14"/>
  <c r="BQ14"/>
  <c r="BT14" s="1"/>
  <c r="BP14"/>
  <c r="BV14" s="1"/>
  <c r="BW13"/>
  <c r="BU13"/>
  <c r="BS13"/>
  <c r="BQ13"/>
  <c r="BT13" s="1"/>
  <c r="BP13"/>
  <c r="BV13" s="1"/>
  <c r="BW12"/>
  <c r="BU12"/>
  <c r="BS12"/>
  <c r="BQ12"/>
  <c r="BT12" s="1"/>
  <c r="BP12"/>
  <c r="BV12" s="1"/>
  <c r="BW11"/>
  <c r="BU11"/>
  <c r="BS11"/>
  <c r="BQ11"/>
  <c r="BT11" s="1"/>
  <c r="BP11"/>
  <c r="BV11" s="1"/>
  <c r="BW10"/>
  <c r="BU10"/>
  <c r="BS10"/>
  <c r="BQ10"/>
  <c r="BT10" s="1"/>
  <c r="BP10"/>
  <c r="BV10" s="1"/>
  <c r="BW9"/>
  <c r="BU9"/>
  <c r="BS9"/>
  <c r="BQ9"/>
  <c r="BT9" s="1"/>
  <c r="BP9"/>
  <c r="BV9" s="1"/>
  <c r="BW8"/>
  <c r="BU8"/>
  <c r="BS8"/>
  <c r="BQ8"/>
  <c r="BT8" s="1"/>
  <c r="BP8"/>
  <c r="BV8" s="1"/>
  <c r="BW7"/>
  <c r="BU7"/>
  <c r="BS7"/>
  <c r="BQ7"/>
  <c r="BT7" s="1"/>
  <c r="BP7"/>
  <c r="BV7" s="1"/>
  <c r="BW6"/>
  <c r="BU6"/>
  <c r="BS6"/>
  <c r="BQ6"/>
  <c r="BT6" s="1"/>
  <c r="BP6"/>
  <c r="BV6" s="1"/>
  <c r="BW5"/>
  <c r="BU5"/>
  <c r="BS5"/>
  <c r="BQ5"/>
  <c r="BT5" s="1"/>
  <c r="BP5"/>
  <c r="BV5" s="1"/>
  <c r="BW4"/>
  <c r="BU4"/>
  <c r="BS4"/>
  <c r="BQ4"/>
  <c r="BT4" s="1"/>
  <c r="BP4"/>
  <c r="BV4" s="1"/>
  <c r="BW3"/>
  <c r="BU3"/>
  <c r="BS3"/>
  <c r="BQ3"/>
  <c r="BT3" s="1"/>
  <c r="BP3"/>
  <c r="BV3" s="1"/>
  <c r="BH53"/>
  <c r="BF53"/>
  <c r="BD53"/>
  <c r="BB53"/>
  <c r="BE53" s="1"/>
  <c r="BA53"/>
  <c r="BG53" s="1"/>
  <c r="BH52"/>
  <c r="BF52"/>
  <c r="BD52"/>
  <c r="BB52"/>
  <c r="BE52" s="1"/>
  <c r="BA52"/>
  <c r="BG52" s="1"/>
  <c r="BH51"/>
  <c r="BF51"/>
  <c r="BD51"/>
  <c r="BB51"/>
  <c r="BE51" s="1"/>
  <c r="BA51"/>
  <c r="BG51" s="1"/>
  <c r="BH50"/>
  <c r="BF50"/>
  <c r="BD50"/>
  <c r="BB50"/>
  <c r="BE50" s="1"/>
  <c r="BA50"/>
  <c r="BG50" s="1"/>
  <c r="BH49"/>
  <c r="BF49"/>
  <c r="BD49"/>
  <c r="BB49"/>
  <c r="BE49" s="1"/>
  <c r="BA49"/>
  <c r="BG49" s="1"/>
  <c r="BH48"/>
  <c r="BF48"/>
  <c r="BD48"/>
  <c r="BB48"/>
  <c r="BE48" s="1"/>
  <c r="BA48"/>
  <c r="BG48" s="1"/>
  <c r="BH47"/>
  <c r="BF47"/>
  <c r="BD47"/>
  <c r="BB47"/>
  <c r="BE47" s="1"/>
  <c r="BA47"/>
  <c r="BG47" s="1"/>
  <c r="BH46"/>
  <c r="BF46"/>
  <c r="BD46"/>
  <c r="BB46"/>
  <c r="BE46" s="1"/>
  <c r="BA46"/>
  <c r="BG46" s="1"/>
  <c r="BH45"/>
  <c r="BF45"/>
  <c r="BD45"/>
  <c r="BB45"/>
  <c r="BE45" s="1"/>
  <c r="BA45"/>
  <c r="BG45" s="1"/>
  <c r="BH44"/>
  <c r="BF44"/>
  <c r="BD44"/>
  <c r="BB44"/>
  <c r="BE44" s="1"/>
  <c r="BA44"/>
  <c r="BG44" s="1"/>
  <c r="BH43"/>
  <c r="BF43"/>
  <c r="BD43"/>
  <c r="BB43"/>
  <c r="BE43" s="1"/>
  <c r="BA43"/>
  <c r="BG43" s="1"/>
  <c r="BH42"/>
  <c r="BF42"/>
  <c r="BD42"/>
  <c r="BB42"/>
  <c r="BE42" s="1"/>
  <c r="BA42"/>
  <c r="BG42" s="1"/>
  <c r="BH41"/>
  <c r="BF41"/>
  <c r="BD41"/>
  <c r="BB41"/>
  <c r="BE41" s="1"/>
  <c r="BA41"/>
  <c r="BG41" s="1"/>
  <c r="BH40"/>
  <c r="BF40"/>
  <c r="BD40"/>
  <c r="BB40"/>
  <c r="BE40" s="1"/>
  <c r="BA40"/>
  <c r="BG40" s="1"/>
  <c r="BH39"/>
  <c r="BF39"/>
  <c r="BD39"/>
  <c r="BB39"/>
  <c r="BE39" s="1"/>
  <c r="BA39"/>
  <c r="BG39" s="1"/>
  <c r="BH38"/>
  <c r="BF38"/>
  <c r="BD38"/>
  <c r="BB38"/>
  <c r="BE38" s="1"/>
  <c r="BA38"/>
  <c r="BG38" s="1"/>
  <c r="BH37"/>
  <c r="BF37"/>
  <c r="BD37"/>
  <c r="BB37"/>
  <c r="BE37" s="1"/>
  <c r="BA37"/>
  <c r="BG37" s="1"/>
  <c r="BH36"/>
  <c r="BF36"/>
  <c r="BD36"/>
  <c r="BB36"/>
  <c r="BE36" s="1"/>
  <c r="BA36"/>
  <c r="BG36" s="1"/>
  <c r="BH35"/>
  <c r="BF35"/>
  <c r="BD35"/>
  <c r="BB35"/>
  <c r="BE35" s="1"/>
  <c r="BA35"/>
  <c r="BG35" s="1"/>
  <c r="BH34"/>
  <c r="BF34"/>
  <c r="BD34"/>
  <c r="BB34"/>
  <c r="BE34" s="1"/>
  <c r="BA34"/>
  <c r="BG34" s="1"/>
  <c r="BH33"/>
  <c r="BF33"/>
  <c r="BD33"/>
  <c r="BB33"/>
  <c r="BE33" s="1"/>
  <c r="BA33"/>
  <c r="BG33" s="1"/>
  <c r="BH32"/>
  <c r="BF32"/>
  <c r="BD32"/>
  <c r="BB32"/>
  <c r="BE32" s="1"/>
  <c r="BA32"/>
  <c r="BG32" s="1"/>
  <c r="BH31"/>
  <c r="BF31"/>
  <c r="BD31"/>
  <c r="BB31"/>
  <c r="BE31" s="1"/>
  <c r="BA31"/>
  <c r="BG31" s="1"/>
  <c r="BH30"/>
  <c r="BF30"/>
  <c r="BD30"/>
  <c r="BB30"/>
  <c r="BE30" s="1"/>
  <c r="BA30"/>
  <c r="BG30" s="1"/>
  <c r="BH29"/>
  <c r="BG29"/>
  <c r="BF29"/>
  <c r="BD29"/>
  <c r="BB29"/>
  <c r="BE29" s="1"/>
  <c r="BA29"/>
  <c r="BH28"/>
  <c r="BF28"/>
  <c r="BD28"/>
  <c r="BB28"/>
  <c r="BE28" s="1"/>
  <c r="BA28"/>
  <c r="BG28" s="1"/>
  <c r="BH27"/>
  <c r="BG27"/>
  <c r="BF27"/>
  <c r="BD27"/>
  <c r="BB27"/>
  <c r="BE27" s="1"/>
  <c r="BA27"/>
  <c r="BH26"/>
  <c r="BF26"/>
  <c r="BD26"/>
  <c r="BB26"/>
  <c r="BE26" s="1"/>
  <c r="BA26"/>
  <c r="BG26" s="1"/>
  <c r="BH25"/>
  <c r="BG25"/>
  <c r="BF25"/>
  <c r="BD25"/>
  <c r="BB25"/>
  <c r="BE25" s="1"/>
  <c r="BA25"/>
  <c r="BH24"/>
  <c r="BF24"/>
  <c r="BD24"/>
  <c r="BB24"/>
  <c r="BE24" s="1"/>
  <c r="BA24"/>
  <c r="BG24" s="1"/>
  <c r="BH23"/>
  <c r="BG23"/>
  <c r="BF23"/>
  <c r="BD23"/>
  <c r="BB23"/>
  <c r="BE23" s="1"/>
  <c r="BA23"/>
  <c r="BH22"/>
  <c r="BF22"/>
  <c r="BD22"/>
  <c r="BB22"/>
  <c r="BE22" s="1"/>
  <c r="BA22"/>
  <c r="BG22" s="1"/>
  <c r="BH21"/>
  <c r="BG21"/>
  <c r="BF21"/>
  <c r="BD21"/>
  <c r="BB21"/>
  <c r="BE21" s="1"/>
  <c r="BA21"/>
  <c r="BH20"/>
  <c r="BF20"/>
  <c r="BD20"/>
  <c r="BB20"/>
  <c r="BE20" s="1"/>
  <c r="BA20"/>
  <c r="BG20" s="1"/>
  <c r="BH19"/>
  <c r="BG19"/>
  <c r="BF19"/>
  <c r="BD19"/>
  <c r="BB19"/>
  <c r="BE19" s="1"/>
  <c r="BA19"/>
  <c r="BH18"/>
  <c r="BF18"/>
  <c r="BD18"/>
  <c r="BB18"/>
  <c r="BE18" s="1"/>
  <c r="BA18"/>
  <c r="BG18" s="1"/>
  <c r="BH17"/>
  <c r="BG17"/>
  <c r="BF17"/>
  <c r="BD17"/>
  <c r="BB17"/>
  <c r="BE17" s="1"/>
  <c r="BA17"/>
  <c r="BH16"/>
  <c r="BF16"/>
  <c r="BD16"/>
  <c r="BB16"/>
  <c r="BE16" s="1"/>
  <c r="BA16"/>
  <c r="BG16" s="1"/>
  <c r="BH15"/>
  <c r="BG15"/>
  <c r="BF15"/>
  <c r="BD15"/>
  <c r="BB15"/>
  <c r="BE15" s="1"/>
  <c r="BA15"/>
  <c r="BH14"/>
  <c r="BF14"/>
  <c r="BD14"/>
  <c r="BB14"/>
  <c r="BE14" s="1"/>
  <c r="BA14"/>
  <c r="BG14" s="1"/>
  <c r="BH13"/>
  <c r="BG13"/>
  <c r="BF13"/>
  <c r="BD13"/>
  <c r="BB13"/>
  <c r="BE13" s="1"/>
  <c r="BA13"/>
  <c r="BH12"/>
  <c r="BF12"/>
  <c r="BD12"/>
  <c r="BB12"/>
  <c r="BE12" s="1"/>
  <c r="BA12"/>
  <c r="BG12" s="1"/>
  <c r="BH11"/>
  <c r="BG11"/>
  <c r="BF11"/>
  <c r="BD11"/>
  <c r="BB11"/>
  <c r="BE11" s="1"/>
  <c r="BA11"/>
  <c r="BH10"/>
  <c r="BF10"/>
  <c r="BD10"/>
  <c r="BB10"/>
  <c r="BE10" s="1"/>
  <c r="BA10"/>
  <c r="BG10" s="1"/>
  <c r="BH9"/>
  <c r="BG9"/>
  <c r="BF9"/>
  <c r="BD9"/>
  <c r="BB9"/>
  <c r="BE9" s="1"/>
  <c r="BA9"/>
  <c r="BH8"/>
  <c r="BF8"/>
  <c r="BD8"/>
  <c r="BB8"/>
  <c r="BE8" s="1"/>
  <c r="BA8"/>
  <c r="BG8" s="1"/>
  <c r="BH7"/>
  <c r="BG7"/>
  <c r="BF7"/>
  <c r="BD7"/>
  <c r="BB7"/>
  <c r="BE7" s="1"/>
  <c r="BA7"/>
  <c r="BH6"/>
  <c r="BF6"/>
  <c r="BD6"/>
  <c r="BB6"/>
  <c r="BE6" s="1"/>
  <c r="BA6"/>
  <c r="BG6" s="1"/>
  <c r="BH5"/>
  <c r="BG5"/>
  <c r="BF5"/>
  <c r="BD5"/>
  <c r="BB5"/>
  <c r="BE5" s="1"/>
  <c r="BA5"/>
  <c r="BH4"/>
  <c r="BF4"/>
  <c r="BD4"/>
  <c r="BB4"/>
  <c r="BE4" s="1"/>
  <c r="BA4"/>
  <c r="BG4" s="1"/>
  <c r="BH3"/>
  <c r="BG3"/>
  <c r="BF3"/>
  <c r="BD3"/>
  <c r="BB3"/>
  <c r="BE3" s="1"/>
  <c r="BA3"/>
  <c r="AS53"/>
  <c r="AQ53"/>
  <c r="AO53"/>
  <c r="AM53"/>
  <c r="AP53" s="1"/>
  <c r="AL53"/>
  <c r="AR53" s="1"/>
  <c r="AS52"/>
  <c r="AQ52"/>
  <c r="AO52"/>
  <c r="AM52"/>
  <c r="AP52" s="1"/>
  <c r="AL52"/>
  <c r="AR52" s="1"/>
  <c r="AS51"/>
  <c r="AQ51"/>
  <c r="AO51"/>
  <c r="AM51"/>
  <c r="AP51" s="1"/>
  <c r="AL51"/>
  <c r="AR51" s="1"/>
  <c r="AS50"/>
  <c r="AQ50"/>
  <c r="AO50"/>
  <c r="AM50"/>
  <c r="AP50" s="1"/>
  <c r="AL50"/>
  <c r="AR50" s="1"/>
  <c r="AS49"/>
  <c r="AQ49"/>
  <c r="AO49"/>
  <c r="AM49"/>
  <c r="AP49" s="1"/>
  <c r="AL49"/>
  <c r="AR49" s="1"/>
  <c r="AS48"/>
  <c r="AQ48"/>
  <c r="AO48"/>
  <c r="AM48"/>
  <c r="AP48" s="1"/>
  <c r="AL48"/>
  <c r="AR48" s="1"/>
  <c r="AS47"/>
  <c r="AQ47"/>
  <c r="AO47"/>
  <c r="AM47"/>
  <c r="AP47" s="1"/>
  <c r="AL47"/>
  <c r="AR47" s="1"/>
  <c r="AS46"/>
  <c r="AQ46"/>
  <c r="AO46"/>
  <c r="AM46"/>
  <c r="AP46" s="1"/>
  <c r="AL46"/>
  <c r="AR46" s="1"/>
  <c r="AS45"/>
  <c r="AQ45"/>
  <c r="AO45"/>
  <c r="AM45"/>
  <c r="AP45" s="1"/>
  <c r="AL45"/>
  <c r="AR45" s="1"/>
  <c r="AS44"/>
  <c r="AQ44"/>
  <c r="AO44"/>
  <c r="AM44"/>
  <c r="AP44" s="1"/>
  <c r="AL44"/>
  <c r="AR44" s="1"/>
  <c r="AS43"/>
  <c r="AQ43"/>
  <c r="AO43"/>
  <c r="AM43"/>
  <c r="AP43" s="1"/>
  <c r="AL43"/>
  <c r="AR43" s="1"/>
  <c r="AS42"/>
  <c r="AQ42"/>
  <c r="AO42"/>
  <c r="AM42"/>
  <c r="AP42" s="1"/>
  <c r="AL42"/>
  <c r="AR42" s="1"/>
  <c r="AS41"/>
  <c r="AQ41"/>
  <c r="AO41"/>
  <c r="AM41"/>
  <c r="AP41" s="1"/>
  <c r="AL41"/>
  <c r="AR41" s="1"/>
  <c r="AS40"/>
  <c r="AQ40"/>
  <c r="AO40"/>
  <c r="AM40"/>
  <c r="AP40" s="1"/>
  <c r="AL40"/>
  <c r="AR40" s="1"/>
  <c r="AS39"/>
  <c r="AQ39"/>
  <c r="AO39"/>
  <c r="AM39"/>
  <c r="AP39" s="1"/>
  <c r="AL39"/>
  <c r="AR39" s="1"/>
  <c r="AS38"/>
  <c r="AQ38"/>
  <c r="AO38"/>
  <c r="AM38"/>
  <c r="AP38" s="1"/>
  <c r="AL38"/>
  <c r="AR38" s="1"/>
  <c r="AS37"/>
  <c r="AQ37"/>
  <c r="AO37"/>
  <c r="AM37"/>
  <c r="AP37" s="1"/>
  <c r="AL37"/>
  <c r="AR37" s="1"/>
  <c r="AS36"/>
  <c r="AQ36"/>
  <c r="AO36"/>
  <c r="AM36"/>
  <c r="AP36" s="1"/>
  <c r="AL36"/>
  <c r="AR36" s="1"/>
  <c r="AS35"/>
  <c r="AQ35"/>
  <c r="AO35"/>
  <c r="AM35"/>
  <c r="AP35" s="1"/>
  <c r="AL35"/>
  <c r="AR35" s="1"/>
  <c r="AS34"/>
  <c r="AQ34"/>
  <c r="AO34"/>
  <c r="AM34"/>
  <c r="AP34" s="1"/>
  <c r="AL34"/>
  <c r="AR34" s="1"/>
  <c r="AS33"/>
  <c r="AQ33"/>
  <c r="AO33"/>
  <c r="AM33"/>
  <c r="AP33" s="1"/>
  <c r="AL33"/>
  <c r="AR33" s="1"/>
  <c r="AS32"/>
  <c r="AQ32"/>
  <c r="AO32"/>
  <c r="AM32"/>
  <c r="AP32" s="1"/>
  <c r="AL32"/>
  <c r="AR32" s="1"/>
  <c r="AS31"/>
  <c r="AQ31"/>
  <c r="AO31"/>
  <c r="AM31"/>
  <c r="AP31" s="1"/>
  <c r="AL31"/>
  <c r="AR31" s="1"/>
  <c r="AS30"/>
  <c r="AQ30"/>
  <c r="AO30"/>
  <c r="AM30"/>
  <c r="AP30" s="1"/>
  <c r="AL30"/>
  <c r="AR30" s="1"/>
  <c r="AS29"/>
  <c r="AQ29"/>
  <c r="AO29"/>
  <c r="AM29"/>
  <c r="AP29" s="1"/>
  <c r="AL29"/>
  <c r="AR29" s="1"/>
  <c r="AS28"/>
  <c r="AQ28"/>
  <c r="AO28"/>
  <c r="AM28"/>
  <c r="AP28" s="1"/>
  <c r="AL28"/>
  <c r="AR28" s="1"/>
  <c r="AS27"/>
  <c r="AQ27"/>
  <c r="AO27"/>
  <c r="AM27"/>
  <c r="AP27" s="1"/>
  <c r="AL27"/>
  <c r="AR27" s="1"/>
  <c r="AS26"/>
  <c r="AQ26"/>
  <c r="AO26"/>
  <c r="AM26"/>
  <c r="AP26" s="1"/>
  <c r="AL26"/>
  <c r="AR26" s="1"/>
  <c r="AS25"/>
  <c r="AQ25"/>
  <c r="AO25"/>
  <c r="AM25"/>
  <c r="AP25" s="1"/>
  <c r="AL25"/>
  <c r="AR25" s="1"/>
  <c r="AS24"/>
  <c r="AQ24"/>
  <c r="AO24"/>
  <c r="AM24"/>
  <c r="AP24" s="1"/>
  <c r="AL24"/>
  <c r="AR24" s="1"/>
  <c r="AS23"/>
  <c r="AQ23"/>
  <c r="AO23"/>
  <c r="AM23"/>
  <c r="AP23" s="1"/>
  <c r="AL23"/>
  <c r="AR23" s="1"/>
  <c r="AS22"/>
  <c r="AQ22"/>
  <c r="AO22"/>
  <c r="AM22"/>
  <c r="AP22" s="1"/>
  <c r="AL22"/>
  <c r="AR22" s="1"/>
  <c r="AS21"/>
  <c r="AQ21"/>
  <c r="AO21"/>
  <c r="AM21"/>
  <c r="AP21" s="1"/>
  <c r="AL21"/>
  <c r="AR21" s="1"/>
  <c r="AS20"/>
  <c r="AQ20"/>
  <c r="AO20"/>
  <c r="AM20"/>
  <c r="AP20" s="1"/>
  <c r="AL20"/>
  <c r="AR20" s="1"/>
  <c r="AS19"/>
  <c r="AQ19"/>
  <c r="AO19"/>
  <c r="AM19"/>
  <c r="AP19" s="1"/>
  <c r="AL19"/>
  <c r="AR19" s="1"/>
  <c r="AS18"/>
  <c r="AQ18"/>
  <c r="AO18"/>
  <c r="AM18"/>
  <c r="AP18" s="1"/>
  <c r="AL18"/>
  <c r="AR18" s="1"/>
  <c r="AS17"/>
  <c r="AQ17"/>
  <c r="AO17"/>
  <c r="AM17"/>
  <c r="AP17" s="1"/>
  <c r="AL17"/>
  <c r="AR17" s="1"/>
  <c r="AS16"/>
  <c r="AQ16"/>
  <c r="AO16"/>
  <c r="AM16"/>
  <c r="AP16" s="1"/>
  <c r="AL16"/>
  <c r="AR16" s="1"/>
  <c r="AS15"/>
  <c r="AQ15"/>
  <c r="AO15"/>
  <c r="AM15"/>
  <c r="AP15" s="1"/>
  <c r="AL15"/>
  <c r="AR15" s="1"/>
  <c r="AS14"/>
  <c r="AQ14"/>
  <c r="AO14"/>
  <c r="AM14"/>
  <c r="AP14" s="1"/>
  <c r="AL14"/>
  <c r="AR14" s="1"/>
  <c r="AS13"/>
  <c r="AQ13"/>
  <c r="AO13"/>
  <c r="AM13"/>
  <c r="AP13" s="1"/>
  <c r="AL13"/>
  <c r="AR13" s="1"/>
  <c r="AS12"/>
  <c r="AQ12"/>
  <c r="AO12"/>
  <c r="AM12"/>
  <c r="AP12" s="1"/>
  <c r="AL12"/>
  <c r="AR12" s="1"/>
  <c r="AS11"/>
  <c r="AQ11"/>
  <c r="AO11"/>
  <c r="AM11"/>
  <c r="AP11" s="1"/>
  <c r="AL11"/>
  <c r="AR11" s="1"/>
  <c r="AS10"/>
  <c r="AQ10"/>
  <c r="AO10"/>
  <c r="AM10"/>
  <c r="AP10" s="1"/>
  <c r="AL10"/>
  <c r="AR10" s="1"/>
  <c r="AS9"/>
  <c r="AQ9"/>
  <c r="AO9"/>
  <c r="AM9"/>
  <c r="AP9" s="1"/>
  <c r="AL9"/>
  <c r="AR9" s="1"/>
  <c r="AS8"/>
  <c r="AQ8"/>
  <c r="AO8"/>
  <c r="AM8"/>
  <c r="AP8" s="1"/>
  <c r="AL8"/>
  <c r="AR8" s="1"/>
  <c r="AS7"/>
  <c r="AQ7"/>
  <c r="AO7"/>
  <c r="AM7"/>
  <c r="AP7" s="1"/>
  <c r="AL7"/>
  <c r="AR7" s="1"/>
  <c r="AS6"/>
  <c r="AQ6"/>
  <c r="AO6"/>
  <c r="AM6"/>
  <c r="AP6" s="1"/>
  <c r="AL6"/>
  <c r="AR6" s="1"/>
  <c r="AS5"/>
  <c r="AQ5"/>
  <c r="AO5"/>
  <c r="AM5"/>
  <c r="AP5" s="1"/>
  <c r="AL5"/>
  <c r="AR5" s="1"/>
  <c r="AS4"/>
  <c r="AQ4"/>
  <c r="AO4"/>
  <c r="AM4"/>
  <c r="AP4" s="1"/>
  <c r="AL4"/>
  <c r="AR4" s="1"/>
  <c r="AS3"/>
  <c r="AQ3"/>
  <c r="AO3"/>
  <c r="AM3"/>
  <c r="AP3" s="1"/>
  <c r="AL3"/>
  <c r="AR3" s="1"/>
  <c r="AD53"/>
  <c r="AB53"/>
  <c r="Z53"/>
  <c r="X53"/>
  <c r="AA53" s="1"/>
  <c r="W53"/>
  <c r="AC53" s="1"/>
  <c r="AD52"/>
  <c r="AB52"/>
  <c r="Z52"/>
  <c r="X52"/>
  <c r="AA52" s="1"/>
  <c r="W52"/>
  <c r="AC52" s="1"/>
  <c r="AD51"/>
  <c r="AB51"/>
  <c r="Z51"/>
  <c r="X51"/>
  <c r="AA51" s="1"/>
  <c r="W51"/>
  <c r="AC51" s="1"/>
  <c r="AD50"/>
  <c r="AB50"/>
  <c r="Z50"/>
  <c r="X50"/>
  <c r="AA50" s="1"/>
  <c r="W50"/>
  <c r="AC50" s="1"/>
  <c r="AD49"/>
  <c r="AB49"/>
  <c r="Z49"/>
  <c r="X49"/>
  <c r="AA49" s="1"/>
  <c r="W49"/>
  <c r="AC49" s="1"/>
  <c r="AD48"/>
  <c r="AB48"/>
  <c r="Z48"/>
  <c r="X48"/>
  <c r="AA48" s="1"/>
  <c r="W48"/>
  <c r="AC48" s="1"/>
  <c r="AD47"/>
  <c r="AB47"/>
  <c r="Z47"/>
  <c r="X47"/>
  <c r="AA47" s="1"/>
  <c r="W47"/>
  <c r="AC47" s="1"/>
  <c r="AD46"/>
  <c r="AB46"/>
  <c r="Z46"/>
  <c r="X46"/>
  <c r="AA46" s="1"/>
  <c r="W46"/>
  <c r="AC46" s="1"/>
  <c r="AD45"/>
  <c r="AB45"/>
  <c r="Z45"/>
  <c r="X45"/>
  <c r="AA45" s="1"/>
  <c r="W45"/>
  <c r="AC45" s="1"/>
  <c r="AD44"/>
  <c r="AB44"/>
  <c r="Z44"/>
  <c r="X44"/>
  <c r="AA44" s="1"/>
  <c r="W44"/>
  <c r="AC44" s="1"/>
  <c r="AD43"/>
  <c r="AB43"/>
  <c r="Z43"/>
  <c r="X43"/>
  <c r="AA43" s="1"/>
  <c r="W43"/>
  <c r="AC43" s="1"/>
  <c r="AD42"/>
  <c r="AB42"/>
  <c r="Z42"/>
  <c r="X42"/>
  <c r="AA42" s="1"/>
  <c r="W42"/>
  <c r="AC42" s="1"/>
  <c r="AD41"/>
  <c r="AB41"/>
  <c r="Z41"/>
  <c r="X41"/>
  <c r="AA41" s="1"/>
  <c r="W41"/>
  <c r="AC41" s="1"/>
  <c r="AD40"/>
  <c r="AC40"/>
  <c r="AB40"/>
  <c r="Z40"/>
  <c r="X40"/>
  <c r="AA40" s="1"/>
  <c r="W40"/>
  <c r="AD39"/>
  <c r="AB39"/>
  <c r="Z39"/>
  <c r="X39"/>
  <c r="AA39" s="1"/>
  <c r="W39"/>
  <c r="AC39" s="1"/>
  <c r="AD38"/>
  <c r="AC38"/>
  <c r="AB38"/>
  <c r="Z38"/>
  <c r="X38"/>
  <c r="AA38" s="1"/>
  <c r="W38"/>
  <c r="AD37"/>
  <c r="AB37"/>
  <c r="Z37"/>
  <c r="X37"/>
  <c r="AA37" s="1"/>
  <c r="W37"/>
  <c r="AC37" s="1"/>
  <c r="AD36"/>
  <c r="AC36"/>
  <c r="AB36"/>
  <c r="Z36"/>
  <c r="X36"/>
  <c r="AA36" s="1"/>
  <c r="W36"/>
  <c r="AD35"/>
  <c r="AB35"/>
  <c r="Z35"/>
  <c r="X35"/>
  <c r="AA35" s="1"/>
  <c r="W35"/>
  <c r="AC35" s="1"/>
  <c r="AD34"/>
  <c r="AC34"/>
  <c r="AB34"/>
  <c r="Z34"/>
  <c r="X34"/>
  <c r="AA34" s="1"/>
  <c r="W34"/>
  <c r="AD33"/>
  <c r="AB33"/>
  <c r="Z33"/>
  <c r="X33"/>
  <c r="AA33" s="1"/>
  <c r="W33"/>
  <c r="AC33" s="1"/>
  <c r="AD32"/>
  <c r="AC32"/>
  <c r="AB32"/>
  <c r="Z32"/>
  <c r="X32"/>
  <c r="AA32" s="1"/>
  <c r="W32"/>
  <c r="AD31"/>
  <c r="AB31"/>
  <c r="Z31"/>
  <c r="X31"/>
  <c r="AA31" s="1"/>
  <c r="W31"/>
  <c r="AC31" s="1"/>
  <c r="AD30"/>
  <c r="AC30"/>
  <c r="AB30"/>
  <c r="Z30"/>
  <c r="X30"/>
  <c r="AA30" s="1"/>
  <c r="W30"/>
  <c r="AD29"/>
  <c r="AB29"/>
  <c r="Z29"/>
  <c r="X29"/>
  <c r="AA29" s="1"/>
  <c r="W29"/>
  <c r="AC29" s="1"/>
  <c r="AD28"/>
  <c r="AC28"/>
  <c r="AB28"/>
  <c r="Z28"/>
  <c r="X28"/>
  <c r="AA28" s="1"/>
  <c r="W28"/>
  <c r="AD27"/>
  <c r="AB27"/>
  <c r="Z27"/>
  <c r="X27"/>
  <c r="AA27" s="1"/>
  <c r="W27"/>
  <c r="AC27" s="1"/>
  <c r="AD26"/>
  <c r="AC26"/>
  <c r="AB26"/>
  <c r="Z26"/>
  <c r="X26"/>
  <c r="AA26" s="1"/>
  <c r="W26"/>
  <c r="AD25"/>
  <c r="AB25"/>
  <c r="Z25"/>
  <c r="X25"/>
  <c r="AA25" s="1"/>
  <c r="W25"/>
  <c r="AC25" s="1"/>
  <c r="AD24"/>
  <c r="AC24"/>
  <c r="AB24"/>
  <c r="Z24"/>
  <c r="X24"/>
  <c r="AA24" s="1"/>
  <c r="W24"/>
  <c r="AD23"/>
  <c r="AB23"/>
  <c r="Z23"/>
  <c r="X23"/>
  <c r="AA23" s="1"/>
  <c r="W23"/>
  <c r="AC23" s="1"/>
  <c r="AD22"/>
  <c r="AC22"/>
  <c r="AB22"/>
  <c r="Z22"/>
  <c r="X22"/>
  <c r="AA22" s="1"/>
  <c r="W22"/>
  <c r="AD21"/>
  <c r="AB21"/>
  <c r="Z21"/>
  <c r="X21"/>
  <c r="AA21" s="1"/>
  <c r="W21"/>
  <c r="AC21" s="1"/>
  <c r="AD20"/>
  <c r="AC20"/>
  <c r="AB20"/>
  <c r="Z20"/>
  <c r="X20"/>
  <c r="AA20" s="1"/>
  <c r="W20"/>
  <c r="AD19"/>
  <c r="AB19"/>
  <c r="Z19"/>
  <c r="X19"/>
  <c r="AA19" s="1"/>
  <c r="W19"/>
  <c r="AC19" s="1"/>
  <c r="AD18"/>
  <c r="AC18"/>
  <c r="AB18"/>
  <c r="Z18"/>
  <c r="X18"/>
  <c r="AA18" s="1"/>
  <c r="W18"/>
  <c r="AD17"/>
  <c r="AB17"/>
  <c r="Z17"/>
  <c r="X17"/>
  <c r="AA17" s="1"/>
  <c r="W17"/>
  <c r="AC17" s="1"/>
  <c r="AD16"/>
  <c r="AC16"/>
  <c r="AB16"/>
  <c r="Z16"/>
  <c r="X16"/>
  <c r="AA16" s="1"/>
  <c r="W16"/>
  <c r="AD15"/>
  <c r="AB15"/>
  <c r="Z15"/>
  <c r="X15"/>
  <c r="AA15" s="1"/>
  <c r="W15"/>
  <c r="AC15" s="1"/>
  <c r="AD14"/>
  <c r="AC14"/>
  <c r="AB14"/>
  <c r="Z14"/>
  <c r="X14"/>
  <c r="AA14" s="1"/>
  <c r="W14"/>
  <c r="AD13"/>
  <c r="AB13"/>
  <c r="Z13"/>
  <c r="X13"/>
  <c r="AA13" s="1"/>
  <c r="W13"/>
  <c r="AC13" s="1"/>
  <c r="AD12"/>
  <c r="AC12"/>
  <c r="AB12"/>
  <c r="Z12"/>
  <c r="X12"/>
  <c r="AA12" s="1"/>
  <c r="W12"/>
  <c r="AD11"/>
  <c r="AB11"/>
  <c r="Z11"/>
  <c r="X11"/>
  <c r="AA11" s="1"/>
  <c r="W11"/>
  <c r="AC11" s="1"/>
  <c r="AD10"/>
  <c r="AC10"/>
  <c r="AB10"/>
  <c r="Z10"/>
  <c r="X10"/>
  <c r="AA10" s="1"/>
  <c r="W10"/>
  <c r="AD9"/>
  <c r="AB9"/>
  <c r="Z9"/>
  <c r="X9"/>
  <c r="AA9" s="1"/>
  <c r="W9"/>
  <c r="AC9" s="1"/>
  <c r="AD8"/>
  <c r="AC8"/>
  <c r="AB8"/>
  <c r="Z8"/>
  <c r="X8"/>
  <c r="AA8" s="1"/>
  <c r="W8"/>
  <c r="AD7"/>
  <c r="AB7"/>
  <c r="Z7"/>
  <c r="X7"/>
  <c r="AA7" s="1"/>
  <c r="W7"/>
  <c r="AC7" s="1"/>
  <c r="AD6"/>
  <c r="AC6"/>
  <c r="AB6"/>
  <c r="Z6"/>
  <c r="X6"/>
  <c r="AA6" s="1"/>
  <c r="W6"/>
  <c r="AD5"/>
  <c r="AB5"/>
  <c r="Z5"/>
  <c r="X5"/>
  <c r="AA5" s="1"/>
  <c r="W5"/>
  <c r="AC5" s="1"/>
  <c r="AD4"/>
  <c r="AC4"/>
  <c r="AB4"/>
  <c r="Z4"/>
  <c r="X4"/>
  <c r="AA4" s="1"/>
  <c r="W4"/>
  <c r="AD3"/>
  <c r="AB3"/>
  <c r="Z3"/>
  <c r="X3"/>
  <c r="AA3" s="1"/>
  <c r="W3"/>
  <c r="AC3" s="1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FE53" i="22"/>
  <c r="FC53"/>
  <c r="FF53" s="1"/>
  <c r="FB53"/>
  <c r="FH53" s="1"/>
  <c r="FI52"/>
  <c r="FG52"/>
  <c r="FE52"/>
  <c r="FC52"/>
  <c r="FF52" s="1"/>
  <c r="FB52"/>
  <c r="FH52" s="1"/>
  <c r="FI51"/>
  <c r="FG51"/>
  <c r="FE51"/>
  <c r="FC51"/>
  <c r="FF51" s="1"/>
  <c r="FB51"/>
  <c r="FH51" s="1"/>
  <c r="FI50"/>
  <c r="FH50"/>
  <c r="FG50"/>
  <c r="FE50"/>
  <c r="FC50"/>
  <c r="FF50" s="1"/>
  <c r="FB50"/>
  <c r="FI49"/>
  <c r="FG49"/>
  <c r="FE49"/>
  <c r="FC49"/>
  <c r="FF49" s="1"/>
  <c r="FB49"/>
  <c r="FH49" s="1"/>
  <c r="FI48"/>
  <c r="FH48"/>
  <c r="FG48"/>
  <c r="FE48"/>
  <c r="FC48"/>
  <c r="FF48" s="1"/>
  <c r="FB48"/>
  <c r="FI47"/>
  <c r="FG47"/>
  <c r="FE47"/>
  <c r="FC47"/>
  <c r="FF47" s="1"/>
  <c r="FB47"/>
  <c r="FH47" s="1"/>
  <c r="FI46"/>
  <c r="FH46"/>
  <c r="FG46"/>
  <c r="FE46"/>
  <c r="FC46"/>
  <c r="FF46" s="1"/>
  <c r="FB46"/>
  <c r="FI45"/>
  <c r="FG45"/>
  <c r="FE45"/>
  <c r="FC45"/>
  <c r="FF45" s="1"/>
  <c r="FB45"/>
  <c r="FH45" s="1"/>
  <c r="FI44"/>
  <c r="FH44"/>
  <c r="FG44"/>
  <c r="FE44"/>
  <c r="FC44"/>
  <c r="FF44" s="1"/>
  <c r="FB44"/>
  <c r="FI43"/>
  <c r="FG43"/>
  <c r="FE43"/>
  <c r="FC43"/>
  <c r="FF43" s="1"/>
  <c r="FB43"/>
  <c r="FH43" s="1"/>
  <c r="FI42"/>
  <c r="FH42"/>
  <c r="FG42"/>
  <c r="FE42"/>
  <c r="FC42"/>
  <c r="FF42" s="1"/>
  <c r="FB42"/>
  <c r="FI41"/>
  <c r="FG41"/>
  <c r="FE41"/>
  <c r="FC41"/>
  <c r="FF41" s="1"/>
  <c r="FB41"/>
  <c r="FH41" s="1"/>
  <c r="FI40"/>
  <c r="FH40"/>
  <c r="FG40"/>
  <c r="FE40"/>
  <c r="FC40"/>
  <c r="FF40" s="1"/>
  <c r="FB40"/>
  <c r="FI39"/>
  <c r="FG39"/>
  <c r="FE39"/>
  <c r="FC39"/>
  <c r="FF39" s="1"/>
  <c r="FB39"/>
  <c r="FH39" s="1"/>
  <c r="FI38"/>
  <c r="FH38"/>
  <c r="FG38"/>
  <c r="FE38"/>
  <c r="FC38"/>
  <c r="FF38" s="1"/>
  <c r="FB38"/>
  <c r="FI37"/>
  <c r="FG37"/>
  <c r="FE37"/>
  <c r="FC37"/>
  <c r="FF37" s="1"/>
  <c r="FB37"/>
  <c r="FH37" s="1"/>
  <c r="FI36"/>
  <c r="FH36"/>
  <c r="FG36"/>
  <c r="FE36"/>
  <c r="FC36"/>
  <c r="FF36" s="1"/>
  <c r="FB36"/>
  <c r="FI35"/>
  <c r="FG35"/>
  <c r="FE35"/>
  <c r="FC35"/>
  <c r="FF35" s="1"/>
  <c r="FB35"/>
  <c r="FH35" s="1"/>
  <c r="FI34"/>
  <c r="FH34"/>
  <c r="FG34"/>
  <c r="FE34"/>
  <c r="FC34"/>
  <c r="FF34" s="1"/>
  <c r="FB34"/>
  <c r="FI33"/>
  <c r="FG33"/>
  <c r="FE33"/>
  <c r="FC33"/>
  <c r="FF33" s="1"/>
  <c r="FB33"/>
  <c r="FH33" s="1"/>
  <c r="FI32"/>
  <c r="FH32"/>
  <c r="FG32"/>
  <c r="FE32"/>
  <c r="FC32"/>
  <c r="FF32" s="1"/>
  <c r="FB32"/>
  <c r="FI31"/>
  <c r="FG31"/>
  <c r="FE31"/>
  <c r="FC31"/>
  <c r="FF31" s="1"/>
  <c r="FB31"/>
  <c r="FH31" s="1"/>
  <c r="FI30"/>
  <c r="FH30"/>
  <c r="FG30"/>
  <c r="FE30"/>
  <c r="FC30"/>
  <c r="FF30" s="1"/>
  <c r="FB30"/>
  <c r="FI29"/>
  <c r="FG29"/>
  <c r="FE29"/>
  <c r="FC29"/>
  <c r="FF29" s="1"/>
  <c r="FB29"/>
  <c r="FH29" s="1"/>
  <c r="FI28"/>
  <c r="FH28"/>
  <c r="FG28"/>
  <c r="FE28"/>
  <c r="FC28"/>
  <c r="FF28" s="1"/>
  <c r="FB28"/>
  <c r="FI27"/>
  <c r="FG27"/>
  <c r="FE27"/>
  <c r="FC27"/>
  <c r="FF27" s="1"/>
  <c r="FB27"/>
  <c r="FH27" s="1"/>
  <c r="FI26"/>
  <c r="FH26"/>
  <c r="FG26"/>
  <c r="FE26"/>
  <c r="FC26"/>
  <c r="FF26" s="1"/>
  <c r="FB26"/>
  <c r="FI25"/>
  <c r="FG25"/>
  <c r="FE25"/>
  <c r="FC25"/>
  <c r="FF25" s="1"/>
  <c r="FB25"/>
  <c r="FH25" s="1"/>
  <c r="FI24"/>
  <c r="FH24"/>
  <c r="FG24"/>
  <c r="FE24"/>
  <c r="FC24"/>
  <c r="FF24" s="1"/>
  <c r="FB24"/>
  <c r="FI23"/>
  <c r="FG23"/>
  <c r="FE23"/>
  <c r="FC23"/>
  <c r="FF23" s="1"/>
  <c r="FB23"/>
  <c r="FH23" s="1"/>
  <c r="FI22"/>
  <c r="FH22"/>
  <c r="FG22"/>
  <c r="FE22"/>
  <c r="FC22"/>
  <c r="FF22" s="1"/>
  <c r="FB22"/>
  <c r="FI21"/>
  <c r="FG21"/>
  <c r="FE21"/>
  <c r="FC21"/>
  <c r="FF21" s="1"/>
  <c r="FB21"/>
  <c r="FH21" s="1"/>
  <c r="FI20"/>
  <c r="FH20"/>
  <c r="FG20"/>
  <c r="FE20"/>
  <c r="FC20"/>
  <c r="FF20" s="1"/>
  <c r="FB20"/>
  <c r="FI19"/>
  <c r="FG19"/>
  <c r="FE19"/>
  <c r="FC19"/>
  <c r="FF19" s="1"/>
  <c r="FB19"/>
  <c r="FH19" s="1"/>
  <c r="FI18"/>
  <c r="FH18"/>
  <c r="FG18"/>
  <c r="FE18"/>
  <c r="FC18"/>
  <c r="FF18" s="1"/>
  <c r="FB18"/>
  <c r="FI17"/>
  <c r="FG17"/>
  <c r="FE17"/>
  <c r="FC17"/>
  <c r="FF17" s="1"/>
  <c r="FB17"/>
  <c r="FH17" s="1"/>
  <c r="FI16"/>
  <c r="FH16"/>
  <c r="FG16"/>
  <c r="FE16"/>
  <c r="FC16"/>
  <c r="FF16" s="1"/>
  <c r="FB16"/>
  <c r="FI15"/>
  <c r="FG15"/>
  <c r="FE15"/>
  <c r="FC15"/>
  <c r="FF15" s="1"/>
  <c r="FB15"/>
  <c r="FH15" s="1"/>
  <c r="FI14"/>
  <c r="FH14"/>
  <c r="FG14"/>
  <c r="FE14"/>
  <c r="FC14"/>
  <c r="FF14" s="1"/>
  <c r="FB14"/>
  <c r="FI13"/>
  <c r="FG13"/>
  <c r="FE13"/>
  <c r="FC13"/>
  <c r="FF13" s="1"/>
  <c r="FB13"/>
  <c r="FH13" s="1"/>
  <c r="FI12"/>
  <c r="FH12"/>
  <c r="FG12"/>
  <c r="FE12"/>
  <c r="FC12"/>
  <c r="FF12" s="1"/>
  <c r="FB12"/>
  <c r="FI11"/>
  <c r="FG11"/>
  <c r="FE11"/>
  <c r="FC11"/>
  <c r="FF11" s="1"/>
  <c r="FB11"/>
  <c r="FH11" s="1"/>
  <c r="FI10"/>
  <c r="FH10"/>
  <c r="FG10"/>
  <c r="FE10"/>
  <c r="FC10"/>
  <c r="FF10" s="1"/>
  <c r="FB10"/>
  <c r="FI9"/>
  <c r="FG9"/>
  <c r="FE9"/>
  <c r="FC9"/>
  <c r="FF9" s="1"/>
  <c r="FB9"/>
  <c r="FH9" s="1"/>
  <c r="FI8"/>
  <c r="FH8"/>
  <c r="FG8"/>
  <c r="FE8"/>
  <c r="FC8"/>
  <c r="FF8" s="1"/>
  <c r="FB8"/>
  <c r="FI7"/>
  <c r="FG7"/>
  <c r="FE7"/>
  <c r="FC7"/>
  <c r="FF7" s="1"/>
  <c r="FB7"/>
  <c r="FH7" s="1"/>
  <c r="FI6"/>
  <c r="FG6"/>
  <c r="FE6"/>
  <c r="FC6"/>
  <c r="FF6" s="1"/>
  <c r="FB6"/>
  <c r="FH6" s="1"/>
  <c r="FI5"/>
  <c r="FG5"/>
  <c r="FE5"/>
  <c r="FC5"/>
  <c r="FF5" s="1"/>
  <c r="FB5"/>
  <c r="FH5" s="1"/>
  <c r="FI4"/>
  <c r="FG4"/>
  <c r="FE4"/>
  <c r="FC4"/>
  <c r="FF4" s="1"/>
  <c r="FB4"/>
  <c r="FH4" s="1"/>
  <c r="FI3"/>
  <c r="FG3"/>
  <c r="FE3"/>
  <c r="FC3"/>
  <c r="FF3" s="1"/>
  <c r="FB3"/>
  <c r="FH3" s="1"/>
  <c r="ET53"/>
  <c r="ER53"/>
  <c r="EP53"/>
  <c r="EN53"/>
  <c r="EQ53" s="1"/>
  <c r="ES53"/>
  <c r="ET52"/>
  <c r="ER52"/>
  <c r="EP52"/>
  <c r="EN52"/>
  <c r="EQ52" s="1"/>
  <c r="EM52"/>
  <c r="ES52" s="1"/>
  <c r="ET51"/>
  <c r="ER51"/>
  <c r="EP51"/>
  <c r="EN51"/>
  <c r="EQ51" s="1"/>
  <c r="EM51"/>
  <c r="ES51" s="1"/>
  <c r="ET50"/>
  <c r="ER50"/>
  <c r="EP50"/>
  <c r="EN50"/>
  <c r="EQ50" s="1"/>
  <c r="EM50"/>
  <c r="ES50" s="1"/>
  <c r="ET49"/>
  <c r="ER49"/>
  <c r="EP49"/>
  <c r="EN49"/>
  <c r="EQ49" s="1"/>
  <c r="EM49"/>
  <c r="ES49" s="1"/>
  <c r="ET48"/>
  <c r="ER48"/>
  <c r="EP48"/>
  <c r="EN48"/>
  <c r="EQ48" s="1"/>
  <c r="EM48"/>
  <c r="ES48" s="1"/>
  <c r="ET47"/>
  <c r="ER47"/>
  <c r="EP47"/>
  <c r="EN47"/>
  <c r="EQ47" s="1"/>
  <c r="EM47"/>
  <c r="ES47" s="1"/>
  <c r="ET46"/>
  <c r="ER46"/>
  <c r="EP46"/>
  <c r="EN46"/>
  <c r="EQ46" s="1"/>
  <c r="EM46"/>
  <c r="ES46" s="1"/>
  <c r="ET45"/>
  <c r="ER45"/>
  <c r="EP45"/>
  <c r="EN45"/>
  <c r="EQ45" s="1"/>
  <c r="EM45"/>
  <c r="ES45" s="1"/>
  <c r="ET44"/>
  <c r="ER44"/>
  <c r="EP44"/>
  <c r="EN44"/>
  <c r="EQ44" s="1"/>
  <c r="EM44"/>
  <c r="ES44" s="1"/>
  <c r="ET43"/>
  <c r="ER43"/>
  <c r="EP43"/>
  <c r="EN43"/>
  <c r="EQ43" s="1"/>
  <c r="EM43"/>
  <c r="ES43" s="1"/>
  <c r="ET42"/>
  <c r="ER42"/>
  <c r="EP42"/>
  <c r="EN42"/>
  <c r="EQ42" s="1"/>
  <c r="EM42"/>
  <c r="ES42" s="1"/>
  <c r="ET41"/>
  <c r="ER41"/>
  <c r="EP41"/>
  <c r="EN41"/>
  <c r="EQ41" s="1"/>
  <c r="EM41"/>
  <c r="ES41" s="1"/>
  <c r="ET40"/>
  <c r="ER40"/>
  <c r="EP40"/>
  <c r="EN40"/>
  <c r="EQ40" s="1"/>
  <c r="EM40"/>
  <c r="ES40" s="1"/>
  <c r="ET39"/>
  <c r="ER39"/>
  <c r="EP39"/>
  <c r="EN39"/>
  <c r="EQ39" s="1"/>
  <c r="EM39"/>
  <c r="ES39" s="1"/>
  <c r="ET38"/>
  <c r="ER38"/>
  <c r="EP38"/>
  <c r="EN38"/>
  <c r="EQ38" s="1"/>
  <c r="EM38"/>
  <c r="ES38" s="1"/>
  <c r="ET37"/>
  <c r="ER37"/>
  <c r="EP37"/>
  <c r="EN37"/>
  <c r="EQ37" s="1"/>
  <c r="EM37"/>
  <c r="ES37" s="1"/>
  <c r="ET36"/>
  <c r="ER36"/>
  <c r="EP36"/>
  <c r="EN36"/>
  <c r="EQ36" s="1"/>
  <c r="EM36"/>
  <c r="ES36" s="1"/>
  <c r="ET35"/>
  <c r="ER35"/>
  <c r="EP35"/>
  <c r="EN35"/>
  <c r="EQ35" s="1"/>
  <c r="EM35"/>
  <c r="ES35" s="1"/>
  <c r="ET34"/>
  <c r="ER34"/>
  <c r="EP34"/>
  <c r="EN34"/>
  <c r="EQ34" s="1"/>
  <c r="EM34"/>
  <c r="ES34" s="1"/>
  <c r="ET33"/>
  <c r="ER33"/>
  <c r="EP33"/>
  <c r="EN33"/>
  <c r="EQ33" s="1"/>
  <c r="EM33"/>
  <c r="ES33" s="1"/>
  <c r="ET32"/>
  <c r="ER32"/>
  <c r="EP32"/>
  <c r="EN32"/>
  <c r="EQ32" s="1"/>
  <c r="EM32"/>
  <c r="ES32" s="1"/>
  <c r="ET31"/>
  <c r="ER31"/>
  <c r="EP31"/>
  <c r="EN31"/>
  <c r="EQ31" s="1"/>
  <c r="EM31"/>
  <c r="ES31" s="1"/>
  <c r="ET30"/>
  <c r="ER30"/>
  <c r="EP30"/>
  <c r="EN30"/>
  <c r="EQ30" s="1"/>
  <c r="EM30"/>
  <c r="ES30" s="1"/>
  <c r="ET29"/>
  <c r="ER29"/>
  <c r="EP29"/>
  <c r="EN29"/>
  <c r="EQ29" s="1"/>
  <c r="EM29"/>
  <c r="ES29" s="1"/>
  <c r="ET28"/>
  <c r="ER28"/>
  <c r="EP28"/>
  <c r="EN28"/>
  <c r="EQ28" s="1"/>
  <c r="EM28"/>
  <c r="ES28" s="1"/>
  <c r="ET27"/>
  <c r="ER27"/>
  <c r="EP27"/>
  <c r="EN27"/>
  <c r="EQ27" s="1"/>
  <c r="EM27"/>
  <c r="ES27" s="1"/>
  <c r="ET26"/>
  <c r="ER26"/>
  <c r="EP26"/>
  <c r="EN26"/>
  <c r="EQ26" s="1"/>
  <c r="EM26"/>
  <c r="ES26" s="1"/>
  <c r="ET25"/>
  <c r="ER25"/>
  <c r="EP25"/>
  <c r="EN25"/>
  <c r="EQ25" s="1"/>
  <c r="EM25"/>
  <c r="ES25" s="1"/>
  <c r="ET24"/>
  <c r="ER24"/>
  <c r="EP24"/>
  <c r="EN24"/>
  <c r="EQ24" s="1"/>
  <c r="EM24"/>
  <c r="ES24" s="1"/>
  <c r="ET23"/>
  <c r="ER23"/>
  <c r="EP23"/>
  <c r="EN23"/>
  <c r="EQ23" s="1"/>
  <c r="EM23"/>
  <c r="ES23" s="1"/>
  <c r="ET22"/>
  <c r="ER22"/>
  <c r="EP22"/>
  <c r="EN22"/>
  <c r="EQ22" s="1"/>
  <c r="EM22"/>
  <c r="ES22" s="1"/>
  <c r="ET21"/>
  <c r="ER21"/>
  <c r="EP21"/>
  <c r="EN21"/>
  <c r="EQ21" s="1"/>
  <c r="EM21"/>
  <c r="ES21" s="1"/>
  <c r="ET20"/>
  <c r="ER20"/>
  <c r="EP20"/>
  <c r="EN20"/>
  <c r="EQ20" s="1"/>
  <c r="EM20"/>
  <c r="ES20" s="1"/>
  <c r="ET19"/>
  <c r="ER19"/>
  <c r="EP19"/>
  <c r="EN19"/>
  <c r="EQ19" s="1"/>
  <c r="EM19"/>
  <c r="ES19" s="1"/>
  <c r="ET18"/>
  <c r="ER18"/>
  <c r="EP18"/>
  <c r="EN18"/>
  <c r="EQ18" s="1"/>
  <c r="EM18"/>
  <c r="ES18" s="1"/>
  <c r="ET17"/>
  <c r="ER17"/>
  <c r="EP17"/>
  <c r="EN17"/>
  <c r="EQ17" s="1"/>
  <c r="EM17"/>
  <c r="ES17" s="1"/>
  <c r="ET16"/>
  <c r="ER16"/>
  <c r="EP16"/>
  <c r="EN16"/>
  <c r="EQ16" s="1"/>
  <c r="EM16"/>
  <c r="ES16" s="1"/>
  <c r="ET15"/>
  <c r="ER15"/>
  <c r="EP15"/>
  <c r="EN15"/>
  <c r="EQ15" s="1"/>
  <c r="EM15"/>
  <c r="ES15" s="1"/>
  <c r="ET14"/>
  <c r="ER14"/>
  <c r="EP14"/>
  <c r="EN14"/>
  <c r="EQ14" s="1"/>
  <c r="EM14"/>
  <c r="ES14" s="1"/>
  <c r="ET13"/>
  <c r="ER13"/>
  <c r="EP13"/>
  <c r="EN13"/>
  <c r="EQ13" s="1"/>
  <c r="EM13"/>
  <c r="ES13" s="1"/>
  <c r="ET12"/>
  <c r="ER12"/>
  <c r="EP12"/>
  <c r="EN12"/>
  <c r="EQ12" s="1"/>
  <c r="EM12"/>
  <c r="ES12" s="1"/>
  <c r="ET11"/>
  <c r="ER11"/>
  <c r="EP11"/>
  <c r="EN11"/>
  <c r="EQ11" s="1"/>
  <c r="EM11"/>
  <c r="ES11" s="1"/>
  <c r="ET10"/>
  <c r="ER10"/>
  <c r="EP10"/>
  <c r="EN10"/>
  <c r="EQ10" s="1"/>
  <c r="EM10"/>
  <c r="ES10" s="1"/>
  <c r="ET9"/>
  <c r="ER9"/>
  <c r="EP9"/>
  <c r="EN9"/>
  <c r="EQ9" s="1"/>
  <c r="EM9"/>
  <c r="ES9" s="1"/>
  <c r="ET8"/>
  <c r="ER8"/>
  <c r="EP8"/>
  <c r="EN8"/>
  <c r="EQ8" s="1"/>
  <c r="EM8"/>
  <c r="ES8" s="1"/>
  <c r="ET7"/>
  <c r="ER7"/>
  <c r="EP7"/>
  <c r="EN7"/>
  <c r="EQ7" s="1"/>
  <c r="EM7"/>
  <c r="ES7" s="1"/>
  <c r="ET6"/>
  <c r="ER6"/>
  <c r="EP6"/>
  <c r="EN6"/>
  <c r="EQ6" s="1"/>
  <c r="EM6"/>
  <c r="ES6" s="1"/>
  <c r="ET5"/>
  <c r="ER5"/>
  <c r="EP5"/>
  <c r="EN5"/>
  <c r="EQ5" s="1"/>
  <c r="EM5"/>
  <c r="ES5" s="1"/>
  <c r="ET4"/>
  <c r="ER4"/>
  <c r="EP4"/>
  <c r="EN4"/>
  <c r="EQ4" s="1"/>
  <c r="EM4"/>
  <c r="ES4" s="1"/>
  <c r="ET3"/>
  <c r="ER3"/>
  <c r="EP3"/>
  <c r="EN3"/>
  <c r="EQ3" s="1"/>
  <c r="EM3"/>
  <c r="ES3" s="1"/>
  <c r="EE53"/>
  <c r="EC53"/>
  <c r="EA53"/>
  <c r="DY53"/>
  <c r="EB53" s="1"/>
  <c r="DX53"/>
  <c r="ED53" s="1"/>
  <c r="EE52"/>
  <c r="EC52"/>
  <c r="EA52"/>
  <c r="DY52"/>
  <c r="EB52" s="1"/>
  <c r="DX52"/>
  <c r="ED52" s="1"/>
  <c r="EE51"/>
  <c r="EC51"/>
  <c r="EA51"/>
  <c r="DY51"/>
  <c r="EB51" s="1"/>
  <c r="DX51"/>
  <c r="ED51" s="1"/>
  <c r="EE50"/>
  <c r="EC50"/>
  <c r="EA50"/>
  <c r="DY50"/>
  <c r="EB50" s="1"/>
  <c r="DX50"/>
  <c r="ED50" s="1"/>
  <c r="EE49"/>
  <c r="EC49"/>
  <c r="EA49"/>
  <c r="DY49"/>
  <c r="EB49" s="1"/>
  <c r="DX49"/>
  <c r="ED49" s="1"/>
  <c r="EE48"/>
  <c r="EC48"/>
  <c r="EA48"/>
  <c r="DY48"/>
  <c r="EB48" s="1"/>
  <c r="DX48"/>
  <c r="ED48" s="1"/>
  <c r="EE47"/>
  <c r="EC47"/>
  <c r="EA47"/>
  <c r="DY47"/>
  <c r="EB47" s="1"/>
  <c r="DX47"/>
  <c r="ED47" s="1"/>
  <c r="EE46"/>
  <c r="EC46"/>
  <c r="EA46"/>
  <c r="DY46"/>
  <c r="EB46" s="1"/>
  <c r="DX46"/>
  <c r="ED46" s="1"/>
  <c r="EE45"/>
  <c r="EC45"/>
  <c r="EA45"/>
  <c r="DY45"/>
  <c r="EB45" s="1"/>
  <c r="DX45"/>
  <c r="ED45" s="1"/>
  <c r="EE44"/>
  <c r="EC44"/>
  <c r="EA44"/>
  <c r="DY44"/>
  <c r="EB44" s="1"/>
  <c r="DX44"/>
  <c r="ED44" s="1"/>
  <c r="EE43"/>
  <c r="EC43"/>
  <c r="EA43"/>
  <c r="DY43"/>
  <c r="EB43" s="1"/>
  <c r="DX43"/>
  <c r="ED43" s="1"/>
  <c r="EE42"/>
  <c r="EC42"/>
  <c r="EA42"/>
  <c r="DY42"/>
  <c r="EB42" s="1"/>
  <c r="DX42"/>
  <c r="ED42" s="1"/>
  <c r="EE41"/>
  <c r="EC41"/>
  <c r="EA41"/>
  <c r="DY41"/>
  <c r="EB41" s="1"/>
  <c r="DX41"/>
  <c r="ED41" s="1"/>
  <c r="EE40"/>
  <c r="EC40"/>
  <c r="EA40"/>
  <c r="DY40"/>
  <c r="EB40" s="1"/>
  <c r="DX40"/>
  <c r="ED40" s="1"/>
  <c r="EE39"/>
  <c r="EC39"/>
  <c r="EA39"/>
  <c r="DY39"/>
  <c r="EB39" s="1"/>
  <c r="DX39"/>
  <c r="ED39" s="1"/>
  <c r="EE38"/>
  <c r="EC38"/>
  <c r="EA38"/>
  <c r="DY38"/>
  <c r="EB38" s="1"/>
  <c r="DX38"/>
  <c r="ED38" s="1"/>
  <c r="EE37"/>
  <c r="EC37"/>
  <c r="EA37"/>
  <c r="DY37"/>
  <c r="EB37" s="1"/>
  <c r="DX37"/>
  <c r="ED37" s="1"/>
  <c r="EE36"/>
  <c r="EC36"/>
  <c r="EA36"/>
  <c r="DY36"/>
  <c r="EB36" s="1"/>
  <c r="DX36"/>
  <c r="ED36" s="1"/>
  <c r="EE35"/>
  <c r="EC35"/>
  <c r="EA35"/>
  <c r="DY35"/>
  <c r="EB35" s="1"/>
  <c r="DX35"/>
  <c r="ED35" s="1"/>
  <c r="EE34"/>
  <c r="EC34"/>
  <c r="EA34"/>
  <c r="DY34"/>
  <c r="EB34" s="1"/>
  <c r="DX34"/>
  <c r="ED34" s="1"/>
  <c r="EE33"/>
  <c r="EC33"/>
  <c r="EA33"/>
  <c r="DY33"/>
  <c r="EB33" s="1"/>
  <c r="DX33"/>
  <c r="ED33" s="1"/>
  <c r="EE32"/>
  <c r="EC32"/>
  <c r="EA32"/>
  <c r="DY32"/>
  <c r="EB32" s="1"/>
  <c r="DX32"/>
  <c r="ED32" s="1"/>
  <c r="EE31"/>
  <c r="EC31"/>
  <c r="EA31"/>
  <c r="DY31"/>
  <c r="EB31" s="1"/>
  <c r="DX31"/>
  <c r="ED31" s="1"/>
  <c r="EE30"/>
  <c r="EC30"/>
  <c r="EA30"/>
  <c r="DY30"/>
  <c r="EB30" s="1"/>
  <c r="DX30"/>
  <c r="ED30" s="1"/>
  <c r="EE29"/>
  <c r="EC29"/>
  <c r="EA29"/>
  <c r="DY29"/>
  <c r="EB29" s="1"/>
  <c r="DX29"/>
  <c r="ED29" s="1"/>
  <c r="EE28"/>
  <c r="EC28"/>
  <c r="EA28"/>
  <c r="DY28"/>
  <c r="EB28" s="1"/>
  <c r="DX28"/>
  <c r="ED28" s="1"/>
  <c r="EE27"/>
  <c r="EC27"/>
  <c r="EA27"/>
  <c r="DY27"/>
  <c r="EB27" s="1"/>
  <c r="DX27"/>
  <c r="ED27" s="1"/>
  <c r="EE26"/>
  <c r="EC26"/>
  <c r="EA26"/>
  <c r="DY26"/>
  <c r="EB26" s="1"/>
  <c r="DX26"/>
  <c r="ED26" s="1"/>
  <c r="EE25"/>
  <c r="EC25"/>
  <c r="EA25"/>
  <c r="DY25"/>
  <c r="EB25" s="1"/>
  <c r="DX25"/>
  <c r="ED25" s="1"/>
  <c r="EE24"/>
  <c r="EC24"/>
  <c r="EA24"/>
  <c r="DY24"/>
  <c r="EB24" s="1"/>
  <c r="DX24"/>
  <c r="ED24" s="1"/>
  <c r="EE23"/>
  <c r="EC23"/>
  <c r="EA23"/>
  <c r="DY23"/>
  <c r="EB23" s="1"/>
  <c r="DX23"/>
  <c r="ED23" s="1"/>
  <c r="EE22"/>
  <c r="EC22"/>
  <c r="EA22"/>
  <c r="DY22"/>
  <c r="EB22" s="1"/>
  <c r="DX22"/>
  <c r="ED22" s="1"/>
  <c r="EE21"/>
  <c r="EC21"/>
  <c r="EA21"/>
  <c r="DY21"/>
  <c r="EB21" s="1"/>
  <c r="DX21"/>
  <c r="ED21" s="1"/>
  <c r="EE20"/>
  <c r="EC20"/>
  <c r="EA20"/>
  <c r="DY20"/>
  <c r="EB20" s="1"/>
  <c r="DX20"/>
  <c r="ED20" s="1"/>
  <c r="EE19"/>
  <c r="EC19"/>
  <c r="EA19"/>
  <c r="DY19"/>
  <c r="EB19" s="1"/>
  <c r="DX19"/>
  <c r="ED19" s="1"/>
  <c r="EE18"/>
  <c r="EC18"/>
  <c r="EA18"/>
  <c r="DY18"/>
  <c r="EB18" s="1"/>
  <c r="DX18"/>
  <c r="ED18" s="1"/>
  <c r="EE17"/>
  <c r="EC17"/>
  <c r="EA17"/>
  <c r="DY17"/>
  <c r="EB17" s="1"/>
  <c r="DX17"/>
  <c r="ED17" s="1"/>
  <c r="EE16"/>
  <c r="EC16"/>
  <c r="EA16"/>
  <c r="DY16"/>
  <c r="EB16" s="1"/>
  <c r="DX16"/>
  <c r="ED16" s="1"/>
  <c r="EE15"/>
  <c r="EC15"/>
  <c r="EA15"/>
  <c r="DY15"/>
  <c r="EB15" s="1"/>
  <c r="DX15"/>
  <c r="ED15" s="1"/>
  <c r="EE14"/>
  <c r="EC14"/>
  <c r="EA14"/>
  <c r="DY14"/>
  <c r="EB14" s="1"/>
  <c r="DX14"/>
  <c r="ED14" s="1"/>
  <c r="EE13"/>
  <c r="EC13"/>
  <c r="EA13"/>
  <c r="DY13"/>
  <c r="EB13" s="1"/>
  <c r="DX13"/>
  <c r="ED13" s="1"/>
  <c r="EE12"/>
  <c r="EC12"/>
  <c r="EA12"/>
  <c r="DY12"/>
  <c r="EB12" s="1"/>
  <c r="DX12"/>
  <c r="ED12" s="1"/>
  <c r="EE11"/>
  <c r="EC11"/>
  <c r="EA11"/>
  <c r="DY11"/>
  <c r="EB11" s="1"/>
  <c r="DX11"/>
  <c r="ED11" s="1"/>
  <c r="EE10"/>
  <c r="EC10"/>
  <c r="EA10"/>
  <c r="DY10"/>
  <c r="EB10" s="1"/>
  <c r="DX10"/>
  <c r="ED10" s="1"/>
  <c r="EE9"/>
  <c r="EC9"/>
  <c r="EA9"/>
  <c r="DY9"/>
  <c r="EB9" s="1"/>
  <c r="DX9"/>
  <c r="ED9" s="1"/>
  <c r="EE8"/>
  <c r="EC8"/>
  <c r="EA8"/>
  <c r="DY8"/>
  <c r="EB8" s="1"/>
  <c r="DX8"/>
  <c r="ED8" s="1"/>
  <c r="EE7"/>
  <c r="EC7"/>
  <c r="EA7"/>
  <c r="DY7"/>
  <c r="EB7" s="1"/>
  <c r="DX7"/>
  <c r="ED7" s="1"/>
  <c r="EE6"/>
  <c r="EC6"/>
  <c r="EA6"/>
  <c r="DY6"/>
  <c r="EB6" s="1"/>
  <c r="DX6"/>
  <c r="ED6" s="1"/>
  <c r="EE5"/>
  <c r="EC5"/>
  <c r="EA5"/>
  <c r="DY5"/>
  <c r="EB5" s="1"/>
  <c r="DX5"/>
  <c r="ED5" s="1"/>
  <c r="EE4"/>
  <c r="EC4"/>
  <c r="EA4"/>
  <c r="DY4"/>
  <c r="EB4" s="1"/>
  <c r="DX4"/>
  <c r="ED4" s="1"/>
  <c r="EE3"/>
  <c r="EC3"/>
  <c r="EA3"/>
  <c r="DY3"/>
  <c r="EB3" s="1"/>
  <c r="DX3"/>
  <c r="ED3" s="1"/>
  <c r="DP53"/>
  <c r="DN53"/>
  <c r="DL53"/>
  <c r="DJ53"/>
  <c r="DM53" s="1"/>
  <c r="DI53"/>
  <c r="DO53" s="1"/>
  <c r="DP52"/>
  <c r="DN52"/>
  <c r="DL52"/>
  <c r="DJ52"/>
  <c r="DM52" s="1"/>
  <c r="DI52"/>
  <c r="DO52" s="1"/>
  <c r="DP51"/>
  <c r="DN51"/>
  <c r="DL51"/>
  <c r="DJ51"/>
  <c r="DM51" s="1"/>
  <c r="DI51"/>
  <c r="DO51" s="1"/>
  <c r="DP50"/>
  <c r="DN50"/>
  <c r="DL50"/>
  <c r="DJ50"/>
  <c r="DM50" s="1"/>
  <c r="DI50"/>
  <c r="DO50" s="1"/>
  <c r="DP49"/>
  <c r="DN49"/>
  <c r="DL49"/>
  <c r="DJ49"/>
  <c r="DM49" s="1"/>
  <c r="DI49"/>
  <c r="DO49" s="1"/>
  <c r="DP48"/>
  <c r="DN48"/>
  <c r="DL48"/>
  <c r="DJ48"/>
  <c r="DM48" s="1"/>
  <c r="DI48"/>
  <c r="DO48" s="1"/>
  <c r="DP47"/>
  <c r="DN47"/>
  <c r="DL47"/>
  <c r="DJ47"/>
  <c r="DM47" s="1"/>
  <c r="DI47"/>
  <c r="DO47" s="1"/>
  <c r="DP46"/>
  <c r="DN46"/>
  <c r="DL46"/>
  <c r="DJ46"/>
  <c r="DM46" s="1"/>
  <c r="DI46"/>
  <c r="DO46" s="1"/>
  <c r="DP45"/>
  <c r="DN45"/>
  <c r="DL45"/>
  <c r="DJ45"/>
  <c r="DM45" s="1"/>
  <c r="DI45"/>
  <c r="DO45" s="1"/>
  <c r="DP44"/>
  <c r="DO44"/>
  <c r="DN44"/>
  <c r="DL44"/>
  <c r="DJ44"/>
  <c r="DM44" s="1"/>
  <c r="DI44"/>
  <c r="DP43"/>
  <c r="DN43"/>
  <c r="DL43"/>
  <c r="DJ43"/>
  <c r="DM43" s="1"/>
  <c r="DI43"/>
  <c r="DO43" s="1"/>
  <c r="DP42"/>
  <c r="DO42"/>
  <c r="DN42"/>
  <c r="DL42"/>
  <c r="DJ42"/>
  <c r="DM42" s="1"/>
  <c r="DI42"/>
  <c r="DP41"/>
  <c r="DN41"/>
  <c r="DL41"/>
  <c r="DJ41"/>
  <c r="DM41" s="1"/>
  <c r="DI41"/>
  <c r="DO41" s="1"/>
  <c r="DP40"/>
  <c r="DO40"/>
  <c r="DN40"/>
  <c r="DL40"/>
  <c r="DJ40"/>
  <c r="DM40" s="1"/>
  <c r="DI40"/>
  <c r="DP39"/>
  <c r="DN39"/>
  <c r="DL39"/>
  <c r="DJ39"/>
  <c r="DM39" s="1"/>
  <c r="DI39"/>
  <c r="DO39" s="1"/>
  <c r="DP38"/>
  <c r="DO38"/>
  <c r="DN38"/>
  <c r="DL38"/>
  <c r="DJ38"/>
  <c r="DM38" s="1"/>
  <c r="DI38"/>
  <c r="DP37"/>
  <c r="DN37"/>
  <c r="DL37"/>
  <c r="DJ37"/>
  <c r="DM37" s="1"/>
  <c r="DI37"/>
  <c r="DO37" s="1"/>
  <c r="DP36"/>
  <c r="DO36"/>
  <c r="DN36"/>
  <c r="DL36"/>
  <c r="DJ36"/>
  <c r="DM36" s="1"/>
  <c r="DI36"/>
  <c r="DP35"/>
  <c r="DN35"/>
  <c r="DL35"/>
  <c r="DJ35"/>
  <c r="DM35" s="1"/>
  <c r="DI35"/>
  <c r="DO35" s="1"/>
  <c r="DP34"/>
  <c r="DO34"/>
  <c r="DN34"/>
  <c r="DL34"/>
  <c r="DJ34"/>
  <c r="DM34" s="1"/>
  <c r="DI34"/>
  <c r="DP33"/>
  <c r="DN33"/>
  <c r="DL33"/>
  <c r="DJ33"/>
  <c r="DM33" s="1"/>
  <c r="DI33"/>
  <c r="DO33" s="1"/>
  <c r="DP32"/>
  <c r="DN32"/>
  <c r="DL32"/>
  <c r="DJ32"/>
  <c r="DM32" s="1"/>
  <c r="DI32"/>
  <c r="DO32" s="1"/>
  <c r="DP31"/>
  <c r="DN31"/>
  <c r="DL31"/>
  <c r="DJ31"/>
  <c r="DM31" s="1"/>
  <c r="DI31"/>
  <c r="DO31" s="1"/>
  <c r="DP30"/>
  <c r="DN30"/>
  <c r="DL30"/>
  <c r="DJ30"/>
  <c r="DM30" s="1"/>
  <c r="DI30"/>
  <c r="DO30" s="1"/>
  <c r="DP29"/>
  <c r="DN29"/>
  <c r="DL29"/>
  <c r="DJ29"/>
  <c r="DM29" s="1"/>
  <c r="DI29"/>
  <c r="DO29" s="1"/>
  <c r="DP28"/>
  <c r="DO28"/>
  <c r="DN28"/>
  <c r="DL28"/>
  <c r="DJ28"/>
  <c r="DM28" s="1"/>
  <c r="DI28"/>
  <c r="DP27"/>
  <c r="DN27"/>
  <c r="DL27"/>
  <c r="DJ27"/>
  <c r="DM27" s="1"/>
  <c r="DI27"/>
  <c r="DO27" s="1"/>
  <c r="DP26"/>
  <c r="DO26"/>
  <c r="DN26"/>
  <c r="DL26"/>
  <c r="DJ26"/>
  <c r="DM26" s="1"/>
  <c r="DI26"/>
  <c r="DP25"/>
  <c r="DN25"/>
  <c r="DL25"/>
  <c r="DJ25"/>
  <c r="DM25" s="1"/>
  <c r="DI25"/>
  <c r="DO25" s="1"/>
  <c r="DP24"/>
  <c r="DO24"/>
  <c r="DN24"/>
  <c r="DL24"/>
  <c r="DJ24"/>
  <c r="DM24" s="1"/>
  <c r="DI24"/>
  <c r="DP23"/>
  <c r="DN23"/>
  <c r="DL23"/>
  <c r="DJ23"/>
  <c r="DM23" s="1"/>
  <c r="DI23"/>
  <c r="DO23" s="1"/>
  <c r="DP22"/>
  <c r="DO22"/>
  <c r="DN22"/>
  <c r="DL22"/>
  <c r="DJ22"/>
  <c r="DM22" s="1"/>
  <c r="DI22"/>
  <c r="DP21"/>
  <c r="DN21"/>
  <c r="DL21"/>
  <c r="DJ21"/>
  <c r="DM21" s="1"/>
  <c r="DI21"/>
  <c r="DO21" s="1"/>
  <c r="DP20"/>
  <c r="DO20"/>
  <c r="DN20"/>
  <c r="DL20"/>
  <c r="DJ20"/>
  <c r="DM20" s="1"/>
  <c r="DI20"/>
  <c r="DP19"/>
  <c r="DN19"/>
  <c r="DL19"/>
  <c r="DJ19"/>
  <c r="DM19" s="1"/>
  <c r="DI19"/>
  <c r="DO19" s="1"/>
  <c r="DP18"/>
  <c r="DO18"/>
  <c r="DN18"/>
  <c r="DL18"/>
  <c r="DJ18"/>
  <c r="DM18" s="1"/>
  <c r="DI18"/>
  <c r="DP17"/>
  <c r="DN17"/>
  <c r="DL17"/>
  <c r="DJ17"/>
  <c r="DM17" s="1"/>
  <c r="DI17"/>
  <c r="DO17" s="1"/>
  <c r="DP16"/>
  <c r="DO16"/>
  <c r="DN16"/>
  <c r="DL16"/>
  <c r="DJ16"/>
  <c r="DM16" s="1"/>
  <c r="DI16"/>
  <c r="DP15"/>
  <c r="DN15"/>
  <c r="DL15"/>
  <c r="DJ15"/>
  <c r="DM15" s="1"/>
  <c r="DI15"/>
  <c r="DO15" s="1"/>
  <c r="DP14"/>
  <c r="DN14"/>
  <c r="DL14"/>
  <c r="DJ14"/>
  <c r="DM14" s="1"/>
  <c r="DI14"/>
  <c r="DO14" s="1"/>
  <c r="DP13"/>
  <c r="DN13"/>
  <c r="DL13"/>
  <c r="DJ13"/>
  <c r="DM13" s="1"/>
  <c r="DI13"/>
  <c r="DO13" s="1"/>
  <c r="DP12"/>
  <c r="DN12"/>
  <c r="DL12"/>
  <c r="DJ12"/>
  <c r="DM12" s="1"/>
  <c r="DI12"/>
  <c r="DO12" s="1"/>
  <c r="DP11"/>
  <c r="DN11"/>
  <c r="DL11"/>
  <c r="DJ11"/>
  <c r="DM11" s="1"/>
  <c r="DI11"/>
  <c r="DO11" s="1"/>
  <c r="DP10"/>
  <c r="DN10"/>
  <c r="DL10"/>
  <c r="DJ10"/>
  <c r="DM10" s="1"/>
  <c r="DI10"/>
  <c r="DO10" s="1"/>
  <c r="DP9"/>
  <c r="DN9"/>
  <c r="DL9"/>
  <c r="DJ9"/>
  <c r="DM9" s="1"/>
  <c r="DI9"/>
  <c r="DO9" s="1"/>
  <c r="DP8"/>
  <c r="DN8"/>
  <c r="DL8"/>
  <c r="DJ8"/>
  <c r="DM8" s="1"/>
  <c r="DI8"/>
  <c r="DO8" s="1"/>
  <c r="DP7"/>
  <c r="DN7"/>
  <c r="DL7"/>
  <c r="DJ7"/>
  <c r="DM7" s="1"/>
  <c r="DI7"/>
  <c r="DO7" s="1"/>
  <c r="DP6"/>
  <c r="DN6"/>
  <c r="DL6"/>
  <c r="DJ6"/>
  <c r="DM6" s="1"/>
  <c r="DI6"/>
  <c r="DO6" s="1"/>
  <c r="DP5"/>
  <c r="DN5"/>
  <c r="DL5"/>
  <c r="DJ5"/>
  <c r="DM5" s="1"/>
  <c r="DI5"/>
  <c r="DO5" s="1"/>
  <c r="DP4"/>
  <c r="DN4"/>
  <c r="DL4"/>
  <c r="DJ4"/>
  <c r="DM4" s="1"/>
  <c r="DI4"/>
  <c r="DO4" s="1"/>
  <c r="DP3"/>
  <c r="DN3"/>
  <c r="DL3"/>
  <c r="DJ3"/>
  <c r="DM3" s="1"/>
  <c r="DI3"/>
  <c r="DO3" s="1"/>
  <c r="DA53"/>
  <c r="CY53"/>
  <c r="CW53"/>
  <c r="CU53"/>
  <c r="CX53" s="1"/>
  <c r="CT53"/>
  <c r="CZ53" s="1"/>
  <c r="DA52"/>
  <c r="CY52"/>
  <c r="CW52"/>
  <c r="CU52"/>
  <c r="CX52" s="1"/>
  <c r="CT52"/>
  <c r="CZ52" s="1"/>
  <c r="DA51"/>
  <c r="CY51"/>
  <c r="CW51"/>
  <c r="CU51"/>
  <c r="CX51" s="1"/>
  <c r="CT51"/>
  <c r="CZ51" s="1"/>
  <c r="DA50"/>
  <c r="CY50"/>
  <c r="CW50"/>
  <c r="CU50"/>
  <c r="CX50" s="1"/>
  <c r="CT50"/>
  <c r="CZ50" s="1"/>
  <c r="DA49"/>
  <c r="CY49"/>
  <c r="CW49"/>
  <c r="CU49"/>
  <c r="CX49" s="1"/>
  <c r="CT49"/>
  <c r="CZ49" s="1"/>
  <c r="DA48"/>
  <c r="CY48"/>
  <c r="CW48"/>
  <c r="CU48"/>
  <c r="CX48" s="1"/>
  <c r="CT48"/>
  <c r="CZ48" s="1"/>
  <c r="DA47"/>
  <c r="CY47"/>
  <c r="CW47"/>
  <c r="CU47"/>
  <c r="CX47" s="1"/>
  <c r="CT47"/>
  <c r="CZ47" s="1"/>
  <c r="DA46"/>
  <c r="CY46"/>
  <c r="CW46"/>
  <c r="CU46"/>
  <c r="CX46" s="1"/>
  <c r="CT46"/>
  <c r="CZ46" s="1"/>
  <c r="DA45"/>
  <c r="CY45"/>
  <c r="CW45"/>
  <c r="CU45"/>
  <c r="CX45" s="1"/>
  <c r="CT45"/>
  <c r="CZ45" s="1"/>
  <c r="DA44"/>
  <c r="CY44"/>
  <c r="CW44"/>
  <c r="CU44"/>
  <c r="CX44" s="1"/>
  <c r="CT44"/>
  <c r="CZ44" s="1"/>
  <c r="DA43"/>
  <c r="CY43"/>
  <c r="CW43"/>
  <c r="CU43"/>
  <c r="CX43" s="1"/>
  <c r="CT43"/>
  <c r="CZ43" s="1"/>
  <c r="DA42"/>
  <c r="CY42"/>
  <c r="CW42"/>
  <c r="CU42"/>
  <c r="CX42" s="1"/>
  <c r="CT42"/>
  <c r="CZ42" s="1"/>
  <c r="DA41"/>
  <c r="CY41"/>
  <c r="CW41"/>
  <c r="CU41"/>
  <c r="CX41" s="1"/>
  <c r="CT41"/>
  <c r="CZ41" s="1"/>
  <c r="DA40"/>
  <c r="CY40"/>
  <c r="CW40"/>
  <c r="CU40"/>
  <c r="CX40" s="1"/>
  <c r="CT40"/>
  <c r="CZ40" s="1"/>
  <c r="DA39"/>
  <c r="CY39"/>
  <c r="CW39"/>
  <c r="CU39"/>
  <c r="CX39" s="1"/>
  <c r="CT39"/>
  <c r="CZ39" s="1"/>
  <c r="DA38"/>
  <c r="CY38"/>
  <c r="CW38"/>
  <c r="CU38"/>
  <c r="CX38" s="1"/>
  <c r="CT38"/>
  <c r="CZ38" s="1"/>
  <c r="DA37"/>
  <c r="CY37"/>
  <c r="CW37"/>
  <c r="CU37"/>
  <c r="CX37" s="1"/>
  <c r="CT37"/>
  <c r="CZ37" s="1"/>
  <c r="DA36"/>
  <c r="CY36"/>
  <c r="CW36"/>
  <c r="CU36"/>
  <c r="CX36" s="1"/>
  <c r="CT36"/>
  <c r="CZ36" s="1"/>
  <c r="DA35"/>
  <c r="CY35"/>
  <c r="CW35"/>
  <c r="CU35"/>
  <c r="CX35" s="1"/>
  <c r="CT35"/>
  <c r="CZ35" s="1"/>
  <c r="DA34"/>
  <c r="CY34"/>
  <c r="CW34"/>
  <c r="CU34"/>
  <c r="CX34" s="1"/>
  <c r="CT34"/>
  <c r="CZ34" s="1"/>
  <c r="DA33"/>
  <c r="CY33"/>
  <c r="CW33"/>
  <c r="CU33"/>
  <c r="CX33" s="1"/>
  <c r="CT33"/>
  <c r="CZ33" s="1"/>
  <c r="DA32"/>
  <c r="CY32"/>
  <c r="CW32"/>
  <c r="CU32"/>
  <c r="CX32" s="1"/>
  <c r="CT32"/>
  <c r="CZ32" s="1"/>
  <c r="DA31"/>
  <c r="CY31"/>
  <c r="CW31"/>
  <c r="CU31"/>
  <c r="CX31" s="1"/>
  <c r="CT31"/>
  <c r="CZ31" s="1"/>
  <c r="DA30"/>
  <c r="CY30"/>
  <c r="CW30"/>
  <c r="CU30"/>
  <c r="CX30" s="1"/>
  <c r="CT30"/>
  <c r="CZ30" s="1"/>
  <c r="DA29"/>
  <c r="CY29"/>
  <c r="CW29"/>
  <c r="CU29"/>
  <c r="CX29" s="1"/>
  <c r="CT29"/>
  <c r="CZ29" s="1"/>
  <c r="DA28"/>
  <c r="CY28"/>
  <c r="CW28"/>
  <c r="CU28"/>
  <c r="CX28" s="1"/>
  <c r="CT28"/>
  <c r="CZ28" s="1"/>
  <c r="DA27"/>
  <c r="CY27"/>
  <c r="CW27"/>
  <c r="CU27"/>
  <c r="CX27" s="1"/>
  <c r="CT27"/>
  <c r="CZ27" s="1"/>
  <c r="DA26"/>
  <c r="CY26"/>
  <c r="CW26"/>
  <c r="CU26"/>
  <c r="CX26" s="1"/>
  <c r="CT26"/>
  <c r="CZ26" s="1"/>
  <c r="DA25"/>
  <c r="CY25"/>
  <c r="CW25"/>
  <c r="CU25"/>
  <c r="CX25" s="1"/>
  <c r="CT25"/>
  <c r="CZ25" s="1"/>
  <c r="DA24"/>
  <c r="CY24"/>
  <c r="CW24"/>
  <c r="CU24"/>
  <c r="CX24" s="1"/>
  <c r="CT24"/>
  <c r="CZ24" s="1"/>
  <c r="DA23"/>
  <c r="CY23"/>
  <c r="CW23"/>
  <c r="CU23"/>
  <c r="CX23" s="1"/>
  <c r="CT23"/>
  <c r="CZ23" s="1"/>
  <c r="DA22"/>
  <c r="CY22"/>
  <c r="CW22"/>
  <c r="CU22"/>
  <c r="CX22" s="1"/>
  <c r="CT22"/>
  <c r="CZ22" s="1"/>
  <c r="DA21"/>
  <c r="CY21"/>
  <c r="CW21"/>
  <c r="CU21"/>
  <c r="CX21" s="1"/>
  <c r="CT21"/>
  <c r="CZ21" s="1"/>
  <c r="DA20"/>
  <c r="CY20"/>
  <c r="CW20"/>
  <c r="CU20"/>
  <c r="CX20" s="1"/>
  <c r="CT20"/>
  <c r="CZ20" s="1"/>
  <c r="DA19"/>
  <c r="CY19"/>
  <c r="CW19"/>
  <c r="CU19"/>
  <c r="CX19" s="1"/>
  <c r="CT19"/>
  <c r="CZ19" s="1"/>
  <c r="DA18"/>
  <c r="CY18"/>
  <c r="CW18"/>
  <c r="CU18"/>
  <c r="CX18" s="1"/>
  <c r="CT18"/>
  <c r="CZ18" s="1"/>
  <c r="DA17"/>
  <c r="CY17"/>
  <c r="CW17"/>
  <c r="CU17"/>
  <c r="CX17" s="1"/>
  <c r="CT17"/>
  <c r="CZ17" s="1"/>
  <c r="DA16"/>
  <c r="CY16"/>
  <c r="CW16"/>
  <c r="CU16"/>
  <c r="CX16" s="1"/>
  <c r="CT16"/>
  <c r="CZ16" s="1"/>
  <c r="DA15"/>
  <c r="CY15"/>
  <c r="CW15"/>
  <c r="CU15"/>
  <c r="CX15" s="1"/>
  <c r="CT15"/>
  <c r="CZ15" s="1"/>
  <c r="DA14"/>
  <c r="CY14"/>
  <c r="CW14"/>
  <c r="CU14"/>
  <c r="CX14" s="1"/>
  <c r="CT14"/>
  <c r="CZ14" s="1"/>
  <c r="DA13"/>
  <c r="CY13"/>
  <c r="CW13"/>
  <c r="CU13"/>
  <c r="CX13" s="1"/>
  <c r="CT13"/>
  <c r="CZ13" s="1"/>
  <c r="DA12"/>
  <c r="CY12"/>
  <c r="CW12"/>
  <c r="CU12"/>
  <c r="CX12" s="1"/>
  <c r="CT12"/>
  <c r="CZ12" s="1"/>
  <c r="DA11"/>
  <c r="CY11"/>
  <c r="CW11"/>
  <c r="CU11"/>
  <c r="CX11" s="1"/>
  <c r="CT11"/>
  <c r="CZ11" s="1"/>
  <c r="DA10"/>
  <c r="CY10"/>
  <c r="CW10"/>
  <c r="CU10"/>
  <c r="CX10" s="1"/>
  <c r="CT10"/>
  <c r="CZ10" s="1"/>
  <c r="DA9"/>
  <c r="CY9"/>
  <c r="CW9"/>
  <c r="CU9"/>
  <c r="CX9" s="1"/>
  <c r="CT9"/>
  <c r="CZ9" s="1"/>
  <c r="DA8"/>
  <c r="CY8"/>
  <c r="CW8"/>
  <c r="CU8"/>
  <c r="CX8" s="1"/>
  <c r="CT8"/>
  <c r="CZ8" s="1"/>
  <c r="DA7"/>
  <c r="CY7"/>
  <c r="CW7"/>
  <c r="CU7"/>
  <c r="CX7" s="1"/>
  <c r="CT7"/>
  <c r="CZ7" s="1"/>
  <c r="DA6"/>
  <c r="CY6"/>
  <c r="CW6"/>
  <c r="CU6"/>
  <c r="CX6" s="1"/>
  <c r="CT6"/>
  <c r="CZ6" s="1"/>
  <c r="DA5"/>
  <c r="CY5"/>
  <c r="CW5"/>
  <c r="CU5"/>
  <c r="CX5" s="1"/>
  <c r="CT5"/>
  <c r="CZ5" s="1"/>
  <c r="DA4"/>
  <c r="CY4"/>
  <c r="CW4"/>
  <c r="CU4"/>
  <c r="CX4" s="1"/>
  <c r="CT4"/>
  <c r="CZ4" s="1"/>
  <c r="DA3"/>
  <c r="CY3"/>
  <c r="CW3"/>
  <c r="CU3"/>
  <c r="CX3" s="1"/>
  <c r="CT3"/>
  <c r="CZ3" s="1"/>
  <c r="CL53"/>
  <c r="CJ53"/>
  <c r="CH53"/>
  <c r="CF53"/>
  <c r="CI53" s="1"/>
  <c r="CE53"/>
  <c r="CK53" s="1"/>
  <c r="CL52"/>
  <c r="CJ52"/>
  <c r="CH52"/>
  <c r="CF52"/>
  <c r="CI52" s="1"/>
  <c r="CE52"/>
  <c r="CK52" s="1"/>
  <c r="CL51"/>
  <c r="CJ51"/>
  <c r="CH51"/>
  <c r="CF51"/>
  <c r="CI51" s="1"/>
  <c r="CE51"/>
  <c r="CK51" s="1"/>
  <c r="CL50"/>
  <c r="CJ50"/>
  <c r="CH50"/>
  <c r="CF50"/>
  <c r="CI50" s="1"/>
  <c r="CE50"/>
  <c r="CK50" s="1"/>
  <c r="CL49"/>
  <c r="CJ49"/>
  <c r="CH49"/>
  <c r="CF49"/>
  <c r="CI49" s="1"/>
  <c r="CE49"/>
  <c r="CK49" s="1"/>
  <c r="CL48"/>
  <c r="CJ48"/>
  <c r="CH48"/>
  <c r="CF48"/>
  <c r="CI48" s="1"/>
  <c r="CE48"/>
  <c r="CK48" s="1"/>
  <c r="CL47"/>
  <c r="CJ47"/>
  <c r="CH47"/>
  <c r="CF47"/>
  <c r="CI47" s="1"/>
  <c r="CE47"/>
  <c r="CK47" s="1"/>
  <c r="CL46"/>
  <c r="CJ46"/>
  <c r="CH46"/>
  <c r="CF46"/>
  <c r="CI46" s="1"/>
  <c r="CE46"/>
  <c r="CK46" s="1"/>
  <c r="CL45"/>
  <c r="CJ45"/>
  <c r="CH45"/>
  <c r="CF45"/>
  <c r="CI45" s="1"/>
  <c r="CE45"/>
  <c r="CK45" s="1"/>
  <c r="CL44"/>
  <c r="CJ44"/>
  <c r="CH44"/>
  <c r="CF44"/>
  <c r="CI44" s="1"/>
  <c r="CE44"/>
  <c r="CK44" s="1"/>
  <c r="CL43"/>
  <c r="CJ43"/>
  <c r="CH43"/>
  <c r="CF43"/>
  <c r="CI43" s="1"/>
  <c r="CE43"/>
  <c r="CK43" s="1"/>
  <c r="CL42"/>
  <c r="CJ42"/>
  <c r="CH42"/>
  <c r="CF42"/>
  <c r="CI42" s="1"/>
  <c r="CE42"/>
  <c r="CK42" s="1"/>
  <c r="CL41"/>
  <c r="CJ41"/>
  <c r="CH41"/>
  <c r="CF41"/>
  <c r="CI41" s="1"/>
  <c r="CE41"/>
  <c r="CK41" s="1"/>
  <c r="CL40"/>
  <c r="CJ40"/>
  <c r="CH40"/>
  <c r="CF40"/>
  <c r="CI40" s="1"/>
  <c r="CE40"/>
  <c r="CK40" s="1"/>
  <c r="CL39"/>
  <c r="CJ39"/>
  <c r="CH39"/>
  <c r="CF39"/>
  <c r="CI39" s="1"/>
  <c r="CE39"/>
  <c r="CK39" s="1"/>
  <c r="CL38"/>
  <c r="CJ38"/>
  <c r="CH38"/>
  <c r="CF38"/>
  <c r="CI38" s="1"/>
  <c r="CE38"/>
  <c r="CK38" s="1"/>
  <c r="CL37"/>
  <c r="CJ37"/>
  <c r="CH37"/>
  <c r="CF37"/>
  <c r="CI37" s="1"/>
  <c r="CE37"/>
  <c r="CK37" s="1"/>
  <c r="CL36"/>
  <c r="CJ36"/>
  <c r="CH36"/>
  <c r="CF36"/>
  <c r="CI36" s="1"/>
  <c r="CE36"/>
  <c r="CK36" s="1"/>
  <c r="CL35"/>
  <c r="CJ35"/>
  <c r="CH35"/>
  <c r="CF35"/>
  <c r="CI35" s="1"/>
  <c r="CE35"/>
  <c r="CK35" s="1"/>
  <c r="CL34"/>
  <c r="CJ34"/>
  <c r="CH34"/>
  <c r="CF34"/>
  <c r="CI34" s="1"/>
  <c r="CE34"/>
  <c r="CK34" s="1"/>
  <c r="CL33"/>
  <c r="CJ33"/>
  <c r="CH33"/>
  <c r="CF33"/>
  <c r="CI33" s="1"/>
  <c r="CE33"/>
  <c r="CK33" s="1"/>
  <c r="CL32"/>
  <c r="CJ32"/>
  <c r="CH32"/>
  <c r="CF32"/>
  <c r="CI32" s="1"/>
  <c r="CE32"/>
  <c r="CK32" s="1"/>
  <c r="CL31"/>
  <c r="CJ31"/>
  <c r="CH31"/>
  <c r="CF31"/>
  <c r="CI31" s="1"/>
  <c r="CE31"/>
  <c r="CK31" s="1"/>
  <c r="CL30"/>
  <c r="CJ30"/>
  <c r="CH30"/>
  <c r="CF30"/>
  <c r="CI30" s="1"/>
  <c r="CE30"/>
  <c r="CK30" s="1"/>
  <c r="CL29"/>
  <c r="CJ29"/>
  <c r="CH29"/>
  <c r="CF29"/>
  <c r="CI29" s="1"/>
  <c r="CE29"/>
  <c r="CK29" s="1"/>
  <c r="CL28"/>
  <c r="CJ28"/>
  <c r="CH28"/>
  <c r="CF28"/>
  <c r="CI28" s="1"/>
  <c r="CE28"/>
  <c r="CK28" s="1"/>
  <c r="CL27"/>
  <c r="CJ27"/>
  <c r="CH27"/>
  <c r="CF27"/>
  <c r="CI27" s="1"/>
  <c r="CE27"/>
  <c r="CK27" s="1"/>
  <c r="CL26"/>
  <c r="CJ26"/>
  <c r="CH26"/>
  <c r="CF26"/>
  <c r="CI26" s="1"/>
  <c r="CE26"/>
  <c r="CK26" s="1"/>
  <c r="CL25"/>
  <c r="CJ25"/>
  <c r="CH25"/>
  <c r="CF25"/>
  <c r="CI25" s="1"/>
  <c r="CE25"/>
  <c r="CK25" s="1"/>
  <c r="CL24"/>
  <c r="CJ24"/>
  <c r="CH24"/>
  <c r="CF24"/>
  <c r="CI24" s="1"/>
  <c r="CE24"/>
  <c r="CK24" s="1"/>
  <c r="CL23"/>
  <c r="CJ23"/>
  <c r="CH23"/>
  <c r="CF23"/>
  <c r="CI23" s="1"/>
  <c r="CE23"/>
  <c r="CK23" s="1"/>
  <c r="CL22"/>
  <c r="CJ22"/>
  <c r="CH22"/>
  <c r="CF22"/>
  <c r="CI22" s="1"/>
  <c r="CE22"/>
  <c r="CK22" s="1"/>
  <c r="CL21"/>
  <c r="CJ21"/>
  <c r="CH21"/>
  <c r="CF21"/>
  <c r="CI21" s="1"/>
  <c r="CE21"/>
  <c r="CK21" s="1"/>
  <c r="CL20"/>
  <c r="CJ20"/>
  <c r="CH20"/>
  <c r="CF20"/>
  <c r="CI20" s="1"/>
  <c r="CE20"/>
  <c r="CK20" s="1"/>
  <c r="CL19"/>
  <c r="CJ19"/>
  <c r="CH19"/>
  <c r="CF19"/>
  <c r="CI19" s="1"/>
  <c r="CE19"/>
  <c r="CK19" s="1"/>
  <c r="CL18"/>
  <c r="CJ18"/>
  <c r="CH18"/>
  <c r="CF18"/>
  <c r="CI18" s="1"/>
  <c r="CE18"/>
  <c r="CK18" s="1"/>
  <c r="CL17"/>
  <c r="CJ17"/>
  <c r="CH17"/>
  <c r="CF17"/>
  <c r="CI17" s="1"/>
  <c r="CE17"/>
  <c r="CK17" s="1"/>
  <c r="CL16"/>
  <c r="CJ16"/>
  <c r="CH16"/>
  <c r="CF16"/>
  <c r="CI16" s="1"/>
  <c r="CE16"/>
  <c r="CK16" s="1"/>
  <c r="CL15"/>
  <c r="CJ15"/>
  <c r="CH15"/>
  <c r="CF15"/>
  <c r="CI15" s="1"/>
  <c r="CE15"/>
  <c r="CK15" s="1"/>
  <c r="CL14"/>
  <c r="CJ14"/>
  <c r="CH14"/>
  <c r="CF14"/>
  <c r="CI14" s="1"/>
  <c r="CE14"/>
  <c r="CK14" s="1"/>
  <c r="CL13"/>
  <c r="CJ13"/>
  <c r="CH13"/>
  <c r="CF13"/>
  <c r="CI13" s="1"/>
  <c r="CE13"/>
  <c r="CK13" s="1"/>
  <c r="CL12"/>
  <c r="CJ12"/>
  <c r="CH12"/>
  <c r="CF12"/>
  <c r="CI12" s="1"/>
  <c r="CE12"/>
  <c r="CK12" s="1"/>
  <c r="CL11"/>
  <c r="CJ11"/>
  <c r="CH11"/>
  <c r="CF11"/>
  <c r="CI11" s="1"/>
  <c r="CE11"/>
  <c r="CK11" s="1"/>
  <c r="CL10"/>
  <c r="CJ10"/>
  <c r="CH10"/>
  <c r="CF10"/>
  <c r="CI10" s="1"/>
  <c r="CE10"/>
  <c r="CK10" s="1"/>
  <c r="CL9"/>
  <c r="CJ9"/>
  <c r="CH9"/>
  <c r="CF9"/>
  <c r="CI9" s="1"/>
  <c r="CE9"/>
  <c r="CK9" s="1"/>
  <c r="CL8"/>
  <c r="CJ8"/>
  <c r="CH8"/>
  <c r="CF8"/>
  <c r="CI8" s="1"/>
  <c r="CE8"/>
  <c r="CK8" s="1"/>
  <c r="CL7"/>
  <c r="CJ7"/>
  <c r="CH7"/>
  <c r="CF7"/>
  <c r="CI7" s="1"/>
  <c r="CE7"/>
  <c r="CK7" s="1"/>
  <c r="CL6"/>
  <c r="CJ6"/>
  <c r="CH6"/>
  <c r="CF6"/>
  <c r="CI6" s="1"/>
  <c r="CE6"/>
  <c r="CK6" s="1"/>
  <c r="CL5"/>
  <c r="CJ5"/>
  <c r="CH5"/>
  <c r="CF5"/>
  <c r="CI5" s="1"/>
  <c r="CE5"/>
  <c r="CK5" s="1"/>
  <c r="CL4"/>
  <c r="CJ4"/>
  <c r="CH4"/>
  <c r="CF4"/>
  <c r="CI4" s="1"/>
  <c r="CE4"/>
  <c r="CK4" s="1"/>
  <c r="CL3"/>
  <c r="CJ3"/>
  <c r="CH3"/>
  <c r="CF3"/>
  <c r="CI3" s="1"/>
  <c r="CE3"/>
  <c r="CK3" s="1"/>
  <c r="BW53"/>
  <c r="BU53"/>
  <c r="BS53"/>
  <c r="BQ53"/>
  <c r="BT53" s="1"/>
  <c r="BP53"/>
  <c r="BV53" s="1"/>
  <c r="BW52"/>
  <c r="BU52"/>
  <c r="BS52"/>
  <c r="BQ52"/>
  <c r="BT52" s="1"/>
  <c r="BP52"/>
  <c r="BV52" s="1"/>
  <c r="BW51"/>
  <c r="BU51"/>
  <c r="BS51"/>
  <c r="BQ51"/>
  <c r="BT51" s="1"/>
  <c r="BP51"/>
  <c r="BV51" s="1"/>
  <c r="BW50"/>
  <c r="BU50"/>
  <c r="BS50"/>
  <c r="BQ50"/>
  <c r="BT50" s="1"/>
  <c r="BP50"/>
  <c r="BV50" s="1"/>
  <c r="BW49"/>
  <c r="BU49"/>
  <c r="BS49"/>
  <c r="BQ49"/>
  <c r="BT49" s="1"/>
  <c r="BP49"/>
  <c r="BV49" s="1"/>
  <c r="BW48"/>
  <c r="BU48"/>
  <c r="BS48"/>
  <c r="BQ48"/>
  <c r="BT48" s="1"/>
  <c r="BP48"/>
  <c r="BV48" s="1"/>
  <c r="BW47"/>
  <c r="BU47"/>
  <c r="BS47"/>
  <c r="BQ47"/>
  <c r="BT47" s="1"/>
  <c r="BP47"/>
  <c r="BV47" s="1"/>
  <c r="BW46"/>
  <c r="BU46"/>
  <c r="BS46"/>
  <c r="BQ46"/>
  <c r="BT46" s="1"/>
  <c r="BP46"/>
  <c r="BV46" s="1"/>
  <c r="BW45"/>
  <c r="BU45"/>
  <c r="BS45"/>
  <c r="BQ45"/>
  <c r="BT45" s="1"/>
  <c r="BP45"/>
  <c r="BV45" s="1"/>
  <c r="BW44"/>
  <c r="BU44"/>
  <c r="BS44"/>
  <c r="BQ44"/>
  <c r="BT44" s="1"/>
  <c r="BP44"/>
  <c r="BV44" s="1"/>
  <c r="BW43"/>
  <c r="BU43"/>
  <c r="BS43"/>
  <c r="BQ43"/>
  <c r="BT43" s="1"/>
  <c r="BP43"/>
  <c r="BV43" s="1"/>
  <c r="BW42"/>
  <c r="BU42"/>
  <c r="BS42"/>
  <c r="BQ42"/>
  <c r="BT42" s="1"/>
  <c r="BP42"/>
  <c r="BV42" s="1"/>
  <c r="BW41"/>
  <c r="BU41"/>
  <c r="BS41"/>
  <c r="BQ41"/>
  <c r="BT41" s="1"/>
  <c r="BP41"/>
  <c r="BV41" s="1"/>
  <c r="BW40"/>
  <c r="BU40"/>
  <c r="BS40"/>
  <c r="BQ40"/>
  <c r="BT40" s="1"/>
  <c r="BP40"/>
  <c r="BV40" s="1"/>
  <c r="BW39"/>
  <c r="BU39"/>
  <c r="BS39"/>
  <c r="BQ39"/>
  <c r="BT39" s="1"/>
  <c r="BP39"/>
  <c r="BV39" s="1"/>
  <c r="BW38"/>
  <c r="BU38"/>
  <c r="BS38"/>
  <c r="BQ38"/>
  <c r="BT38" s="1"/>
  <c r="BP38"/>
  <c r="BV38" s="1"/>
  <c r="BW37"/>
  <c r="BU37"/>
  <c r="BS37"/>
  <c r="BQ37"/>
  <c r="BT37" s="1"/>
  <c r="BP37"/>
  <c r="BV37" s="1"/>
  <c r="BW36"/>
  <c r="BU36"/>
  <c r="BS36"/>
  <c r="BQ36"/>
  <c r="BT36" s="1"/>
  <c r="BP36"/>
  <c r="BV36" s="1"/>
  <c r="BW35"/>
  <c r="BU35"/>
  <c r="BS35"/>
  <c r="BQ35"/>
  <c r="BT35" s="1"/>
  <c r="BP35"/>
  <c r="BV35" s="1"/>
  <c r="BW34"/>
  <c r="BU34"/>
  <c r="BS34"/>
  <c r="BQ34"/>
  <c r="BT34" s="1"/>
  <c r="BP34"/>
  <c r="BV34" s="1"/>
  <c r="BW33"/>
  <c r="BU33"/>
  <c r="BS33"/>
  <c r="BQ33"/>
  <c r="BT33" s="1"/>
  <c r="BP33"/>
  <c r="BV33" s="1"/>
  <c r="BW32"/>
  <c r="BU32"/>
  <c r="BS32"/>
  <c r="BQ32"/>
  <c r="BT32" s="1"/>
  <c r="BP32"/>
  <c r="BV32" s="1"/>
  <c r="BW31"/>
  <c r="BU31"/>
  <c r="BS31"/>
  <c r="BQ31"/>
  <c r="BT31" s="1"/>
  <c r="BP31"/>
  <c r="BV31" s="1"/>
  <c r="BW30"/>
  <c r="BU30"/>
  <c r="BS30"/>
  <c r="BQ30"/>
  <c r="BT30" s="1"/>
  <c r="BP30"/>
  <c r="BV30" s="1"/>
  <c r="BW29"/>
  <c r="BU29"/>
  <c r="BS29"/>
  <c r="BQ29"/>
  <c r="BT29" s="1"/>
  <c r="BP29"/>
  <c r="BV29" s="1"/>
  <c r="BW28"/>
  <c r="BU28"/>
  <c r="BS28"/>
  <c r="BQ28"/>
  <c r="BT28" s="1"/>
  <c r="BP28"/>
  <c r="BV28" s="1"/>
  <c r="BW27"/>
  <c r="BU27"/>
  <c r="BS27"/>
  <c r="BQ27"/>
  <c r="BT27" s="1"/>
  <c r="BP27"/>
  <c r="BV27" s="1"/>
  <c r="BW26"/>
  <c r="BU26"/>
  <c r="BS26"/>
  <c r="BQ26"/>
  <c r="BT26" s="1"/>
  <c r="BP26"/>
  <c r="BV26" s="1"/>
  <c r="BW25"/>
  <c r="BU25"/>
  <c r="BS25"/>
  <c r="BQ25"/>
  <c r="BT25" s="1"/>
  <c r="BP25"/>
  <c r="BV25" s="1"/>
  <c r="BW24"/>
  <c r="BU24"/>
  <c r="BS24"/>
  <c r="BQ24"/>
  <c r="BT24" s="1"/>
  <c r="BP24"/>
  <c r="BV24" s="1"/>
  <c r="BW23"/>
  <c r="BU23"/>
  <c r="BS23"/>
  <c r="BQ23"/>
  <c r="BT23" s="1"/>
  <c r="BP23"/>
  <c r="BV23" s="1"/>
  <c r="BW22"/>
  <c r="BU22"/>
  <c r="BS22"/>
  <c r="BQ22"/>
  <c r="BT22" s="1"/>
  <c r="BP22"/>
  <c r="BV22" s="1"/>
  <c r="BW21"/>
  <c r="BU21"/>
  <c r="BS21"/>
  <c r="BQ21"/>
  <c r="BT21" s="1"/>
  <c r="BP21"/>
  <c r="BV21" s="1"/>
  <c r="BW20"/>
  <c r="BU20"/>
  <c r="BS20"/>
  <c r="BQ20"/>
  <c r="BT20" s="1"/>
  <c r="BP20"/>
  <c r="BV20" s="1"/>
  <c r="BW19"/>
  <c r="BU19"/>
  <c r="BS19"/>
  <c r="BQ19"/>
  <c r="BT19" s="1"/>
  <c r="BP19"/>
  <c r="BV19" s="1"/>
  <c r="BW18"/>
  <c r="BU18"/>
  <c r="BS18"/>
  <c r="BQ18"/>
  <c r="BT18" s="1"/>
  <c r="BP18"/>
  <c r="BV18" s="1"/>
  <c r="BW17"/>
  <c r="BU17"/>
  <c r="BS17"/>
  <c r="BQ17"/>
  <c r="BT17" s="1"/>
  <c r="BP17"/>
  <c r="BV17" s="1"/>
  <c r="BW16"/>
  <c r="BU16"/>
  <c r="BS16"/>
  <c r="BQ16"/>
  <c r="BT16" s="1"/>
  <c r="BP16"/>
  <c r="BV16" s="1"/>
  <c r="BW15"/>
  <c r="BU15"/>
  <c r="BS15"/>
  <c r="BQ15"/>
  <c r="BT15" s="1"/>
  <c r="BP15"/>
  <c r="BV15" s="1"/>
  <c r="BW14"/>
  <c r="BU14"/>
  <c r="BS14"/>
  <c r="BQ14"/>
  <c r="BT14" s="1"/>
  <c r="BP14"/>
  <c r="BV14" s="1"/>
  <c r="BW13"/>
  <c r="BU13"/>
  <c r="BS13"/>
  <c r="BQ13"/>
  <c r="BT13" s="1"/>
  <c r="BP13"/>
  <c r="BV13" s="1"/>
  <c r="BW12"/>
  <c r="BU12"/>
  <c r="BS12"/>
  <c r="BQ12"/>
  <c r="BT12" s="1"/>
  <c r="BP12"/>
  <c r="BV12" s="1"/>
  <c r="BW11"/>
  <c r="BU11"/>
  <c r="BS11"/>
  <c r="BQ11"/>
  <c r="BT11" s="1"/>
  <c r="BP11"/>
  <c r="BV11" s="1"/>
  <c r="BW10"/>
  <c r="BU10"/>
  <c r="BS10"/>
  <c r="BQ10"/>
  <c r="BT10" s="1"/>
  <c r="BP10"/>
  <c r="BV10" s="1"/>
  <c r="BW9"/>
  <c r="BU9"/>
  <c r="BS9"/>
  <c r="BQ9"/>
  <c r="BT9" s="1"/>
  <c r="BP9"/>
  <c r="BV9" s="1"/>
  <c r="BW8"/>
  <c r="BU8"/>
  <c r="BS8"/>
  <c r="BQ8"/>
  <c r="BT8" s="1"/>
  <c r="BP8"/>
  <c r="BV8" s="1"/>
  <c r="BW7"/>
  <c r="BU7"/>
  <c r="BS7"/>
  <c r="BQ7"/>
  <c r="BT7" s="1"/>
  <c r="BP7"/>
  <c r="BV7" s="1"/>
  <c r="BW6"/>
  <c r="BU6"/>
  <c r="BS6"/>
  <c r="BQ6"/>
  <c r="BT6" s="1"/>
  <c r="BP6"/>
  <c r="BV6" s="1"/>
  <c r="BW5"/>
  <c r="BU5"/>
  <c r="BS5"/>
  <c r="BQ5"/>
  <c r="BT5" s="1"/>
  <c r="BP5"/>
  <c r="BV5" s="1"/>
  <c r="BW4"/>
  <c r="BU4"/>
  <c r="BS4"/>
  <c r="BQ4"/>
  <c r="BT4" s="1"/>
  <c r="BP4"/>
  <c r="BV4" s="1"/>
  <c r="BW3"/>
  <c r="BU3"/>
  <c r="BS3"/>
  <c r="BQ3"/>
  <c r="BT3" s="1"/>
  <c r="BP3"/>
  <c r="BV3" s="1"/>
  <c r="BH53"/>
  <c r="BF53"/>
  <c r="BD53"/>
  <c r="BB53"/>
  <c r="BE53" s="1"/>
  <c r="BA53"/>
  <c r="BG53" s="1"/>
  <c r="BH52"/>
  <c r="BF52"/>
  <c r="BD52"/>
  <c r="BB52"/>
  <c r="BE52" s="1"/>
  <c r="BA52"/>
  <c r="BG52" s="1"/>
  <c r="BH51"/>
  <c r="BF51"/>
  <c r="BD51"/>
  <c r="BB51"/>
  <c r="BE51" s="1"/>
  <c r="BA51"/>
  <c r="BG51" s="1"/>
  <c r="BH50"/>
  <c r="BF50"/>
  <c r="BD50"/>
  <c r="BB50"/>
  <c r="BE50" s="1"/>
  <c r="BA50"/>
  <c r="BG50" s="1"/>
  <c r="BH49"/>
  <c r="BF49"/>
  <c r="BD49"/>
  <c r="BB49"/>
  <c r="BE49" s="1"/>
  <c r="BA49"/>
  <c r="BG49" s="1"/>
  <c r="BH48"/>
  <c r="BF48"/>
  <c r="BD48"/>
  <c r="BB48"/>
  <c r="BE48" s="1"/>
  <c r="BA48"/>
  <c r="BG48" s="1"/>
  <c r="BH47"/>
  <c r="BF47"/>
  <c r="BD47"/>
  <c r="BB47"/>
  <c r="BE47" s="1"/>
  <c r="BA47"/>
  <c r="BG47" s="1"/>
  <c r="BH46"/>
  <c r="BF46"/>
  <c r="BD46"/>
  <c r="BB46"/>
  <c r="BE46" s="1"/>
  <c r="BA46"/>
  <c r="BG46" s="1"/>
  <c r="BH45"/>
  <c r="BF45"/>
  <c r="BD45"/>
  <c r="BB45"/>
  <c r="BE45" s="1"/>
  <c r="BA45"/>
  <c r="BG45" s="1"/>
  <c r="BH44"/>
  <c r="BF44"/>
  <c r="BD44"/>
  <c r="BB44"/>
  <c r="BE44" s="1"/>
  <c r="BA44"/>
  <c r="BG44" s="1"/>
  <c r="BH43"/>
  <c r="BF43"/>
  <c r="BD43"/>
  <c r="BB43"/>
  <c r="BE43" s="1"/>
  <c r="BA43"/>
  <c r="BG43" s="1"/>
  <c r="BH42"/>
  <c r="BF42"/>
  <c r="BD42"/>
  <c r="BB42"/>
  <c r="BE42" s="1"/>
  <c r="BA42"/>
  <c r="BG42" s="1"/>
  <c r="BH41"/>
  <c r="BF41"/>
  <c r="BD41"/>
  <c r="BB41"/>
  <c r="BE41" s="1"/>
  <c r="BA41"/>
  <c r="BG41" s="1"/>
  <c r="BH40"/>
  <c r="BF40"/>
  <c r="BD40"/>
  <c r="BB40"/>
  <c r="BE40" s="1"/>
  <c r="BA40"/>
  <c r="BG40" s="1"/>
  <c r="BH39"/>
  <c r="BF39"/>
  <c r="BD39"/>
  <c r="BB39"/>
  <c r="BE39" s="1"/>
  <c r="BA39"/>
  <c r="BG39" s="1"/>
  <c r="BH38"/>
  <c r="BF38"/>
  <c r="BD38"/>
  <c r="BB38"/>
  <c r="BE38" s="1"/>
  <c r="BA38"/>
  <c r="BG38" s="1"/>
  <c r="BH37"/>
  <c r="BF37"/>
  <c r="BD37"/>
  <c r="BB37"/>
  <c r="BE37" s="1"/>
  <c r="BA37"/>
  <c r="BG37" s="1"/>
  <c r="BH36"/>
  <c r="BF36"/>
  <c r="BD36"/>
  <c r="BB36"/>
  <c r="BE36" s="1"/>
  <c r="BA36"/>
  <c r="BG36" s="1"/>
  <c r="BH35"/>
  <c r="BF35"/>
  <c r="BD35"/>
  <c r="BB35"/>
  <c r="BE35" s="1"/>
  <c r="BA35"/>
  <c r="BG35" s="1"/>
  <c r="BH34"/>
  <c r="BF34"/>
  <c r="BD34"/>
  <c r="BB34"/>
  <c r="BE34" s="1"/>
  <c r="BA34"/>
  <c r="BG34" s="1"/>
  <c r="BH33"/>
  <c r="BF33"/>
  <c r="BD33"/>
  <c r="BB33"/>
  <c r="BE33" s="1"/>
  <c r="BA33"/>
  <c r="BG33" s="1"/>
  <c r="BH32"/>
  <c r="BF32"/>
  <c r="BD32"/>
  <c r="BB32"/>
  <c r="BE32" s="1"/>
  <c r="BA32"/>
  <c r="BG32" s="1"/>
  <c r="BH31"/>
  <c r="BF31"/>
  <c r="BD31"/>
  <c r="BB31"/>
  <c r="BE31" s="1"/>
  <c r="BA31"/>
  <c r="BG31" s="1"/>
  <c r="BH30"/>
  <c r="BF30"/>
  <c r="BD30"/>
  <c r="BB30"/>
  <c r="BE30" s="1"/>
  <c r="BA30"/>
  <c r="BG30" s="1"/>
  <c r="BH29"/>
  <c r="BF29"/>
  <c r="BD29"/>
  <c r="BB29"/>
  <c r="BE29" s="1"/>
  <c r="BA29"/>
  <c r="BG29" s="1"/>
  <c r="BH28"/>
  <c r="BF28"/>
  <c r="BD28"/>
  <c r="BB28"/>
  <c r="BE28" s="1"/>
  <c r="BA28"/>
  <c r="BG28" s="1"/>
  <c r="BH27"/>
  <c r="BF27"/>
  <c r="BD27"/>
  <c r="BB27"/>
  <c r="BE27" s="1"/>
  <c r="BA27"/>
  <c r="BG27" s="1"/>
  <c r="BH26"/>
  <c r="BF26"/>
  <c r="BD26"/>
  <c r="BB26"/>
  <c r="BE26" s="1"/>
  <c r="BA26"/>
  <c r="BG26" s="1"/>
  <c r="BH25"/>
  <c r="BF25"/>
  <c r="BD25"/>
  <c r="BB25"/>
  <c r="BE25" s="1"/>
  <c r="BA25"/>
  <c r="BG25" s="1"/>
  <c r="BH24"/>
  <c r="BF24"/>
  <c r="BD24"/>
  <c r="BB24"/>
  <c r="BE24" s="1"/>
  <c r="BA24"/>
  <c r="BG24" s="1"/>
  <c r="BH23"/>
  <c r="BF23"/>
  <c r="BD23"/>
  <c r="BB23"/>
  <c r="BE23" s="1"/>
  <c r="BA23"/>
  <c r="BG23" s="1"/>
  <c r="BH22"/>
  <c r="BF22"/>
  <c r="BD22"/>
  <c r="BB22"/>
  <c r="BE22" s="1"/>
  <c r="BA22"/>
  <c r="BG22" s="1"/>
  <c r="BH21"/>
  <c r="BF21"/>
  <c r="BD21"/>
  <c r="BB21"/>
  <c r="BE21" s="1"/>
  <c r="BA21"/>
  <c r="BG21" s="1"/>
  <c r="BH20"/>
  <c r="BF20"/>
  <c r="BD20"/>
  <c r="BB20"/>
  <c r="BE20" s="1"/>
  <c r="BA20"/>
  <c r="BG20" s="1"/>
  <c r="BH19"/>
  <c r="BF19"/>
  <c r="BD19"/>
  <c r="BB19"/>
  <c r="BE19" s="1"/>
  <c r="BA19"/>
  <c r="BG19" s="1"/>
  <c r="BH18"/>
  <c r="BF18"/>
  <c r="BD18"/>
  <c r="BB18"/>
  <c r="BE18" s="1"/>
  <c r="BA18"/>
  <c r="BG18" s="1"/>
  <c r="BH17"/>
  <c r="BF17"/>
  <c r="BD17"/>
  <c r="BB17"/>
  <c r="BE17" s="1"/>
  <c r="BA17"/>
  <c r="BG17" s="1"/>
  <c r="BH16"/>
  <c r="BF16"/>
  <c r="BD16"/>
  <c r="BB16"/>
  <c r="BE16" s="1"/>
  <c r="BA16"/>
  <c r="BG16" s="1"/>
  <c r="BH15"/>
  <c r="BF15"/>
  <c r="BD15"/>
  <c r="BB15"/>
  <c r="BE15" s="1"/>
  <c r="BA15"/>
  <c r="BG15" s="1"/>
  <c r="BH14"/>
  <c r="BF14"/>
  <c r="BD14"/>
  <c r="BB14"/>
  <c r="BE14" s="1"/>
  <c r="BA14"/>
  <c r="BG14" s="1"/>
  <c r="BH13"/>
  <c r="BF13"/>
  <c r="BD13"/>
  <c r="BB13"/>
  <c r="BE13" s="1"/>
  <c r="BA13"/>
  <c r="BG13" s="1"/>
  <c r="BH12"/>
  <c r="BF12"/>
  <c r="BD12"/>
  <c r="BB12"/>
  <c r="BE12" s="1"/>
  <c r="BA12"/>
  <c r="BG12" s="1"/>
  <c r="BH11"/>
  <c r="BF11"/>
  <c r="BD11"/>
  <c r="BB11"/>
  <c r="BE11" s="1"/>
  <c r="BA11"/>
  <c r="BG11" s="1"/>
  <c r="BH10"/>
  <c r="BF10"/>
  <c r="BD10"/>
  <c r="BB10"/>
  <c r="BE10" s="1"/>
  <c r="BA10"/>
  <c r="BG10" s="1"/>
  <c r="BH9"/>
  <c r="BF9"/>
  <c r="BD9"/>
  <c r="BB9"/>
  <c r="BE9" s="1"/>
  <c r="BA9"/>
  <c r="BG9" s="1"/>
  <c r="BH8"/>
  <c r="BF8"/>
  <c r="BD8"/>
  <c r="BB8"/>
  <c r="BE8" s="1"/>
  <c r="BA8"/>
  <c r="BG8" s="1"/>
  <c r="BH7"/>
  <c r="BF7"/>
  <c r="BD7"/>
  <c r="BB7"/>
  <c r="BE7" s="1"/>
  <c r="BA7"/>
  <c r="BG7" s="1"/>
  <c r="BH6"/>
  <c r="BF6"/>
  <c r="BD6"/>
  <c r="BB6"/>
  <c r="BE6" s="1"/>
  <c r="BA6"/>
  <c r="BG6" s="1"/>
  <c r="BH5"/>
  <c r="BF5"/>
  <c r="BD5"/>
  <c r="BB5"/>
  <c r="BE5" s="1"/>
  <c r="BA5"/>
  <c r="BG5" s="1"/>
  <c r="BH4"/>
  <c r="BF4"/>
  <c r="BD4"/>
  <c r="BB4"/>
  <c r="BE4" s="1"/>
  <c r="BA4"/>
  <c r="BG4" s="1"/>
  <c r="BH3"/>
  <c r="BF3"/>
  <c r="BD3"/>
  <c r="BB3"/>
  <c r="BE3" s="1"/>
  <c r="BA3"/>
  <c r="BG3" s="1"/>
  <c r="AS53"/>
  <c r="AQ53"/>
  <c r="AO53"/>
  <c r="AM53"/>
  <c r="AP53" s="1"/>
  <c r="AL53"/>
  <c r="AR53" s="1"/>
  <c r="AS52"/>
  <c r="AQ52"/>
  <c r="AO52"/>
  <c r="AM52"/>
  <c r="AP52" s="1"/>
  <c r="AL52"/>
  <c r="AR52" s="1"/>
  <c r="AS51"/>
  <c r="AQ51"/>
  <c r="AO51"/>
  <c r="AM51"/>
  <c r="AP51" s="1"/>
  <c r="AL51"/>
  <c r="AR51" s="1"/>
  <c r="AS50"/>
  <c r="AQ50"/>
  <c r="AO50"/>
  <c r="AM50"/>
  <c r="AP50" s="1"/>
  <c r="AL50"/>
  <c r="AR50" s="1"/>
  <c r="AS49"/>
  <c r="AQ49"/>
  <c r="AO49"/>
  <c r="AM49"/>
  <c r="AP49" s="1"/>
  <c r="AL49"/>
  <c r="AR49" s="1"/>
  <c r="AS48"/>
  <c r="AQ48"/>
  <c r="AO48"/>
  <c r="AM48"/>
  <c r="AP48" s="1"/>
  <c r="AL48"/>
  <c r="AR48" s="1"/>
  <c r="AS47"/>
  <c r="AQ47"/>
  <c r="AO47"/>
  <c r="AM47"/>
  <c r="AP47" s="1"/>
  <c r="AL47"/>
  <c r="AR47" s="1"/>
  <c r="AS46"/>
  <c r="AQ46"/>
  <c r="AO46"/>
  <c r="AM46"/>
  <c r="AP46" s="1"/>
  <c r="AL46"/>
  <c r="AR46" s="1"/>
  <c r="AS45"/>
  <c r="AQ45"/>
  <c r="AO45"/>
  <c r="AM45"/>
  <c r="AP45" s="1"/>
  <c r="AL45"/>
  <c r="AR45" s="1"/>
  <c r="AS44"/>
  <c r="AQ44"/>
  <c r="AO44"/>
  <c r="AM44"/>
  <c r="AP44" s="1"/>
  <c r="AL44"/>
  <c r="AR44" s="1"/>
  <c r="AS43"/>
  <c r="AQ43"/>
  <c r="AO43"/>
  <c r="AM43"/>
  <c r="AP43" s="1"/>
  <c r="AL43"/>
  <c r="AR43" s="1"/>
  <c r="AS42"/>
  <c r="AQ42"/>
  <c r="AO42"/>
  <c r="AM42"/>
  <c r="AP42" s="1"/>
  <c r="AL42"/>
  <c r="AR42" s="1"/>
  <c r="AS41"/>
  <c r="AQ41"/>
  <c r="AO41"/>
  <c r="AM41"/>
  <c r="AP41" s="1"/>
  <c r="AL41"/>
  <c r="AR41" s="1"/>
  <c r="AS40"/>
  <c r="AQ40"/>
  <c r="AO40"/>
  <c r="AM40"/>
  <c r="AP40" s="1"/>
  <c r="AL40"/>
  <c r="AR40" s="1"/>
  <c r="AS39"/>
  <c r="AQ39"/>
  <c r="AO39"/>
  <c r="AM39"/>
  <c r="AP39" s="1"/>
  <c r="AL39"/>
  <c r="AR39" s="1"/>
  <c r="AS38"/>
  <c r="AQ38"/>
  <c r="AO38"/>
  <c r="AM38"/>
  <c r="AP38" s="1"/>
  <c r="AL38"/>
  <c r="AR38" s="1"/>
  <c r="AS37"/>
  <c r="AQ37"/>
  <c r="AO37"/>
  <c r="AM37"/>
  <c r="AP37" s="1"/>
  <c r="AL37"/>
  <c r="AR37" s="1"/>
  <c r="AS36"/>
  <c r="AQ36"/>
  <c r="AO36"/>
  <c r="AM36"/>
  <c r="AP36" s="1"/>
  <c r="AL36"/>
  <c r="AR36" s="1"/>
  <c r="AS35"/>
  <c r="AQ35"/>
  <c r="AO35"/>
  <c r="AM35"/>
  <c r="AP35" s="1"/>
  <c r="AL35"/>
  <c r="AR35" s="1"/>
  <c r="AS34"/>
  <c r="AQ34"/>
  <c r="AO34"/>
  <c r="AM34"/>
  <c r="AP34" s="1"/>
  <c r="AL34"/>
  <c r="AR34" s="1"/>
  <c r="AS33"/>
  <c r="AQ33"/>
  <c r="AO33"/>
  <c r="AM33"/>
  <c r="AP33" s="1"/>
  <c r="AL33"/>
  <c r="AR33" s="1"/>
  <c r="AS32"/>
  <c r="AQ32"/>
  <c r="AO32"/>
  <c r="AM32"/>
  <c r="AP32" s="1"/>
  <c r="AL32"/>
  <c r="AR32" s="1"/>
  <c r="AS31"/>
  <c r="AQ31"/>
  <c r="AO31"/>
  <c r="AM31"/>
  <c r="AP31" s="1"/>
  <c r="AL31"/>
  <c r="AR31" s="1"/>
  <c r="AS30"/>
  <c r="AQ30"/>
  <c r="AO30"/>
  <c r="AM30"/>
  <c r="AP30" s="1"/>
  <c r="AL30"/>
  <c r="AR30" s="1"/>
  <c r="AS29"/>
  <c r="AQ29"/>
  <c r="AO29"/>
  <c r="AM29"/>
  <c r="AP29" s="1"/>
  <c r="AL29"/>
  <c r="AR29" s="1"/>
  <c r="AS28"/>
  <c r="AQ28"/>
  <c r="AO28"/>
  <c r="AM28"/>
  <c r="AP28" s="1"/>
  <c r="AL28"/>
  <c r="AR28" s="1"/>
  <c r="AS27"/>
  <c r="AQ27"/>
  <c r="AO27"/>
  <c r="AM27"/>
  <c r="AP27" s="1"/>
  <c r="AL27"/>
  <c r="AR27" s="1"/>
  <c r="AS26"/>
  <c r="AQ26"/>
  <c r="AO26"/>
  <c r="AM26"/>
  <c r="AP26" s="1"/>
  <c r="AL26"/>
  <c r="AR26" s="1"/>
  <c r="AS25"/>
  <c r="AQ25"/>
  <c r="AO25"/>
  <c r="AM25"/>
  <c r="AP25" s="1"/>
  <c r="AL25"/>
  <c r="AR25" s="1"/>
  <c r="AS24"/>
  <c r="AQ24"/>
  <c r="AO24"/>
  <c r="AM24"/>
  <c r="AP24" s="1"/>
  <c r="AL24"/>
  <c r="AR24" s="1"/>
  <c r="AS23"/>
  <c r="AQ23"/>
  <c r="AO23"/>
  <c r="AM23"/>
  <c r="AP23" s="1"/>
  <c r="AL23"/>
  <c r="AR23" s="1"/>
  <c r="AS22"/>
  <c r="AQ22"/>
  <c r="AO22"/>
  <c r="AM22"/>
  <c r="AP22" s="1"/>
  <c r="AL22"/>
  <c r="AR22" s="1"/>
  <c r="AS21"/>
  <c r="AQ21"/>
  <c r="AO21"/>
  <c r="AM21"/>
  <c r="AP21" s="1"/>
  <c r="AL21"/>
  <c r="AR21" s="1"/>
  <c r="AS20"/>
  <c r="AQ20"/>
  <c r="AO20"/>
  <c r="AM20"/>
  <c r="AP20" s="1"/>
  <c r="AL20"/>
  <c r="AR20" s="1"/>
  <c r="AS19"/>
  <c r="AQ19"/>
  <c r="AO19"/>
  <c r="AM19"/>
  <c r="AP19" s="1"/>
  <c r="AL19"/>
  <c r="AR19" s="1"/>
  <c r="AS18"/>
  <c r="AQ18"/>
  <c r="AO18"/>
  <c r="AM18"/>
  <c r="AP18" s="1"/>
  <c r="AL18"/>
  <c r="AR18" s="1"/>
  <c r="AS17"/>
  <c r="AQ17"/>
  <c r="AO17"/>
  <c r="AM17"/>
  <c r="AP17" s="1"/>
  <c r="AL17"/>
  <c r="AR17" s="1"/>
  <c r="AS16"/>
  <c r="AQ16"/>
  <c r="AO16"/>
  <c r="AM16"/>
  <c r="AP16" s="1"/>
  <c r="AL16"/>
  <c r="AR16" s="1"/>
  <c r="AS15"/>
  <c r="AQ15"/>
  <c r="AO15"/>
  <c r="AM15"/>
  <c r="AP15" s="1"/>
  <c r="AL15"/>
  <c r="AR15" s="1"/>
  <c r="AS14"/>
  <c r="AQ14"/>
  <c r="AO14"/>
  <c r="AM14"/>
  <c r="AP14" s="1"/>
  <c r="AL14"/>
  <c r="AR14" s="1"/>
  <c r="AS13"/>
  <c r="AQ13"/>
  <c r="AO13"/>
  <c r="AM13"/>
  <c r="AP13" s="1"/>
  <c r="AL13"/>
  <c r="AR13" s="1"/>
  <c r="AS12"/>
  <c r="AQ12"/>
  <c r="AO12"/>
  <c r="AM12"/>
  <c r="AP12" s="1"/>
  <c r="AL12"/>
  <c r="AR12" s="1"/>
  <c r="AS11"/>
  <c r="AQ11"/>
  <c r="AO11"/>
  <c r="AM11"/>
  <c r="AP11" s="1"/>
  <c r="AL11"/>
  <c r="AR11" s="1"/>
  <c r="AS10"/>
  <c r="AQ10"/>
  <c r="AO10"/>
  <c r="AM10"/>
  <c r="AP10" s="1"/>
  <c r="AL10"/>
  <c r="AR10" s="1"/>
  <c r="AS9"/>
  <c r="AQ9"/>
  <c r="AO9"/>
  <c r="AM9"/>
  <c r="AP9" s="1"/>
  <c r="AL9"/>
  <c r="AR9" s="1"/>
  <c r="AS8"/>
  <c r="AQ8"/>
  <c r="AO8"/>
  <c r="AM8"/>
  <c r="AP8" s="1"/>
  <c r="AL8"/>
  <c r="AR8" s="1"/>
  <c r="AS7"/>
  <c r="AQ7"/>
  <c r="AO7"/>
  <c r="AM7"/>
  <c r="AP7" s="1"/>
  <c r="AL7"/>
  <c r="AR7" s="1"/>
  <c r="AS6"/>
  <c r="AQ6"/>
  <c r="AO6"/>
  <c r="AM6"/>
  <c r="AP6" s="1"/>
  <c r="AL6"/>
  <c r="AR6" s="1"/>
  <c r="AS5"/>
  <c r="AQ5"/>
  <c r="AO5"/>
  <c r="AM5"/>
  <c r="AP5" s="1"/>
  <c r="AL5"/>
  <c r="AR5" s="1"/>
  <c r="AS4"/>
  <c r="AQ4"/>
  <c r="AO4"/>
  <c r="AM4"/>
  <c r="AP4" s="1"/>
  <c r="AL4"/>
  <c r="AR4" s="1"/>
  <c r="AS3"/>
  <c r="AQ3"/>
  <c r="AO3"/>
  <c r="AM3"/>
  <c r="AP3" s="1"/>
  <c r="AL3"/>
  <c r="AR3" s="1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AD53"/>
  <c r="AB53"/>
  <c r="Z53"/>
  <c r="X53"/>
  <c r="AA53" s="1"/>
  <c r="W53"/>
  <c r="AC53" s="1"/>
  <c r="AD52"/>
  <c r="AB52"/>
  <c r="Z52"/>
  <c r="X52"/>
  <c r="AA52" s="1"/>
  <c r="W52"/>
  <c r="AC52" s="1"/>
  <c r="AD51"/>
  <c r="AB51"/>
  <c r="Z51"/>
  <c r="X51"/>
  <c r="AA51" s="1"/>
  <c r="W51"/>
  <c r="AC51" s="1"/>
  <c r="AD50"/>
  <c r="AB50"/>
  <c r="Z50"/>
  <c r="X50"/>
  <c r="AA50" s="1"/>
  <c r="W50"/>
  <c r="AC50" s="1"/>
  <c r="AD49"/>
  <c r="AB49"/>
  <c r="Z49"/>
  <c r="X49"/>
  <c r="AA49" s="1"/>
  <c r="W49"/>
  <c r="AC49" s="1"/>
  <c r="AD48"/>
  <c r="AB48"/>
  <c r="Z48"/>
  <c r="X48"/>
  <c r="AA48" s="1"/>
  <c r="W48"/>
  <c r="AC48" s="1"/>
  <c r="AD47"/>
  <c r="AB47"/>
  <c r="Z47"/>
  <c r="X47"/>
  <c r="AA47" s="1"/>
  <c r="W47"/>
  <c r="AC47" s="1"/>
  <c r="AD46"/>
  <c r="AC46"/>
  <c r="AB46"/>
  <c r="Z46"/>
  <c r="X46"/>
  <c r="AA46" s="1"/>
  <c r="W46"/>
  <c r="AD45"/>
  <c r="AB45"/>
  <c r="Z45"/>
  <c r="X45"/>
  <c r="AA45" s="1"/>
  <c r="W45"/>
  <c r="AC45" s="1"/>
  <c r="AD44"/>
  <c r="AC44"/>
  <c r="AB44"/>
  <c r="Z44"/>
  <c r="X44"/>
  <c r="AA44" s="1"/>
  <c r="W44"/>
  <c r="AD43"/>
  <c r="AB43"/>
  <c r="Z43"/>
  <c r="X43"/>
  <c r="AA43" s="1"/>
  <c r="W43"/>
  <c r="AC43" s="1"/>
  <c r="AD42"/>
  <c r="AC42"/>
  <c r="AB42"/>
  <c r="Z42"/>
  <c r="X42"/>
  <c r="AA42" s="1"/>
  <c r="W42"/>
  <c r="AD41"/>
  <c r="AB41"/>
  <c r="Z41"/>
  <c r="X41"/>
  <c r="AA41" s="1"/>
  <c r="W41"/>
  <c r="AC41" s="1"/>
  <c r="AD40"/>
  <c r="AC40"/>
  <c r="AB40"/>
  <c r="Z40"/>
  <c r="X40"/>
  <c r="AA40" s="1"/>
  <c r="W40"/>
  <c r="AD39"/>
  <c r="AB39"/>
  <c r="Z39"/>
  <c r="X39"/>
  <c r="AA39" s="1"/>
  <c r="W39"/>
  <c r="AC39" s="1"/>
  <c r="AD38"/>
  <c r="AC38"/>
  <c r="AB38"/>
  <c r="Z38"/>
  <c r="X38"/>
  <c r="AA38" s="1"/>
  <c r="W38"/>
  <c r="AD37"/>
  <c r="AB37"/>
  <c r="Z37"/>
  <c r="X37"/>
  <c r="AA37" s="1"/>
  <c r="W37"/>
  <c r="AC37" s="1"/>
  <c r="AD36"/>
  <c r="AC36"/>
  <c r="AB36"/>
  <c r="Z36"/>
  <c r="X36"/>
  <c r="AA36" s="1"/>
  <c r="W36"/>
  <c r="AD35"/>
  <c r="AB35"/>
  <c r="Z35"/>
  <c r="X35"/>
  <c r="AA35" s="1"/>
  <c r="W35"/>
  <c r="AC35" s="1"/>
  <c r="AD34"/>
  <c r="AC34"/>
  <c r="AB34"/>
  <c r="Z34"/>
  <c r="X34"/>
  <c r="AA34" s="1"/>
  <c r="W34"/>
  <c r="AD33"/>
  <c r="AB33"/>
  <c r="Z33"/>
  <c r="X33"/>
  <c r="AA33" s="1"/>
  <c r="W33"/>
  <c r="AC33" s="1"/>
  <c r="AD32"/>
  <c r="AB32"/>
  <c r="Z32"/>
  <c r="X32"/>
  <c r="AA32" s="1"/>
  <c r="W32"/>
  <c r="AC32" s="1"/>
  <c r="AD31"/>
  <c r="AB31"/>
  <c r="Z31"/>
  <c r="X31"/>
  <c r="AA31" s="1"/>
  <c r="W31"/>
  <c r="AC31" s="1"/>
  <c r="AD30"/>
  <c r="AB30"/>
  <c r="Z30"/>
  <c r="X30"/>
  <c r="AA30" s="1"/>
  <c r="W30"/>
  <c r="AC30" s="1"/>
  <c r="AD29"/>
  <c r="AB29"/>
  <c r="Z29"/>
  <c r="X29"/>
  <c r="AA29" s="1"/>
  <c r="W29"/>
  <c r="AC29" s="1"/>
  <c r="AD28"/>
  <c r="AC28"/>
  <c r="AB28"/>
  <c r="Z28"/>
  <c r="X28"/>
  <c r="AA28" s="1"/>
  <c r="W28"/>
  <c r="AD27"/>
  <c r="AB27"/>
  <c r="Z27"/>
  <c r="X27"/>
  <c r="AA27" s="1"/>
  <c r="W27"/>
  <c r="AC27" s="1"/>
  <c r="AD26"/>
  <c r="AC26"/>
  <c r="AB26"/>
  <c r="Z26"/>
  <c r="X26"/>
  <c r="AA26" s="1"/>
  <c r="W26"/>
  <c r="AD25"/>
  <c r="AB25"/>
  <c r="Z25"/>
  <c r="X25"/>
  <c r="AA25" s="1"/>
  <c r="W25"/>
  <c r="AC25" s="1"/>
  <c r="AD24"/>
  <c r="AC24"/>
  <c r="AB24"/>
  <c r="Z24"/>
  <c r="X24"/>
  <c r="AA24" s="1"/>
  <c r="W24"/>
  <c r="AD23"/>
  <c r="AB23"/>
  <c r="Z23"/>
  <c r="X23"/>
  <c r="AA23" s="1"/>
  <c r="W23"/>
  <c r="AC23" s="1"/>
  <c r="AD22"/>
  <c r="AC22"/>
  <c r="AB22"/>
  <c r="Z22"/>
  <c r="X22"/>
  <c r="AA22" s="1"/>
  <c r="W22"/>
  <c r="AD21"/>
  <c r="AB21"/>
  <c r="Z21"/>
  <c r="X21"/>
  <c r="AA21" s="1"/>
  <c r="W21"/>
  <c r="AC21" s="1"/>
  <c r="AD20"/>
  <c r="AC20"/>
  <c r="AB20"/>
  <c r="Z20"/>
  <c r="X20"/>
  <c r="AA20" s="1"/>
  <c r="W20"/>
  <c r="AD19"/>
  <c r="AB19"/>
  <c r="Z19"/>
  <c r="X19"/>
  <c r="AA19" s="1"/>
  <c r="W19"/>
  <c r="AC19" s="1"/>
  <c r="AD18"/>
  <c r="AC18"/>
  <c r="AB18"/>
  <c r="Z18"/>
  <c r="X18"/>
  <c r="AA18" s="1"/>
  <c r="W18"/>
  <c r="AD17"/>
  <c r="AB17"/>
  <c r="Z17"/>
  <c r="X17"/>
  <c r="AA17" s="1"/>
  <c r="W17"/>
  <c r="AC17" s="1"/>
  <c r="AD16"/>
  <c r="AC16"/>
  <c r="AB16"/>
  <c r="Z16"/>
  <c r="X16"/>
  <c r="AA16" s="1"/>
  <c r="W16"/>
  <c r="AD15"/>
  <c r="AB15"/>
  <c r="Z15"/>
  <c r="X15"/>
  <c r="AA15" s="1"/>
  <c r="W15"/>
  <c r="AC15" s="1"/>
  <c r="AD14"/>
  <c r="AC14"/>
  <c r="AB14"/>
  <c r="Z14"/>
  <c r="X14"/>
  <c r="AA14" s="1"/>
  <c r="W14"/>
  <c r="AD13"/>
  <c r="AB13"/>
  <c r="Z13"/>
  <c r="X13"/>
  <c r="AA13" s="1"/>
  <c r="W13"/>
  <c r="AC13" s="1"/>
  <c r="AD12"/>
  <c r="AC12"/>
  <c r="AB12"/>
  <c r="Z12"/>
  <c r="X12"/>
  <c r="AA12" s="1"/>
  <c r="W12"/>
  <c r="AD11"/>
  <c r="AB11"/>
  <c r="Z11"/>
  <c r="X11"/>
  <c r="AA11" s="1"/>
  <c r="W11"/>
  <c r="AC11" s="1"/>
  <c r="AD10"/>
  <c r="AC10"/>
  <c r="AB10"/>
  <c r="Z10"/>
  <c r="X10"/>
  <c r="AA10" s="1"/>
  <c r="W10"/>
  <c r="AD9"/>
  <c r="AB9"/>
  <c r="Z9"/>
  <c r="X9"/>
  <c r="AA9" s="1"/>
  <c r="W9"/>
  <c r="AC9" s="1"/>
  <c r="AD8"/>
  <c r="AC8"/>
  <c r="AB8"/>
  <c r="Z8"/>
  <c r="X8"/>
  <c r="AA8" s="1"/>
  <c r="W8"/>
  <c r="AD7"/>
  <c r="AB7"/>
  <c r="Z7"/>
  <c r="X7"/>
  <c r="AA7" s="1"/>
  <c r="W7"/>
  <c r="AC7" s="1"/>
  <c r="AD6"/>
  <c r="AC6"/>
  <c r="AB6"/>
  <c r="Z6"/>
  <c r="X6"/>
  <c r="AA6" s="1"/>
  <c r="W6"/>
  <c r="AD5"/>
  <c r="AB5"/>
  <c r="Z5"/>
  <c r="X5"/>
  <c r="AA5" s="1"/>
  <c r="W5"/>
  <c r="AC5" s="1"/>
  <c r="AD4"/>
  <c r="AB4"/>
  <c r="Z4"/>
  <c r="X4"/>
  <c r="AA4" s="1"/>
  <c r="W4"/>
  <c r="AC4" s="1"/>
  <c r="AC3"/>
  <c r="AD3"/>
  <c r="AB3"/>
  <c r="Z3"/>
  <c r="X3"/>
  <c r="AA3" s="1"/>
  <c r="AG53"/>
  <c r="EZ53" i="33"/>
  <c r="FG53" s="1"/>
  <c r="EY53"/>
  <c r="EW53"/>
  <c r="EV53"/>
  <c r="EK53"/>
  <c r="ER53" s="1"/>
  <c r="EJ53"/>
  <c r="EH53"/>
  <c r="EG53"/>
  <c r="DV53"/>
  <c r="DU53"/>
  <c r="DS53"/>
  <c r="DR53"/>
  <c r="DG53"/>
  <c r="DF53"/>
  <c r="DD53"/>
  <c r="DC53"/>
  <c r="CR53"/>
  <c r="CQ53"/>
  <c r="CO53"/>
  <c r="CN53"/>
  <c r="CC53"/>
  <c r="CB53"/>
  <c r="BZ53"/>
  <c r="BY53"/>
  <c r="BN53"/>
  <c r="BM53"/>
  <c r="BK53"/>
  <c r="BJ53"/>
  <c r="AY53"/>
  <c r="AX53"/>
  <c r="AV53"/>
  <c r="AU53"/>
  <c r="AJ53"/>
  <c r="AI53"/>
  <c r="AG53"/>
  <c r="AF53"/>
  <c r="U53"/>
  <c r="T53"/>
  <c r="R53"/>
  <c r="Q53"/>
  <c r="F52"/>
  <c r="O52" s="1"/>
  <c r="E52"/>
  <c r="C52"/>
  <c r="I52" s="1"/>
  <c r="L52" s="1"/>
  <c r="B52"/>
  <c r="F51"/>
  <c r="M51" s="1"/>
  <c r="E51"/>
  <c r="C51"/>
  <c r="I51" s="1"/>
  <c r="L51" s="1"/>
  <c r="B51"/>
  <c r="F50"/>
  <c r="O50" s="1"/>
  <c r="E50"/>
  <c r="C50"/>
  <c r="H50" s="1"/>
  <c r="N50" s="1"/>
  <c r="B50"/>
  <c r="F49"/>
  <c r="M49" s="1"/>
  <c r="E49"/>
  <c r="C49"/>
  <c r="I49" s="1"/>
  <c r="L49" s="1"/>
  <c r="B49"/>
  <c r="F48"/>
  <c r="O48" s="1"/>
  <c r="E48"/>
  <c r="C48"/>
  <c r="I48" s="1"/>
  <c r="L48" s="1"/>
  <c r="B48"/>
  <c r="F47"/>
  <c r="M47" s="1"/>
  <c r="E47"/>
  <c r="C47"/>
  <c r="I47" s="1"/>
  <c r="L47" s="1"/>
  <c r="B47"/>
  <c r="F46"/>
  <c r="O46" s="1"/>
  <c r="E46"/>
  <c r="C46"/>
  <c r="H46" s="1"/>
  <c r="N46" s="1"/>
  <c r="B46"/>
  <c r="F45"/>
  <c r="M45" s="1"/>
  <c r="E45"/>
  <c r="C45"/>
  <c r="I45" s="1"/>
  <c r="L45" s="1"/>
  <c r="B45"/>
  <c r="F44"/>
  <c r="O44" s="1"/>
  <c r="E44"/>
  <c r="C44"/>
  <c r="I44" s="1"/>
  <c r="L44" s="1"/>
  <c r="B44"/>
  <c r="F43"/>
  <c r="M43" s="1"/>
  <c r="E43"/>
  <c r="C43"/>
  <c r="I43" s="1"/>
  <c r="L43" s="1"/>
  <c r="B43"/>
  <c r="F42"/>
  <c r="O42" s="1"/>
  <c r="E42"/>
  <c r="C42"/>
  <c r="H42" s="1"/>
  <c r="N42" s="1"/>
  <c r="B42"/>
  <c r="F41"/>
  <c r="M41" s="1"/>
  <c r="E41"/>
  <c r="C41"/>
  <c r="I41" s="1"/>
  <c r="L41" s="1"/>
  <c r="B41"/>
  <c r="F40"/>
  <c r="O40" s="1"/>
  <c r="E40"/>
  <c r="C40"/>
  <c r="I40" s="1"/>
  <c r="L40" s="1"/>
  <c r="B40"/>
  <c r="F39"/>
  <c r="M39" s="1"/>
  <c r="E39"/>
  <c r="C39"/>
  <c r="I39" s="1"/>
  <c r="L39" s="1"/>
  <c r="B39"/>
  <c r="F38"/>
  <c r="O38" s="1"/>
  <c r="E38"/>
  <c r="C38"/>
  <c r="H38" s="1"/>
  <c r="N38" s="1"/>
  <c r="B38"/>
  <c r="F37"/>
  <c r="M37" s="1"/>
  <c r="E37"/>
  <c r="C37"/>
  <c r="I37" s="1"/>
  <c r="L37" s="1"/>
  <c r="B37"/>
  <c r="F36"/>
  <c r="O36" s="1"/>
  <c r="E36"/>
  <c r="C36"/>
  <c r="I36" s="1"/>
  <c r="L36" s="1"/>
  <c r="B36"/>
  <c r="F35"/>
  <c r="M35" s="1"/>
  <c r="E35"/>
  <c r="C35"/>
  <c r="I35" s="1"/>
  <c r="L35" s="1"/>
  <c r="B35"/>
  <c r="F34"/>
  <c r="O34" s="1"/>
  <c r="E34"/>
  <c r="C34"/>
  <c r="H34" s="1"/>
  <c r="N34" s="1"/>
  <c r="B34"/>
  <c r="F33"/>
  <c r="M33" s="1"/>
  <c r="E33"/>
  <c r="C33"/>
  <c r="I33" s="1"/>
  <c r="L33" s="1"/>
  <c r="B33"/>
  <c r="F32"/>
  <c r="O32" s="1"/>
  <c r="E32"/>
  <c r="C32"/>
  <c r="I32" s="1"/>
  <c r="L32" s="1"/>
  <c r="B32"/>
  <c r="F31"/>
  <c r="M31" s="1"/>
  <c r="E31"/>
  <c r="C31"/>
  <c r="I31" s="1"/>
  <c r="L31" s="1"/>
  <c r="B31"/>
  <c r="F30"/>
  <c r="O30" s="1"/>
  <c r="E30"/>
  <c r="C30"/>
  <c r="H30" s="1"/>
  <c r="N30" s="1"/>
  <c r="B30"/>
  <c r="F29"/>
  <c r="M29" s="1"/>
  <c r="E29"/>
  <c r="C29"/>
  <c r="I29" s="1"/>
  <c r="L29" s="1"/>
  <c r="B29"/>
  <c r="F28"/>
  <c r="O28" s="1"/>
  <c r="E28"/>
  <c r="C28"/>
  <c r="I28" s="1"/>
  <c r="L28" s="1"/>
  <c r="B28"/>
  <c r="F27"/>
  <c r="M27" s="1"/>
  <c r="E27"/>
  <c r="C27"/>
  <c r="I27" s="1"/>
  <c r="L27" s="1"/>
  <c r="B27"/>
  <c r="F26"/>
  <c r="O26" s="1"/>
  <c r="E26"/>
  <c r="C26"/>
  <c r="H26" s="1"/>
  <c r="N26" s="1"/>
  <c r="B26"/>
  <c r="F25"/>
  <c r="M25" s="1"/>
  <c r="E25"/>
  <c r="C25"/>
  <c r="I25" s="1"/>
  <c r="L25" s="1"/>
  <c r="B25"/>
  <c r="F24"/>
  <c r="O24" s="1"/>
  <c r="E24"/>
  <c r="C24"/>
  <c r="I24" s="1"/>
  <c r="L24" s="1"/>
  <c r="B24"/>
  <c r="F23"/>
  <c r="M23" s="1"/>
  <c r="E23"/>
  <c r="C23"/>
  <c r="I23" s="1"/>
  <c r="L23" s="1"/>
  <c r="B23"/>
  <c r="F22"/>
  <c r="O22" s="1"/>
  <c r="E22"/>
  <c r="C22"/>
  <c r="H22" s="1"/>
  <c r="N22" s="1"/>
  <c r="B22"/>
  <c r="F21"/>
  <c r="M21" s="1"/>
  <c r="E21"/>
  <c r="C21"/>
  <c r="I21" s="1"/>
  <c r="L21" s="1"/>
  <c r="B21"/>
  <c r="F20"/>
  <c r="O20" s="1"/>
  <c r="E20"/>
  <c r="C20"/>
  <c r="I20" s="1"/>
  <c r="L20" s="1"/>
  <c r="B20"/>
  <c r="F19"/>
  <c r="M19" s="1"/>
  <c r="E19"/>
  <c r="C19"/>
  <c r="H19" s="1"/>
  <c r="N19" s="1"/>
  <c r="B19"/>
  <c r="F18"/>
  <c r="O18" s="1"/>
  <c r="E18"/>
  <c r="C18"/>
  <c r="H18" s="1"/>
  <c r="N18" s="1"/>
  <c r="B18"/>
  <c r="F17"/>
  <c r="M17" s="1"/>
  <c r="E17"/>
  <c r="C17"/>
  <c r="I17" s="1"/>
  <c r="L17" s="1"/>
  <c r="B17"/>
  <c r="F16"/>
  <c r="O16" s="1"/>
  <c r="E16"/>
  <c r="C16"/>
  <c r="I16" s="1"/>
  <c r="L16" s="1"/>
  <c r="B16"/>
  <c r="F15"/>
  <c r="M15" s="1"/>
  <c r="E15"/>
  <c r="C15"/>
  <c r="H15" s="1"/>
  <c r="N15" s="1"/>
  <c r="B15"/>
  <c r="F14"/>
  <c r="O14" s="1"/>
  <c r="E14"/>
  <c r="C14"/>
  <c r="H14" s="1"/>
  <c r="N14" s="1"/>
  <c r="B14"/>
  <c r="F13"/>
  <c r="M13" s="1"/>
  <c r="E13"/>
  <c r="C13"/>
  <c r="I13" s="1"/>
  <c r="L13" s="1"/>
  <c r="B13"/>
  <c r="F12"/>
  <c r="O12" s="1"/>
  <c r="E12"/>
  <c r="C12"/>
  <c r="I12" s="1"/>
  <c r="L12" s="1"/>
  <c r="B12"/>
  <c r="F11"/>
  <c r="M11" s="1"/>
  <c r="E11"/>
  <c r="C11"/>
  <c r="H11" s="1"/>
  <c r="N11" s="1"/>
  <c r="B11"/>
  <c r="F10"/>
  <c r="O10" s="1"/>
  <c r="E10"/>
  <c r="C10"/>
  <c r="H10" s="1"/>
  <c r="N10" s="1"/>
  <c r="B10"/>
  <c r="F9"/>
  <c r="M9" s="1"/>
  <c r="E9"/>
  <c r="C9"/>
  <c r="I9" s="1"/>
  <c r="L9" s="1"/>
  <c r="B9"/>
  <c r="F8"/>
  <c r="O8" s="1"/>
  <c r="E8"/>
  <c r="C8"/>
  <c r="I8" s="1"/>
  <c r="L8" s="1"/>
  <c r="B8"/>
  <c r="F7"/>
  <c r="M7" s="1"/>
  <c r="E7"/>
  <c r="C7"/>
  <c r="H7" s="1"/>
  <c r="N7" s="1"/>
  <c r="B7"/>
  <c r="F6"/>
  <c r="O6" s="1"/>
  <c r="E6"/>
  <c r="C6"/>
  <c r="H6" s="1"/>
  <c r="N6" s="1"/>
  <c r="B6"/>
  <c r="F5"/>
  <c r="M5" s="1"/>
  <c r="E5"/>
  <c r="C5"/>
  <c r="I5" s="1"/>
  <c r="L5" s="1"/>
  <c r="B5"/>
  <c r="F4"/>
  <c r="O4" s="1"/>
  <c r="E4"/>
  <c r="C4"/>
  <c r="I4" s="1"/>
  <c r="L4" s="1"/>
  <c r="B4"/>
  <c r="F3"/>
  <c r="F53" s="1"/>
  <c r="E3"/>
  <c r="E53" s="1"/>
  <c r="C3"/>
  <c r="H3" s="1"/>
  <c r="N3" s="1"/>
  <c r="B3"/>
  <c r="B53" s="1"/>
  <c r="AF53" i="29"/>
  <c r="E23" i="37" l="1"/>
  <c r="H4" i="33"/>
  <c r="N4" s="1"/>
  <c r="H5"/>
  <c r="N5" s="1"/>
  <c r="I6"/>
  <c r="L6" s="1"/>
  <c r="I7"/>
  <c r="L7" s="1"/>
  <c r="H8"/>
  <c r="N8" s="1"/>
  <c r="H9"/>
  <c r="N9" s="1"/>
  <c r="I10"/>
  <c r="L10" s="1"/>
  <c r="I11"/>
  <c r="L11" s="1"/>
  <c r="H12"/>
  <c r="N12" s="1"/>
  <c r="H13"/>
  <c r="N13" s="1"/>
  <c r="I14"/>
  <c r="L14" s="1"/>
  <c r="I15"/>
  <c r="L15" s="1"/>
  <c r="H16"/>
  <c r="N16" s="1"/>
  <c r="H17"/>
  <c r="N17" s="1"/>
  <c r="I18"/>
  <c r="L18" s="1"/>
  <c r="I19"/>
  <c r="L19" s="1"/>
  <c r="H20"/>
  <c r="N20" s="1"/>
  <c r="H21"/>
  <c r="N21" s="1"/>
  <c r="H23"/>
  <c r="N23" s="1"/>
  <c r="H24"/>
  <c r="N24" s="1"/>
  <c r="H25"/>
  <c r="N25" s="1"/>
  <c r="H27"/>
  <c r="N27" s="1"/>
  <c r="H28"/>
  <c r="N28" s="1"/>
  <c r="H29"/>
  <c r="N29" s="1"/>
  <c r="H31"/>
  <c r="N31" s="1"/>
  <c r="H32"/>
  <c r="N32" s="1"/>
  <c r="H33"/>
  <c r="N33" s="1"/>
  <c r="H35"/>
  <c r="N35" s="1"/>
  <c r="H36"/>
  <c r="N36" s="1"/>
  <c r="H37"/>
  <c r="N37" s="1"/>
  <c r="H39"/>
  <c r="N39" s="1"/>
  <c r="H40"/>
  <c r="N40" s="1"/>
  <c r="H41"/>
  <c r="N41" s="1"/>
  <c r="H43"/>
  <c r="N43" s="1"/>
  <c r="H44"/>
  <c r="N44" s="1"/>
  <c r="H45"/>
  <c r="N45" s="1"/>
  <c r="H47"/>
  <c r="N47" s="1"/>
  <c r="H48"/>
  <c r="N48" s="1"/>
  <c r="H49"/>
  <c r="N49" s="1"/>
  <c r="H51"/>
  <c r="N51" s="1"/>
  <c r="H52"/>
  <c r="N52" s="1"/>
  <c r="I3"/>
  <c r="L3" s="1"/>
  <c r="I50"/>
  <c r="L50" s="1"/>
  <c r="I46"/>
  <c r="L46" s="1"/>
  <c r="I42"/>
  <c r="L42" s="1"/>
  <c r="I38"/>
  <c r="L38" s="1"/>
  <c r="I34"/>
  <c r="L34" s="1"/>
  <c r="I30"/>
  <c r="L30" s="1"/>
  <c r="I26"/>
  <c r="L26" s="1"/>
  <c r="I22"/>
  <c r="L22" s="1"/>
  <c r="D53"/>
  <c r="K53" s="1"/>
  <c r="D53" i="30"/>
  <c r="D53" i="31"/>
  <c r="D53" i="32"/>
  <c r="K53" s="1"/>
  <c r="G53" i="29"/>
  <c r="K53" s="1"/>
  <c r="FI53" i="33"/>
  <c r="O3"/>
  <c r="M4"/>
  <c r="O5"/>
  <c r="M6"/>
  <c r="O7"/>
  <c r="M8"/>
  <c r="O9"/>
  <c r="M10"/>
  <c r="O11"/>
  <c r="M12"/>
  <c r="O13"/>
  <c r="M14"/>
  <c r="O15"/>
  <c r="M16"/>
  <c r="O17"/>
  <c r="M18"/>
  <c r="O19"/>
  <c r="M20"/>
  <c r="O21"/>
  <c r="M22"/>
  <c r="O23"/>
  <c r="M24"/>
  <c r="O25"/>
  <c r="M26"/>
  <c r="O27"/>
  <c r="M28"/>
  <c r="O29"/>
  <c r="M30"/>
  <c r="O31"/>
  <c r="M32"/>
  <c r="O33"/>
  <c r="M34"/>
  <c r="O35"/>
  <c r="M36"/>
  <c r="O37"/>
  <c r="M38"/>
  <c r="O39"/>
  <c r="M40"/>
  <c r="O41"/>
  <c r="M42"/>
  <c r="O43"/>
  <c r="M44"/>
  <c r="O45"/>
  <c r="M46"/>
  <c r="O47"/>
  <c r="M48"/>
  <c r="O49"/>
  <c r="M50"/>
  <c r="O51"/>
  <c r="M52"/>
  <c r="ET53"/>
  <c r="O53"/>
  <c r="M3"/>
  <c r="D53" i="23"/>
  <c r="G53" i="31"/>
  <c r="K53" s="1"/>
  <c r="G53" i="30"/>
  <c r="G53" i="22"/>
  <c r="K53" s="1"/>
  <c r="M53" i="33"/>
  <c r="C53"/>
  <c r="EZ53" i="32"/>
  <c r="EY53"/>
  <c r="EW53"/>
  <c r="EV53"/>
  <c r="EK53"/>
  <c r="EJ53"/>
  <c r="EH53"/>
  <c r="EG53"/>
  <c r="DV53"/>
  <c r="DU53"/>
  <c r="DS53"/>
  <c r="DR53"/>
  <c r="DG53"/>
  <c r="DF53"/>
  <c r="DD53"/>
  <c r="DC53"/>
  <c r="CR53"/>
  <c r="CQ53"/>
  <c r="CO53"/>
  <c r="CN53"/>
  <c r="CC53"/>
  <c r="CB53"/>
  <c r="BZ53"/>
  <c r="BY53"/>
  <c r="BN53"/>
  <c r="BM53"/>
  <c r="BK53"/>
  <c r="BJ53"/>
  <c r="AY53"/>
  <c r="AX53"/>
  <c r="AV53"/>
  <c r="AU53"/>
  <c r="AJ53"/>
  <c r="AI53"/>
  <c r="AG53"/>
  <c r="AF53"/>
  <c r="U53"/>
  <c r="T53"/>
  <c r="R53"/>
  <c r="Q53"/>
  <c r="F52"/>
  <c r="E52"/>
  <c r="C52"/>
  <c r="B52"/>
  <c r="F51"/>
  <c r="E51"/>
  <c r="C51"/>
  <c r="B51"/>
  <c r="F50"/>
  <c r="E50"/>
  <c r="C50"/>
  <c r="B50"/>
  <c r="F49"/>
  <c r="E49"/>
  <c r="C49"/>
  <c r="B49"/>
  <c r="F48"/>
  <c r="E48"/>
  <c r="C48"/>
  <c r="B48"/>
  <c r="F47"/>
  <c r="E47"/>
  <c r="C47"/>
  <c r="B47"/>
  <c r="F46"/>
  <c r="E46"/>
  <c r="C46"/>
  <c r="B46"/>
  <c r="F45"/>
  <c r="E45"/>
  <c r="C45"/>
  <c r="B45"/>
  <c r="F44"/>
  <c r="E44"/>
  <c r="C44"/>
  <c r="B44"/>
  <c r="F43"/>
  <c r="E43"/>
  <c r="C43"/>
  <c r="B43"/>
  <c r="F42"/>
  <c r="E42"/>
  <c r="C42"/>
  <c r="B42"/>
  <c r="F41"/>
  <c r="E41"/>
  <c r="C41"/>
  <c r="B41"/>
  <c r="F40"/>
  <c r="E40"/>
  <c r="C40"/>
  <c r="B40"/>
  <c r="F39"/>
  <c r="E39"/>
  <c r="C39"/>
  <c r="B39"/>
  <c r="F38"/>
  <c r="E38"/>
  <c r="C38"/>
  <c r="B38"/>
  <c r="F37"/>
  <c r="E37"/>
  <c r="C37"/>
  <c r="B37"/>
  <c r="F36"/>
  <c r="E36"/>
  <c r="C36"/>
  <c r="B36"/>
  <c r="F35"/>
  <c r="E35"/>
  <c r="C35"/>
  <c r="B35"/>
  <c r="F34"/>
  <c r="E34"/>
  <c r="C34"/>
  <c r="B34"/>
  <c r="F33"/>
  <c r="E33"/>
  <c r="C33"/>
  <c r="B33"/>
  <c r="F32"/>
  <c r="E32"/>
  <c r="C32"/>
  <c r="B32"/>
  <c r="F31"/>
  <c r="E31"/>
  <c r="C31"/>
  <c r="B31"/>
  <c r="F30"/>
  <c r="E30"/>
  <c r="C30"/>
  <c r="B30"/>
  <c r="F29"/>
  <c r="E29"/>
  <c r="C29"/>
  <c r="B29"/>
  <c r="F28"/>
  <c r="E28"/>
  <c r="C28"/>
  <c r="B28"/>
  <c r="F27"/>
  <c r="E27"/>
  <c r="C27"/>
  <c r="B27"/>
  <c r="F26"/>
  <c r="E26"/>
  <c r="C26"/>
  <c r="B26"/>
  <c r="F25"/>
  <c r="E25"/>
  <c r="C25"/>
  <c r="B25"/>
  <c r="F24"/>
  <c r="E24"/>
  <c r="C24"/>
  <c r="B24"/>
  <c r="F23"/>
  <c r="E23"/>
  <c r="C23"/>
  <c r="B23"/>
  <c r="F22"/>
  <c r="E22"/>
  <c r="C22"/>
  <c r="B22"/>
  <c r="F21"/>
  <c r="E21"/>
  <c r="C21"/>
  <c r="B21"/>
  <c r="F20"/>
  <c r="E20"/>
  <c r="C20"/>
  <c r="B20"/>
  <c r="F19"/>
  <c r="E19"/>
  <c r="C19"/>
  <c r="B19"/>
  <c r="F18"/>
  <c r="E18"/>
  <c r="C18"/>
  <c r="B18"/>
  <c r="F17"/>
  <c r="E17"/>
  <c r="C17"/>
  <c r="B17"/>
  <c r="F16"/>
  <c r="E16"/>
  <c r="C16"/>
  <c r="B16"/>
  <c r="F15"/>
  <c r="E15"/>
  <c r="C15"/>
  <c r="B15"/>
  <c r="F14"/>
  <c r="E14"/>
  <c r="C14"/>
  <c r="B14"/>
  <c r="F13"/>
  <c r="E13"/>
  <c r="C13"/>
  <c r="B13"/>
  <c r="F12"/>
  <c r="E12"/>
  <c r="C12"/>
  <c r="B12"/>
  <c r="F11"/>
  <c r="E11"/>
  <c r="C11"/>
  <c r="B11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B6"/>
  <c r="F5"/>
  <c r="E5"/>
  <c r="C5"/>
  <c r="B5"/>
  <c r="F4"/>
  <c r="E4"/>
  <c r="C4"/>
  <c r="B4"/>
  <c r="F3"/>
  <c r="E3"/>
  <c r="E53" s="1"/>
  <c r="C3"/>
  <c r="B3"/>
  <c r="B53" s="1"/>
  <c r="EZ53" i="31"/>
  <c r="EY53"/>
  <c r="EW53"/>
  <c r="EV53"/>
  <c r="EK53"/>
  <c r="EJ53"/>
  <c r="EH53"/>
  <c r="EG53"/>
  <c r="DV53"/>
  <c r="DU53"/>
  <c r="DS53"/>
  <c r="DR53"/>
  <c r="DG53"/>
  <c r="DF53"/>
  <c r="DD53"/>
  <c r="DC53"/>
  <c r="CR53"/>
  <c r="CQ53"/>
  <c r="CO53"/>
  <c r="CN53"/>
  <c r="CC53"/>
  <c r="CB53"/>
  <c r="BZ53"/>
  <c r="BY53"/>
  <c r="BN53"/>
  <c r="BM53"/>
  <c r="BK53"/>
  <c r="BJ53"/>
  <c r="AY53"/>
  <c r="AX53"/>
  <c r="AV53"/>
  <c r="AU53"/>
  <c r="AJ53"/>
  <c r="AI53"/>
  <c r="AG53"/>
  <c r="AF53"/>
  <c r="U53"/>
  <c r="T53"/>
  <c r="R53"/>
  <c r="Q53"/>
  <c r="F52"/>
  <c r="E52"/>
  <c r="C52"/>
  <c r="B52"/>
  <c r="F51"/>
  <c r="E51"/>
  <c r="C51"/>
  <c r="B51"/>
  <c r="F50"/>
  <c r="E50"/>
  <c r="C50"/>
  <c r="B50"/>
  <c r="F49"/>
  <c r="E49"/>
  <c r="C49"/>
  <c r="B49"/>
  <c r="F48"/>
  <c r="E48"/>
  <c r="C48"/>
  <c r="B48"/>
  <c r="F47"/>
  <c r="E47"/>
  <c r="C47"/>
  <c r="B47"/>
  <c r="F46"/>
  <c r="E46"/>
  <c r="C46"/>
  <c r="B46"/>
  <c r="F45"/>
  <c r="E45"/>
  <c r="C45"/>
  <c r="B45"/>
  <c r="F44"/>
  <c r="E44"/>
  <c r="C44"/>
  <c r="B44"/>
  <c r="F43"/>
  <c r="E43"/>
  <c r="C43"/>
  <c r="B43"/>
  <c r="F42"/>
  <c r="E42"/>
  <c r="C42"/>
  <c r="B42"/>
  <c r="F41"/>
  <c r="E41"/>
  <c r="C41"/>
  <c r="B41"/>
  <c r="F40"/>
  <c r="E40"/>
  <c r="C40"/>
  <c r="B40"/>
  <c r="F39"/>
  <c r="E39"/>
  <c r="C39"/>
  <c r="B39"/>
  <c r="F38"/>
  <c r="E38"/>
  <c r="C38"/>
  <c r="B38"/>
  <c r="F37"/>
  <c r="E37"/>
  <c r="C37"/>
  <c r="B37"/>
  <c r="F36"/>
  <c r="E36"/>
  <c r="C36"/>
  <c r="B36"/>
  <c r="F35"/>
  <c r="E35"/>
  <c r="C35"/>
  <c r="B35"/>
  <c r="F34"/>
  <c r="E34"/>
  <c r="C34"/>
  <c r="B34"/>
  <c r="F33"/>
  <c r="E33"/>
  <c r="C33"/>
  <c r="B33"/>
  <c r="F32"/>
  <c r="E32"/>
  <c r="C32"/>
  <c r="B32"/>
  <c r="F31"/>
  <c r="E31"/>
  <c r="C31"/>
  <c r="B31"/>
  <c r="F30"/>
  <c r="E30"/>
  <c r="C30"/>
  <c r="B30"/>
  <c r="F29"/>
  <c r="E29"/>
  <c r="C29"/>
  <c r="B29"/>
  <c r="F28"/>
  <c r="E28"/>
  <c r="C28"/>
  <c r="B28"/>
  <c r="F27"/>
  <c r="E27"/>
  <c r="C27"/>
  <c r="B27"/>
  <c r="F26"/>
  <c r="E26"/>
  <c r="C26"/>
  <c r="B26"/>
  <c r="F25"/>
  <c r="E25"/>
  <c r="C25"/>
  <c r="B25"/>
  <c r="F24"/>
  <c r="E24"/>
  <c r="C24"/>
  <c r="B24"/>
  <c r="F23"/>
  <c r="E23"/>
  <c r="C23"/>
  <c r="B23"/>
  <c r="F22"/>
  <c r="E22"/>
  <c r="C22"/>
  <c r="B22"/>
  <c r="F21"/>
  <c r="E21"/>
  <c r="C21"/>
  <c r="B21"/>
  <c r="F20"/>
  <c r="E20"/>
  <c r="C20"/>
  <c r="B20"/>
  <c r="F19"/>
  <c r="E19"/>
  <c r="C19"/>
  <c r="B19"/>
  <c r="F18"/>
  <c r="E18"/>
  <c r="C18"/>
  <c r="B18"/>
  <c r="F17"/>
  <c r="E17"/>
  <c r="C17"/>
  <c r="B17"/>
  <c r="F16"/>
  <c r="E16"/>
  <c r="C16"/>
  <c r="B16"/>
  <c r="F15"/>
  <c r="E15"/>
  <c r="C15"/>
  <c r="B15"/>
  <c r="F14"/>
  <c r="E14"/>
  <c r="C14"/>
  <c r="B14"/>
  <c r="F13"/>
  <c r="E13"/>
  <c r="C13"/>
  <c r="B13"/>
  <c r="F12"/>
  <c r="E12"/>
  <c r="C12"/>
  <c r="B12"/>
  <c r="F11"/>
  <c r="E11"/>
  <c r="C11"/>
  <c r="B11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B6"/>
  <c r="F5"/>
  <c r="E5"/>
  <c r="C5"/>
  <c r="B5"/>
  <c r="F4"/>
  <c r="E4"/>
  <c r="C4"/>
  <c r="B4"/>
  <c r="F3"/>
  <c r="E3"/>
  <c r="E53" s="1"/>
  <c r="C3"/>
  <c r="B3"/>
  <c r="B53" s="1"/>
  <c r="FO53" i="30"/>
  <c r="FN53"/>
  <c r="FL53"/>
  <c r="FK53"/>
  <c r="EZ53"/>
  <c r="EY53"/>
  <c r="EW53"/>
  <c r="EV53"/>
  <c r="EK53"/>
  <c r="EJ53"/>
  <c r="EH53"/>
  <c r="EG53"/>
  <c r="DV53"/>
  <c r="DU53"/>
  <c r="DS53"/>
  <c r="DR53"/>
  <c r="DG53"/>
  <c r="DF53"/>
  <c r="DD53"/>
  <c r="DC53"/>
  <c r="CR53"/>
  <c r="CQ53"/>
  <c r="CO53"/>
  <c r="CN53"/>
  <c r="CC53"/>
  <c r="CB53"/>
  <c r="BZ53"/>
  <c r="BY53"/>
  <c r="BN53"/>
  <c r="BM53"/>
  <c r="BK53"/>
  <c r="BJ53"/>
  <c r="AY53"/>
  <c r="AX53"/>
  <c r="AV53"/>
  <c r="AU53"/>
  <c r="AJ53"/>
  <c r="AI53"/>
  <c r="AG53"/>
  <c r="AF53"/>
  <c r="U53"/>
  <c r="T53"/>
  <c r="R53"/>
  <c r="Q53"/>
  <c r="F52"/>
  <c r="E52"/>
  <c r="C52"/>
  <c r="B52"/>
  <c r="F51"/>
  <c r="E51"/>
  <c r="C51"/>
  <c r="B51"/>
  <c r="F50"/>
  <c r="E50"/>
  <c r="C50"/>
  <c r="B50"/>
  <c r="F49"/>
  <c r="E49"/>
  <c r="C49"/>
  <c r="B49"/>
  <c r="F48"/>
  <c r="E48"/>
  <c r="C48"/>
  <c r="B48"/>
  <c r="F47"/>
  <c r="E47"/>
  <c r="C47"/>
  <c r="B47"/>
  <c r="F46"/>
  <c r="E46"/>
  <c r="C46"/>
  <c r="B46"/>
  <c r="F45"/>
  <c r="E45"/>
  <c r="C45"/>
  <c r="B45"/>
  <c r="F44"/>
  <c r="E44"/>
  <c r="C44"/>
  <c r="B44"/>
  <c r="F43"/>
  <c r="E43"/>
  <c r="C43"/>
  <c r="B43"/>
  <c r="F42"/>
  <c r="E42"/>
  <c r="C42"/>
  <c r="B42"/>
  <c r="F41"/>
  <c r="E41"/>
  <c r="C41"/>
  <c r="B41"/>
  <c r="F40"/>
  <c r="E40"/>
  <c r="C40"/>
  <c r="B40"/>
  <c r="F39"/>
  <c r="E39"/>
  <c r="C39"/>
  <c r="B39"/>
  <c r="F38"/>
  <c r="E38"/>
  <c r="C38"/>
  <c r="B38"/>
  <c r="F37"/>
  <c r="E37"/>
  <c r="C37"/>
  <c r="B37"/>
  <c r="F36"/>
  <c r="E36"/>
  <c r="C36"/>
  <c r="B36"/>
  <c r="F35"/>
  <c r="E35"/>
  <c r="C35"/>
  <c r="B35"/>
  <c r="F34"/>
  <c r="E34"/>
  <c r="C34"/>
  <c r="B34"/>
  <c r="F33"/>
  <c r="E33"/>
  <c r="C33"/>
  <c r="B33"/>
  <c r="F32"/>
  <c r="E32"/>
  <c r="C32"/>
  <c r="B32"/>
  <c r="F31"/>
  <c r="E31"/>
  <c r="C31"/>
  <c r="B31"/>
  <c r="F30"/>
  <c r="E30"/>
  <c r="C30"/>
  <c r="B30"/>
  <c r="F29"/>
  <c r="E29"/>
  <c r="C29"/>
  <c r="B29"/>
  <c r="F28"/>
  <c r="E28"/>
  <c r="C28"/>
  <c r="B28"/>
  <c r="F27"/>
  <c r="E27"/>
  <c r="C27"/>
  <c r="B27"/>
  <c r="F26"/>
  <c r="E26"/>
  <c r="C26"/>
  <c r="B26"/>
  <c r="F25"/>
  <c r="E25"/>
  <c r="C25"/>
  <c r="B25"/>
  <c r="F24"/>
  <c r="E24"/>
  <c r="C24"/>
  <c r="B24"/>
  <c r="F23"/>
  <c r="E23"/>
  <c r="C23"/>
  <c r="B23"/>
  <c r="F22"/>
  <c r="E22"/>
  <c r="C22"/>
  <c r="B22"/>
  <c r="F21"/>
  <c r="E21"/>
  <c r="C21"/>
  <c r="B21"/>
  <c r="F20"/>
  <c r="E20"/>
  <c r="C20"/>
  <c r="B20"/>
  <c r="F19"/>
  <c r="E19"/>
  <c r="C19"/>
  <c r="B19"/>
  <c r="F18"/>
  <c r="E18"/>
  <c r="C18"/>
  <c r="B18"/>
  <c r="F17"/>
  <c r="E17"/>
  <c r="C17"/>
  <c r="B17"/>
  <c r="F16"/>
  <c r="E16"/>
  <c r="C16"/>
  <c r="B16"/>
  <c r="F15"/>
  <c r="E15"/>
  <c r="C15"/>
  <c r="B15"/>
  <c r="F14"/>
  <c r="E14"/>
  <c r="C14"/>
  <c r="B14"/>
  <c r="F13"/>
  <c r="E13"/>
  <c r="C13"/>
  <c r="B13"/>
  <c r="F12"/>
  <c r="E12"/>
  <c r="C12"/>
  <c r="B12"/>
  <c r="F11"/>
  <c r="E11"/>
  <c r="C11"/>
  <c r="B11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B6"/>
  <c r="F5"/>
  <c r="E5"/>
  <c r="C5"/>
  <c r="B5"/>
  <c r="F4"/>
  <c r="E4"/>
  <c r="C4"/>
  <c r="B4"/>
  <c r="F3"/>
  <c r="E3"/>
  <c r="C3"/>
  <c r="B3"/>
  <c r="B4" i="29"/>
  <c r="C4"/>
  <c r="E4"/>
  <c r="F4"/>
  <c r="B5"/>
  <c r="C5"/>
  <c r="E5"/>
  <c r="F5"/>
  <c r="B6"/>
  <c r="C6"/>
  <c r="E6"/>
  <c r="F6"/>
  <c r="B7"/>
  <c r="C7"/>
  <c r="E7"/>
  <c r="F7"/>
  <c r="B8"/>
  <c r="C8"/>
  <c r="E8"/>
  <c r="F8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C18"/>
  <c r="E18"/>
  <c r="F18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C3"/>
  <c r="E3"/>
  <c r="E53" s="1"/>
  <c r="F3"/>
  <c r="B3"/>
  <c r="FO53"/>
  <c r="FN53"/>
  <c r="FL53"/>
  <c r="FK53"/>
  <c r="EZ53"/>
  <c r="EY53"/>
  <c r="EW53"/>
  <c r="EV53"/>
  <c r="EK53"/>
  <c r="EJ53"/>
  <c r="EH53"/>
  <c r="EG53"/>
  <c r="DV53"/>
  <c r="DU53"/>
  <c r="DS53"/>
  <c r="DR53"/>
  <c r="DG53"/>
  <c r="DF53"/>
  <c r="DD53"/>
  <c r="DC53"/>
  <c r="CR53"/>
  <c r="CQ53"/>
  <c r="CO53"/>
  <c r="CN53"/>
  <c r="CC53"/>
  <c r="CB53"/>
  <c r="BZ53"/>
  <c r="BY53"/>
  <c r="BN53"/>
  <c r="BM53"/>
  <c r="BK53"/>
  <c r="BJ53"/>
  <c r="AY53"/>
  <c r="AX53"/>
  <c r="AV53"/>
  <c r="AU53"/>
  <c r="AJ53"/>
  <c r="AI53"/>
  <c r="AG53"/>
  <c r="U53"/>
  <c r="T53"/>
  <c r="R53"/>
  <c r="Q53"/>
  <c r="B53"/>
  <c r="EZ53" i="23"/>
  <c r="EY53"/>
  <c r="EW53"/>
  <c r="EV53"/>
  <c r="EK53"/>
  <c r="EJ53"/>
  <c r="EH53"/>
  <c r="EG53"/>
  <c r="DV53"/>
  <c r="DU53"/>
  <c r="DS53"/>
  <c r="DR53"/>
  <c r="DG53"/>
  <c r="DF53"/>
  <c r="DD53"/>
  <c r="DC53"/>
  <c r="CR53"/>
  <c r="CQ53"/>
  <c r="CO53"/>
  <c r="CN53"/>
  <c r="CC53"/>
  <c r="CB53"/>
  <c r="BZ53"/>
  <c r="BN53"/>
  <c r="BM53"/>
  <c r="BK53"/>
  <c r="BJ53"/>
  <c r="AY53"/>
  <c r="AX53"/>
  <c r="AV53"/>
  <c r="AU53"/>
  <c r="AJ53"/>
  <c r="AI53"/>
  <c r="AG53"/>
  <c r="AF53"/>
  <c r="U53"/>
  <c r="T53"/>
  <c r="R53"/>
  <c r="Q53"/>
  <c r="F52"/>
  <c r="E52"/>
  <c r="C52"/>
  <c r="B52"/>
  <c r="F51"/>
  <c r="E51"/>
  <c r="C51"/>
  <c r="B51"/>
  <c r="F50"/>
  <c r="E50"/>
  <c r="C50"/>
  <c r="B50"/>
  <c r="F49"/>
  <c r="E49"/>
  <c r="C49"/>
  <c r="B49"/>
  <c r="F48"/>
  <c r="E48"/>
  <c r="C48"/>
  <c r="B48"/>
  <c r="F47"/>
  <c r="E47"/>
  <c r="C47"/>
  <c r="B47"/>
  <c r="F46"/>
  <c r="E46"/>
  <c r="C46"/>
  <c r="B46"/>
  <c r="F45"/>
  <c r="E45"/>
  <c r="C45"/>
  <c r="B45"/>
  <c r="F44"/>
  <c r="E44"/>
  <c r="C44"/>
  <c r="B44"/>
  <c r="F43"/>
  <c r="E43"/>
  <c r="C43"/>
  <c r="B43"/>
  <c r="F42"/>
  <c r="E42"/>
  <c r="C42"/>
  <c r="B42"/>
  <c r="F41"/>
  <c r="E41"/>
  <c r="C41"/>
  <c r="B41"/>
  <c r="F40"/>
  <c r="E40"/>
  <c r="C40"/>
  <c r="B40"/>
  <c r="F39"/>
  <c r="E39"/>
  <c r="C39"/>
  <c r="B39"/>
  <c r="F38"/>
  <c r="E38"/>
  <c r="C38"/>
  <c r="B38"/>
  <c r="F37"/>
  <c r="E37"/>
  <c r="C37"/>
  <c r="B37"/>
  <c r="F36"/>
  <c r="E36"/>
  <c r="C36"/>
  <c r="B36"/>
  <c r="F35"/>
  <c r="E35"/>
  <c r="C35"/>
  <c r="B35"/>
  <c r="F34"/>
  <c r="E34"/>
  <c r="C34"/>
  <c r="B34"/>
  <c r="F33"/>
  <c r="E33"/>
  <c r="C33"/>
  <c r="B33"/>
  <c r="F32"/>
  <c r="E32"/>
  <c r="C32"/>
  <c r="B32"/>
  <c r="F31"/>
  <c r="E31"/>
  <c r="C31"/>
  <c r="B31"/>
  <c r="F30"/>
  <c r="E30"/>
  <c r="C30"/>
  <c r="B30"/>
  <c r="F29"/>
  <c r="E29"/>
  <c r="C29"/>
  <c r="B29"/>
  <c r="F28"/>
  <c r="E28"/>
  <c r="C28"/>
  <c r="B28"/>
  <c r="F27"/>
  <c r="E27"/>
  <c r="C27"/>
  <c r="B27"/>
  <c r="F26"/>
  <c r="E26"/>
  <c r="C26"/>
  <c r="B26"/>
  <c r="F25"/>
  <c r="E25"/>
  <c r="C25"/>
  <c r="B25"/>
  <c r="F24"/>
  <c r="E24"/>
  <c r="C24"/>
  <c r="B24"/>
  <c r="F23"/>
  <c r="E23"/>
  <c r="C23"/>
  <c r="B23"/>
  <c r="F22"/>
  <c r="E22"/>
  <c r="C22"/>
  <c r="B22"/>
  <c r="F21"/>
  <c r="E21"/>
  <c r="C21"/>
  <c r="B21"/>
  <c r="F20"/>
  <c r="E20"/>
  <c r="C20"/>
  <c r="B20"/>
  <c r="F19"/>
  <c r="E19"/>
  <c r="C19"/>
  <c r="B19"/>
  <c r="F18"/>
  <c r="E18"/>
  <c r="C18"/>
  <c r="B18"/>
  <c r="F17"/>
  <c r="E17"/>
  <c r="C17"/>
  <c r="B17"/>
  <c r="F16"/>
  <c r="E16"/>
  <c r="C16"/>
  <c r="B16"/>
  <c r="F15"/>
  <c r="E15"/>
  <c r="C15"/>
  <c r="B15"/>
  <c r="F14"/>
  <c r="E14"/>
  <c r="C14"/>
  <c r="B14"/>
  <c r="F13"/>
  <c r="E13"/>
  <c r="C13"/>
  <c r="B13"/>
  <c r="F12"/>
  <c r="E12"/>
  <c r="C12"/>
  <c r="B12"/>
  <c r="F11"/>
  <c r="E11"/>
  <c r="C11"/>
  <c r="B11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B6"/>
  <c r="F5"/>
  <c r="E5"/>
  <c r="C5"/>
  <c r="B5"/>
  <c r="F4"/>
  <c r="E4"/>
  <c r="C4"/>
  <c r="B4"/>
  <c r="F3"/>
  <c r="E3"/>
  <c r="E53" s="1"/>
  <c r="C3"/>
  <c r="B3"/>
  <c r="B53" s="1"/>
  <c r="B4" i="22"/>
  <c r="C4"/>
  <c r="E4"/>
  <c r="F4"/>
  <c r="B5"/>
  <c r="C5"/>
  <c r="E5"/>
  <c r="F5"/>
  <c r="B6"/>
  <c r="C6"/>
  <c r="E6"/>
  <c r="F6"/>
  <c r="B7"/>
  <c r="C7"/>
  <c r="E7"/>
  <c r="F7"/>
  <c r="B8"/>
  <c r="C8"/>
  <c r="E8"/>
  <c r="F8"/>
  <c r="B9"/>
  <c r="C9"/>
  <c r="E9"/>
  <c r="F9"/>
  <c r="B10"/>
  <c r="C10"/>
  <c r="E10"/>
  <c r="F10"/>
  <c r="B11"/>
  <c r="C11"/>
  <c r="E11"/>
  <c r="F11"/>
  <c r="B12"/>
  <c r="C12"/>
  <c r="E12"/>
  <c r="F12"/>
  <c r="B13"/>
  <c r="C13"/>
  <c r="E13"/>
  <c r="F13"/>
  <c r="B14"/>
  <c r="C14"/>
  <c r="E14"/>
  <c r="F14"/>
  <c r="B15"/>
  <c r="C15"/>
  <c r="E15"/>
  <c r="F15"/>
  <c r="B16"/>
  <c r="C16"/>
  <c r="E16"/>
  <c r="F16"/>
  <c r="B17"/>
  <c r="C17"/>
  <c r="E17"/>
  <c r="F17"/>
  <c r="B18"/>
  <c r="C18"/>
  <c r="E18"/>
  <c r="F18"/>
  <c r="B19"/>
  <c r="C19"/>
  <c r="E19"/>
  <c r="F19"/>
  <c r="B20"/>
  <c r="C20"/>
  <c r="E20"/>
  <c r="F20"/>
  <c r="B21"/>
  <c r="C21"/>
  <c r="E21"/>
  <c r="F21"/>
  <c r="B22"/>
  <c r="C22"/>
  <c r="E22"/>
  <c r="F22"/>
  <c r="B23"/>
  <c r="C23"/>
  <c r="E23"/>
  <c r="F23"/>
  <c r="B24"/>
  <c r="C24"/>
  <c r="E24"/>
  <c r="F24"/>
  <c r="B25"/>
  <c r="C25"/>
  <c r="E25"/>
  <c r="F25"/>
  <c r="B26"/>
  <c r="C26"/>
  <c r="E26"/>
  <c r="F26"/>
  <c r="B27"/>
  <c r="C27"/>
  <c r="E27"/>
  <c r="F27"/>
  <c r="B28"/>
  <c r="C28"/>
  <c r="E28"/>
  <c r="F28"/>
  <c r="B29"/>
  <c r="C29"/>
  <c r="E29"/>
  <c r="F29"/>
  <c r="B30"/>
  <c r="C30"/>
  <c r="E30"/>
  <c r="F30"/>
  <c r="B31"/>
  <c r="C31"/>
  <c r="E31"/>
  <c r="F31"/>
  <c r="B32"/>
  <c r="C32"/>
  <c r="E32"/>
  <c r="F32"/>
  <c r="B33"/>
  <c r="C33"/>
  <c r="E33"/>
  <c r="F33"/>
  <c r="B34"/>
  <c r="C34"/>
  <c r="E34"/>
  <c r="F34"/>
  <c r="B35"/>
  <c r="C35"/>
  <c r="E35"/>
  <c r="F35"/>
  <c r="B36"/>
  <c r="C36"/>
  <c r="E36"/>
  <c r="F36"/>
  <c r="B37"/>
  <c r="C37"/>
  <c r="E37"/>
  <c r="F37"/>
  <c r="B38"/>
  <c r="C38"/>
  <c r="E38"/>
  <c r="F38"/>
  <c r="B39"/>
  <c r="C39"/>
  <c r="E39"/>
  <c r="F39"/>
  <c r="B40"/>
  <c r="C40"/>
  <c r="E40"/>
  <c r="F40"/>
  <c r="B41"/>
  <c r="C41"/>
  <c r="E41"/>
  <c r="F41"/>
  <c r="B42"/>
  <c r="C42"/>
  <c r="E42"/>
  <c r="F42"/>
  <c r="B43"/>
  <c r="C43"/>
  <c r="E43"/>
  <c r="F43"/>
  <c r="B44"/>
  <c r="C44"/>
  <c r="E44"/>
  <c r="F44"/>
  <c r="B45"/>
  <c r="C45"/>
  <c r="E45"/>
  <c r="F45"/>
  <c r="B46"/>
  <c r="C46"/>
  <c r="E46"/>
  <c r="F46"/>
  <c r="B47"/>
  <c r="C47"/>
  <c r="E47"/>
  <c r="F47"/>
  <c r="B48"/>
  <c r="C48"/>
  <c r="E48"/>
  <c r="F48"/>
  <c r="B49"/>
  <c r="C49"/>
  <c r="E49"/>
  <c r="F49"/>
  <c r="B50"/>
  <c r="C50"/>
  <c r="E50"/>
  <c r="F50"/>
  <c r="B51"/>
  <c r="C51"/>
  <c r="E51"/>
  <c r="F51"/>
  <c r="B52"/>
  <c r="C52"/>
  <c r="E52"/>
  <c r="F52"/>
  <c r="C3"/>
  <c r="E3"/>
  <c r="F3"/>
  <c r="B3"/>
  <c r="EZ53"/>
  <c r="EY53"/>
  <c r="EW53"/>
  <c r="EV53"/>
  <c r="EK53"/>
  <c r="EJ53"/>
  <c r="EH53"/>
  <c r="EG53"/>
  <c r="DV53"/>
  <c r="DU53"/>
  <c r="DS53"/>
  <c r="DR53"/>
  <c r="DG53"/>
  <c r="DF53"/>
  <c r="DD53"/>
  <c r="DC53"/>
  <c r="CR53"/>
  <c r="CQ53"/>
  <c r="CO53"/>
  <c r="CN53"/>
  <c r="CC53"/>
  <c r="CB53"/>
  <c r="BZ53"/>
  <c r="BY53"/>
  <c r="BN53"/>
  <c r="BM53"/>
  <c r="BK53"/>
  <c r="BJ53"/>
  <c r="AY53"/>
  <c r="AX53"/>
  <c r="AV53"/>
  <c r="AU53"/>
  <c r="AJ53"/>
  <c r="AI53"/>
  <c r="AF53"/>
  <c r="R53"/>
  <c r="T53"/>
  <c r="U53"/>
  <c r="W3"/>
  <c r="H9" i="32" l="1"/>
  <c r="N9" s="1"/>
  <c r="I9"/>
  <c r="L9" s="1"/>
  <c r="C53"/>
  <c r="H3"/>
  <c r="N3" s="1"/>
  <c r="I3"/>
  <c r="L3" s="1"/>
  <c r="I4"/>
  <c r="L4" s="1"/>
  <c r="H4"/>
  <c r="N4" s="1"/>
  <c r="H5"/>
  <c r="N5" s="1"/>
  <c r="I5"/>
  <c r="L5" s="1"/>
  <c r="I6"/>
  <c r="L6" s="1"/>
  <c r="H6"/>
  <c r="N6" s="1"/>
  <c r="H7"/>
  <c r="N7" s="1"/>
  <c r="I7"/>
  <c r="L7" s="1"/>
  <c r="I8"/>
  <c r="L8" s="1"/>
  <c r="H8"/>
  <c r="N8" s="1"/>
  <c r="I10"/>
  <c r="L10" s="1"/>
  <c r="H10"/>
  <c r="N10" s="1"/>
  <c r="H11"/>
  <c r="N11" s="1"/>
  <c r="I11"/>
  <c r="L11" s="1"/>
  <c r="I12"/>
  <c r="L12" s="1"/>
  <c r="H12"/>
  <c r="N12" s="1"/>
  <c r="H13"/>
  <c r="N13" s="1"/>
  <c r="I13"/>
  <c r="L13" s="1"/>
  <c r="I14"/>
  <c r="L14" s="1"/>
  <c r="H14"/>
  <c r="N14" s="1"/>
  <c r="H15"/>
  <c r="N15" s="1"/>
  <c r="I15"/>
  <c r="L15" s="1"/>
  <c r="I16"/>
  <c r="L16" s="1"/>
  <c r="H16"/>
  <c r="N16" s="1"/>
  <c r="H17"/>
  <c r="N17" s="1"/>
  <c r="I17"/>
  <c r="L17" s="1"/>
  <c r="I18"/>
  <c r="L18" s="1"/>
  <c r="H18"/>
  <c r="N18" s="1"/>
  <c r="H19"/>
  <c r="N19" s="1"/>
  <c r="I19"/>
  <c r="L19" s="1"/>
  <c r="I20"/>
  <c r="L20" s="1"/>
  <c r="H20"/>
  <c r="N20" s="1"/>
  <c r="H21"/>
  <c r="N21" s="1"/>
  <c r="I21"/>
  <c r="L21" s="1"/>
  <c r="I22"/>
  <c r="L22" s="1"/>
  <c r="H22"/>
  <c r="N22" s="1"/>
  <c r="H23"/>
  <c r="N23" s="1"/>
  <c r="I23"/>
  <c r="L23" s="1"/>
  <c r="I24"/>
  <c r="L24" s="1"/>
  <c r="H24"/>
  <c r="N24" s="1"/>
  <c r="H25"/>
  <c r="N25" s="1"/>
  <c r="I25"/>
  <c r="L25" s="1"/>
  <c r="I26"/>
  <c r="L26" s="1"/>
  <c r="H26"/>
  <c r="N26" s="1"/>
  <c r="H27"/>
  <c r="N27" s="1"/>
  <c r="I27"/>
  <c r="L27" s="1"/>
  <c r="I28"/>
  <c r="L28" s="1"/>
  <c r="H28"/>
  <c r="N28" s="1"/>
  <c r="H29"/>
  <c r="N29" s="1"/>
  <c r="I29"/>
  <c r="L29" s="1"/>
  <c r="I30"/>
  <c r="L30" s="1"/>
  <c r="H30"/>
  <c r="N30" s="1"/>
  <c r="H31"/>
  <c r="N31" s="1"/>
  <c r="I31"/>
  <c r="L31" s="1"/>
  <c r="I32"/>
  <c r="L32" s="1"/>
  <c r="H32"/>
  <c r="N32" s="1"/>
  <c r="H33"/>
  <c r="N33" s="1"/>
  <c r="I33"/>
  <c r="L33" s="1"/>
  <c r="I34"/>
  <c r="L34" s="1"/>
  <c r="H34"/>
  <c r="N34" s="1"/>
  <c r="H35"/>
  <c r="N35" s="1"/>
  <c r="I35"/>
  <c r="L35" s="1"/>
  <c r="I36"/>
  <c r="L36" s="1"/>
  <c r="H36"/>
  <c r="N36" s="1"/>
  <c r="H37"/>
  <c r="N37" s="1"/>
  <c r="I37"/>
  <c r="L37" s="1"/>
  <c r="I38"/>
  <c r="L38" s="1"/>
  <c r="H38"/>
  <c r="N38" s="1"/>
  <c r="H39"/>
  <c r="N39" s="1"/>
  <c r="I39"/>
  <c r="L39" s="1"/>
  <c r="I40"/>
  <c r="L40" s="1"/>
  <c r="H40"/>
  <c r="N40" s="1"/>
  <c r="H41"/>
  <c r="N41" s="1"/>
  <c r="I41"/>
  <c r="L41" s="1"/>
  <c r="I42"/>
  <c r="L42" s="1"/>
  <c r="H42"/>
  <c r="N42" s="1"/>
  <c r="H43"/>
  <c r="N43" s="1"/>
  <c r="I43"/>
  <c r="L43" s="1"/>
  <c r="I44"/>
  <c r="L44" s="1"/>
  <c r="H44"/>
  <c r="N44" s="1"/>
  <c r="I45"/>
  <c r="L45" s="1"/>
  <c r="H45"/>
  <c r="N45" s="1"/>
  <c r="H46"/>
  <c r="N46" s="1"/>
  <c r="I46"/>
  <c r="L46" s="1"/>
  <c r="I47"/>
  <c r="L47" s="1"/>
  <c r="H47"/>
  <c r="N47" s="1"/>
  <c r="H48"/>
  <c r="N48" s="1"/>
  <c r="I48"/>
  <c r="L48" s="1"/>
  <c r="I49"/>
  <c r="L49" s="1"/>
  <c r="H49"/>
  <c r="N49" s="1"/>
  <c r="H50"/>
  <c r="N50" s="1"/>
  <c r="I50"/>
  <c r="L50" s="1"/>
  <c r="I51"/>
  <c r="L51" s="1"/>
  <c r="H51"/>
  <c r="N51" s="1"/>
  <c r="H52"/>
  <c r="N52" s="1"/>
  <c r="I52"/>
  <c r="L52" s="1"/>
  <c r="C53" i="31"/>
  <c r="I3"/>
  <c r="L3" s="1"/>
  <c r="H3"/>
  <c r="N3" s="1"/>
  <c r="H4"/>
  <c r="N4" s="1"/>
  <c r="I4"/>
  <c r="L4" s="1"/>
  <c r="I5"/>
  <c r="L5" s="1"/>
  <c r="H5"/>
  <c r="N5" s="1"/>
  <c r="H10"/>
  <c r="N10" s="1"/>
  <c r="I10"/>
  <c r="L10" s="1"/>
  <c r="H6"/>
  <c r="N6" s="1"/>
  <c r="I6"/>
  <c r="L6" s="1"/>
  <c r="I7"/>
  <c r="L7" s="1"/>
  <c r="H7"/>
  <c r="N7" s="1"/>
  <c r="H8"/>
  <c r="N8" s="1"/>
  <c r="I8"/>
  <c r="L8" s="1"/>
  <c r="I9"/>
  <c r="L9" s="1"/>
  <c r="H9"/>
  <c r="N9" s="1"/>
  <c r="I11"/>
  <c r="L11" s="1"/>
  <c r="H11"/>
  <c r="N11" s="1"/>
  <c r="H12"/>
  <c r="N12" s="1"/>
  <c r="I12"/>
  <c r="L12" s="1"/>
  <c r="I13"/>
  <c r="L13" s="1"/>
  <c r="H13"/>
  <c r="N13" s="1"/>
  <c r="H14"/>
  <c r="N14" s="1"/>
  <c r="I14"/>
  <c r="L14" s="1"/>
  <c r="I15"/>
  <c r="L15" s="1"/>
  <c r="H15"/>
  <c r="N15" s="1"/>
  <c r="H16"/>
  <c r="N16" s="1"/>
  <c r="I16"/>
  <c r="L16" s="1"/>
  <c r="I17"/>
  <c r="L17" s="1"/>
  <c r="H17"/>
  <c r="N17" s="1"/>
  <c r="H18"/>
  <c r="N18" s="1"/>
  <c r="I18"/>
  <c r="L18" s="1"/>
  <c r="I19"/>
  <c r="L19" s="1"/>
  <c r="H19"/>
  <c r="N19" s="1"/>
  <c r="H20"/>
  <c r="N20" s="1"/>
  <c r="I20"/>
  <c r="L20" s="1"/>
  <c r="I21"/>
  <c r="L21" s="1"/>
  <c r="H21"/>
  <c r="N21" s="1"/>
  <c r="H22"/>
  <c r="N22" s="1"/>
  <c r="I22"/>
  <c r="L22" s="1"/>
  <c r="I23"/>
  <c r="L23" s="1"/>
  <c r="H23"/>
  <c r="N23" s="1"/>
  <c r="H24"/>
  <c r="N24" s="1"/>
  <c r="I24"/>
  <c r="L24" s="1"/>
  <c r="I25"/>
  <c r="L25" s="1"/>
  <c r="H25"/>
  <c r="N25" s="1"/>
  <c r="H26"/>
  <c r="N26" s="1"/>
  <c r="I26"/>
  <c r="L26" s="1"/>
  <c r="I27"/>
  <c r="L27" s="1"/>
  <c r="H27"/>
  <c r="N27" s="1"/>
  <c r="H28"/>
  <c r="N28" s="1"/>
  <c r="I28"/>
  <c r="L28" s="1"/>
  <c r="I29"/>
  <c r="L29" s="1"/>
  <c r="H29"/>
  <c r="N29" s="1"/>
  <c r="H30"/>
  <c r="N30" s="1"/>
  <c r="I30"/>
  <c r="L30" s="1"/>
  <c r="I31"/>
  <c r="L31" s="1"/>
  <c r="H31"/>
  <c r="N31" s="1"/>
  <c r="H32"/>
  <c r="N32" s="1"/>
  <c r="I32"/>
  <c r="L32" s="1"/>
  <c r="I33"/>
  <c r="L33" s="1"/>
  <c r="H33"/>
  <c r="N33" s="1"/>
  <c r="H34"/>
  <c r="N34" s="1"/>
  <c r="I34"/>
  <c r="L34" s="1"/>
  <c r="I35"/>
  <c r="L35" s="1"/>
  <c r="H35"/>
  <c r="N35" s="1"/>
  <c r="H36"/>
  <c r="N36" s="1"/>
  <c r="I36"/>
  <c r="L36" s="1"/>
  <c r="I37"/>
  <c r="L37" s="1"/>
  <c r="H37"/>
  <c r="N37" s="1"/>
  <c r="H38"/>
  <c r="N38" s="1"/>
  <c r="I38"/>
  <c r="L38" s="1"/>
  <c r="I39"/>
  <c r="L39" s="1"/>
  <c r="H39"/>
  <c r="N39" s="1"/>
  <c r="H40"/>
  <c r="N40" s="1"/>
  <c r="I40"/>
  <c r="L40" s="1"/>
  <c r="I41"/>
  <c r="L41" s="1"/>
  <c r="H41"/>
  <c r="N41" s="1"/>
  <c r="H42"/>
  <c r="N42" s="1"/>
  <c r="I42"/>
  <c r="L42" s="1"/>
  <c r="I43"/>
  <c r="L43" s="1"/>
  <c r="H43"/>
  <c r="N43" s="1"/>
  <c r="H44"/>
  <c r="N44" s="1"/>
  <c r="I44"/>
  <c r="L44" s="1"/>
  <c r="I45"/>
  <c r="L45" s="1"/>
  <c r="H45"/>
  <c r="N45" s="1"/>
  <c r="H46"/>
  <c r="N46" s="1"/>
  <c r="I46"/>
  <c r="L46" s="1"/>
  <c r="I47"/>
  <c r="L47" s="1"/>
  <c r="H47"/>
  <c r="N47" s="1"/>
  <c r="H48"/>
  <c r="N48" s="1"/>
  <c r="I48"/>
  <c r="L48" s="1"/>
  <c r="I49"/>
  <c r="L49" s="1"/>
  <c r="H49"/>
  <c r="N49" s="1"/>
  <c r="H50"/>
  <c r="N50" s="1"/>
  <c r="I50"/>
  <c r="L50" s="1"/>
  <c r="I51"/>
  <c r="L51" s="1"/>
  <c r="H51"/>
  <c r="N51" s="1"/>
  <c r="H52"/>
  <c r="N52" s="1"/>
  <c r="I52"/>
  <c r="L52" s="1"/>
  <c r="I52" i="29"/>
  <c r="L52" s="1"/>
  <c r="H52"/>
  <c r="N52" s="1"/>
  <c r="O51"/>
  <c r="M51"/>
  <c r="M50"/>
  <c r="O50"/>
  <c r="H49"/>
  <c r="N49" s="1"/>
  <c r="I49"/>
  <c r="L49" s="1"/>
  <c r="I48"/>
  <c r="L48" s="1"/>
  <c r="H48"/>
  <c r="N48" s="1"/>
  <c r="O47"/>
  <c r="M47"/>
  <c r="I46"/>
  <c r="L46" s="1"/>
  <c r="H46"/>
  <c r="N46" s="1"/>
  <c r="O45"/>
  <c r="M45"/>
  <c r="I44"/>
  <c r="L44" s="1"/>
  <c r="H44"/>
  <c r="N44" s="1"/>
  <c r="H43"/>
  <c r="N43" s="1"/>
  <c r="I43"/>
  <c r="L43" s="1"/>
  <c r="M42"/>
  <c r="O42"/>
  <c r="H41"/>
  <c r="N41" s="1"/>
  <c r="I41"/>
  <c r="L41" s="1"/>
  <c r="I40"/>
  <c r="L40" s="1"/>
  <c r="H40"/>
  <c r="N40" s="1"/>
  <c r="O39"/>
  <c r="M39"/>
  <c r="M38"/>
  <c r="O38"/>
  <c r="H37"/>
  <c r="N37" s="1"/>
  <c r="I37"/>
  <c r="L37" s="1"/>
  <c r="I36"/>
  <c r="L36" s="1"/>
  <c r="H36"/>
  <c r="N36" s="1"/>
  <c r="H35"/>
  <c r="N35" s="1"/>
  <c r="I35"/>
  <c r="L35" s="1"/>
  <c r="M34"/>
  <c r="O34"/>
  <c r="H33"/>
  <c r="N33" s="1"/>
  <c r="I33"/>
  <c r="L33" s="1"/>
  <c r="M32"/>
  <c r="O32"/>
  <c r="H31"/>
  <c r="N31" s="1"/>
  <c r="I31"/>
  <c r="L31" s="1"/>
  <c r="M30"/>
  <c r="O30"/>
  <c r="O29"/>
  <c r="M29"/>
  <c r="M28"/>
  <c r="O28"/>
  <c r="O27"/>
  <c r="M27"/>
  <c r="H27"/>
  <c r="N27" s="1"/>
  <c r="I27"/>
  <c r="L27" s="1"/>
  <c r="M26"/>
  <c r="O26"/>
  <c r="I26"/>
  <c r="L26" s="1"/>
  <c r="H26"/>
  <c r="N26" s="1"/>
  <c r="H25"/>
  <c r="N25" s="1"/>
  <c r="I25"/>
  <c r="L25" s="1"/>
  <c r="M24"/>
  <c r="O24"/>
  <c r="I24"/>
  <c r="L24" s="1"/>
  <c r="H24"/>
  <c r="N24" s="1"/>
  <c r="O23"/>
  <c r="M23"/>
  <c r="H23"/>
  <c r="N23" s="1"/>
  <c r="I23"/>
  <c r="L23" s="1"/>
  <c r="M22"/>
  <c r="O22"/>
  <c r="I22"/>
  <c r="L22" s="1"/>
  <c r="H22"/>
  <c r="N22" s="1"/>
  <c r="O21"/>
  <c r="M21"/>
  <c r="H21"/>
  <c r="N21" s="1"/>
  <c r="I21"/>
  <c r="L21" s="1"/>
  <c r="M20"/>
  <c r="O20"/>
  <c r="I20"/>
  <c r="L20" s="1"/>
  <c r="H20"/>
  <c r="N20" s="1"/>
  <c r="O19"/>
  <c r="M19"/>
  <c r="H19"/>
  <c r="N19" s="1"/>
  <c r="I19"/>
  <c r="L19" s="1"/>
  <c r="M18"/>
  <c r="O18"/>
  <c r="I18"/>
  <c r="L18" s="1"/>
  <c r="H18"/>
  <c r="N18" s="1"/>
  <c r="O17"/>
  <c r="M17"/>
  <c r="H17"/>
  <c r="N17" s="1"/>
  <c r="I17"/>
  <c r="L17" s="1"/>
  <c r="M16"/>
  <c r="O16"/>
  <c r="I16"/>
  <c r="L16" s="1"/>
  <c r="H16"/>
  <c r="N16" s="1"/>
  <c r="O15"/>
  <c r="M15"/>
  <c r="H15"/>
  <c r="N15" s="1"/>
  <c r="I15"/>
  <c r="L15" s="1"/>
  <c r="M14"/>
  <c r="O14"/>
  <c r="I14"/>
  <c r="L14" s="1"/>
  <c r="H14"/>
  <c r="N14" s="1"/>
  <c r="O13"/>
  <c r="M13"/>
  <c r="H13"/>
  <c r="N13" s="1"/>
  <c r="I13"/>
  <c r="L13" s="1"/>
  <c r="M12"/>
  <c r="O12"/>
  <c r="I12"/>
  <c r="L12" s="1"/>
  <c r="H12"/>
  <c r="N12" s="1"/>
  <c r="O11"/>
  <c r="M11"/>
  <c r="H11"/>
  <c r="N11" s="1"/>
  <c r="I11"/>
  <c r="L11" s="1"/>
  <c r="M10"/>
  <c r="O10"/>
  <c r="I10"/>
  <c r="L10" s="1"/>
  <c r="H10"/>
  <c r="N10" s="1"/>
  <c r="O9"/>
  <c r="M9"/>
  <c r="H9"/>
  <c r="N9" s="1"/>
  <c r="I9"/>
  <c r="L9" s="1"/>
  <c r="M8"/>
  <c r="O8"/>
  <c r="I8"/>
  <c r="L8" s="1"/>
  <c r="H8"/>
  <c r="N8" s="1"/>
  <c r="O7"/>
  <c r="M7"/>
  <c r="H7"/>
  <c r="N7" s="1"/>
  <c r="I7"/>
  <c r="L7" s="1"/>
  <c r="M6"/>
  <c r="O6"/>
  <c r="I6"/>
  <c r="L6" s="1"/>
  <c r="H6"/>
  <c r="N6" s="1"/>
  <c r="O5"/>
  <c r="M5"/>
  <c r="H5"/>
  <c r="N5" s="1"/>
  <c r="I5"/>
  <c r="L5" s="1"/>
  <c r="M4"/>
  <c r="O4"/>
  <c r="I4"/>
  <c r="L4" s="1"/>
  <c r="H4"/>
  <c r="N4" s="1"/>
  <c r="M52"/>
  <c r="O52"/>
  <c r="H51"/>
  <c r="N51" s="1"/>
  <c r="I51"/>
  <c r="L51" s="1"/>
  <c r="I50"/>
  <c r="L50" s="1"/>
  <c r="H50"/>
  <c r="N50" s="1"/>
  <c r="O49"/>
  <c r="M49"/>
  <c r="M48"/>
  <c r="O48"/>
  <c r="H47"/>
  <c r="N47" s="1"/>
  <c r="I47"/>
  <c r="L47" s="1"/>
  <c r="M46"/>
  <c r="O46"/>
  <c r="H45"/>
  <c r="N45" s="1"/>
  <c r="I45"/>
  <c r="L45" s="1"/>
  <c r="M44"/>
  <c r="O44"/>
  <c r="O43"/>
  <c r="M43"/>
  <c r="I42"/>
  <c r="L42" s="1"/>
  <c r="H42"/>
  <c r="N42" s="1"/>
  <c r="O41"/>
  <c r="M41"/>
  <c r="M40"/>
  <c r="O40"/>
  <c r="H39"/>
  <c r="N39" s="1"/>
  <c r="I39"/>
  <c r="L39" s="1"/>
  <c r="I38"/>
  <c r="L38" s="1"/>
  <c r="H38"/>
  <c r="N38" s="1"/>
  <c r="O37"/>
  <c r="M37"/>
  <c r="M36"/>
  <c r="O36"/>
  <c r="O35"/>
  <c r="M35"/>
  <c r="I34"/>
  <c r="L34" s="1"/>
  <c r="H34"/>
  <c r="N34" s="1"/>
  <c r="O33"/>
  <c r="M33"/>
  <c r="I32"/>
  <c r="L32" s="1"/>
  <c r="H32"/>
  <c r="N32" s="1"/>
  <c r="O31"/>
  <c r="M31"/>
  <c r="I30"/>
  <c r="L30" s="1"/>
  <c r="H30"/>
  <c r="N30" s="1"/>
  <c r="H29"/>
  <c r="N29" s="1"/>
  <c r="I29"/>
  <c r="L29" s="1"/>
  <c r="I28"/>
  <c r="L28" s="1"/>
  <c r="H28"/>
  <c r="N28" s="1"/>
  <c r="O25"/>
  <c r="M25"/>
  <c r="O3"/>
  <c r="M3"/>
  <c r="H3"/>
  <c r="N3" s="1"/>
  <c r="I3"/>
  <c r="L3" s="1"/>
  <c r="H3" i="30"/>
  <c r="N3" s="1"/>
  <c r="I3"/>
  <c r="L3" s="1"/>
  <c r="M4"/>
  <c r="O4"/>
  <c r="O5"/>
  <c r="M5"/>
  <c r="I6"/>
  <c r="L6" s="1"/>
  <c r="H6"/>
  <c r="N6" s="1"/>
  <c r="O7"/>
  <c r="M7"/>
  <c r="M8"/>
  <c r="O8"/>
  <c r="O9"/>
  <c r="M9"/>
  <c r="M10"/>
  <c r="O10"/>
  <c r="O11"/>
  <c r="M11"/>
  <c r="M12"/>
  <c r="O12"/>
  <c r="O13"/>
  <c r="M13"/>
  <c r="M14"/>
  <c r="O14"/>
  <c r="O15"/>
  <c r="M15"/>
  <c r="I16"/>
  <c r="L16" s="1"/>
  <c r="H16"/>
  <c r="N16" s="1"/>
  <c r="H17"/>
  <c r="N17" s="1"/>
  <c r="I17"/>
  <c r="L17" s="1"/>
  <c r="M18"/>
  <c r="O18"/>
  <c r="H19"/>
  <c r="N19" s="1"/>
  <c r="I19"/>
  <c r="L19" s="1"/>
  <c r="I20"/>
  <c r="L20" s="1"/>
  <c r="H20"/>
  <c r="N20" s="1"/>
  <c r="H21"/>
  <c r="N21" s="1"/>
  <c r="I21"/>
  <c r="L21" s="1"/>
  <c r="M22"/>
  <c r="O22"/>
  <c r="O23"/>
  <c r="M23"/>
  <c r="M24"/>
  <c r="O24"/>
  <c r="O25"/>
  <c r="M25"/>
  <c r="M26"/>
  <c r="O26"/>
  <c r="O27"/>
  <c r="M27"/>
  <c r="I28"/>
  <c r="L28" s="1"/>
  <c r="H28"/>
  <c r="N28" s="1"/>
  <c r="M32"/>
  <c r="O32"/>
  <c r="O3"/>
  <c r="M3"/>
  <c r="I4"/>
  <c r="L4" s="1"/>
  <c r="H4"/>
  <c r="N4" s="1"/>
  <c r="H5"/>
  <c r="N5" s="1"/>
  <c r="I5"/>
  <c r="L5" s="1"/>
  <c r="M6"/>
  <c r="O6"/>
  <c r="H7"/>
  <c r="N7" s="1"/>
  <c r="I7"/>
  <c r="L7" s="1"/>
  <c r="I8"/>
  <c r="L8" s="1"/>
  <c r="H8"/>
  <c r="N8" s="1"/>
  <c r="H9"/>
  <c r="N9" s="1"/>
  <c r="I9"/>
  <c r="L9" s="1"/>
  <c r="I10"/>
  <c r="L10" s="1"/>
  <c r="H10"/>
  <c r="N10" s="1"/>
  <c r="H11"/>
  <c r="N11" s="1"/>
  <c r="I11"/>
  <c r="L11" s="1"/>
  <c r="I12"/>
  <c r="L12" s="1"/>
  <c r="H12"/>
  <c r="N12" s="1"/>
  <c r="H13"/>
  <c r="N13" s="1"/>
  <c r="I13"/>
  <c r="L13" s="1"/>
  <c r="I14"/>
  <c r="L14" s="1"/>
  <c r="H14"/>
  <c r="N14" s="1"/>
  <c r="H15"/>
  <c r="N15" s="1"/>
  <c r="I15"/>
  <c r="L15" s="1"/>
  <c r="M16"/>
  <c r="O16"/>
  <c r="O17"/>
  <c r="M17"/>
  <c r="I18"/>
  <c r="L18" s="1"/>
  <c r="H18"/>
  <c r="N18" s="1"/>
  <c r="O19"/>
  <c r="M19"/>
  <c r="M20"/>
  <c r="O20"/>
  <c r="O21"/>
  <c r="M21"/>
  <c r="I22"/>
  <c r="L22" s="1"/>
  <c r="H22"/>
  <c r="N22" s="1"/>
  <c r="H23"/>
  <c r="N23" s="1"/>
  <c r="I23"/>
  <c r="L23" s="1"/>
  <c r="I24"/>
  <c r="L24" s="1"/>
  <c r="H24"/>
  <c r="N24" s="1"/>
  <c r="H25"/>
  <c r="N25" s="1"/>
  <c r="I25"/>
  <c r="L25" s="1"/>
  <c r="I26"/>
  <c r="L26" s="1"/>
  <c r="H26"/>
  <c r="N26" s="1"/>
  <c r="H27"/>
  <c r="N27" s="1"/>
  <c r="I27"/>
  <c r="L27" s="1"/>
  <c r="M28"/>
  <c r="O28"/>
  <c r="H29"/>
  <c r="N29" s="1"/>
  <c r="I29"/>
  <c r="L29" s="1"/>
  <c r="O29"/>
  <c r="M29"/>
  <c r="I30"/>
  <c r="L30" s="1"/>
  <c r="H30"/>
  <c r="N30" s="1"/>
  <c r="M30"/>
  <c r="O30"/>
  <c r="H31"/>
  <c r="N31" s="1"/>
  <c r="I31"/>
  <c r="L31" s="1"/>
  <c r="O31"/>
  <c r="M31"/>
  <c r="I32"/>
  <c r="L32" s="1"/>
  <c r="H32"/>
  <c r="N32" s="1"/>
  <c r="H33"/>
  <c r="N33" s="1"/>
  <c r="I33"/>
  <c r="L33" s="1"/>
  <c r="O33"/>
  <c r="M33"/>
  <c r="I34"/>
  <c r="L34" s="1"/>
  <c r="H34"/>
  <c r="N34" s="1"/>
  <c r="M34"/>
  <c r="O34"/>
  <c r="H35"/>
  <c r="N35" s="1"/>
  <c r="I35"/>
  <c r="L35" s="1"/>
  <c r="O35"/>
  <c r="M35"/>
  <c r="I36"/>
  <c r="L36" s="1"/>
  <c r="H36"/>
  <c r="N36" s="1"/>
  <c r="M36"/>
  <c r="O36"/>
  <c r="H37"/>
  <c r="N37" s="1"/>
  <c r="I37"/>
  <c r="L37" s="1"/>
  <c r="O37"/>
  <c r="M37"/>
  <c r="I38"/>
  <c r="L38" s="1"/>
  <c r="H38"/>
  <c r="N38" s="1"/>
  <c r="M38"/>
  <c r="O38"/>
  <c r="H39"/>
  <c r="N39" s="1"/>
  <c r="I39"/>
  <c r="L39" s="1"/>
  <c r="O39"/>
  <c r="M39"/>
  <c r="I40"/>
  <c r="L40" s="1"/>
  <c r="H40"/>
  <c r="N40" s="1"/>
  <c r="M40"/>
  <c r="O40"/>
  <c r="H41"/>
  <c r="N41" s="1"/>
  <c r="I41"/>
  <c r="L41" s="1"/>
  <c r="O41"/>
  <c r="M41"/>
  <c r="I42"/>
  <c r="L42" s="1"/>
  <c r="H42"/>
  <c r="N42" s="1"/>
  <c r="M42"/>
  <c r="O42"/>
  <c r="H43"/>
  <c r="N43" s="1"/>
  <c r="I43"/>
  <c r="L43" s="1"/>
  <c r="O43"/>
  <c r="M43"/>
  <c r="I44"/>
  <c r="L44" s="1"/>
  <c r="H44"/>
  <c r="N44" s="1"/>
  <c r="M44"/>
  <c r="O44"/>
  <c r="H45"/>
  <c r="N45" s="1"/>
  <c r="I45"/>
  <c r="L45" s="1"/>
  <c r="O45"/>
  <c r="M45"/>
  <c r="I46"/>
  <c r="L46" s="1"/>
  <c r="H46"/>
  <c r="N46" s="1"/>
  <c r="M46"/>
  <c r="O46"/>
  <c r="H47"/>
  <c r="N47" s="1"/>
  <c r="I47"/>
  <c r="L47" s="1"/>
  <c r="O47"/>
  <c r="M47"/>
  <c r="I48"/>
  <c r="L48" s="1"/>
  <c r="H48"/>
  <c r="N48" s="1"/>
  <c r="M48"/>
  <c r="O48"/>
  <c r="H49"/>
  <c r="N49" s="1"/>
  <c r="I49"/>
  <c r="L49" s="1"/>
  <c r="O49"/>
  <c r="M49"/>
  <c r="I50"/>
  <c r="L50" s="1"/>
  <c r="H50"/>
  <c r="N50" s="1"/>
  <c r="M50"/>
  <c r="O50"/>
  <c r="H51"/>
  <c r="N51" s="1"/>
  <c r="I51"/>
  <c r="L51" s="1"/>
  <c r="O51"/>
  <c r="M51"/>
  <c r="I52"/>
  <c r="L52" s="1"/>
  <c r="H52"/>
  <c r="N52" s="1"/>
  <c r="M52"/>
  <c r="O52"/>
  <c r="C53" i="23"/>
  <c r="H53" s="1"/>
  <c r="N53" s="1"/>
  <c r="I3"/>
  <c r="L3" s="1"/>
  <c r="H3"/>
  <c r="N3" s="1"/>
  <c r="H4"/>
  <c r="N4" s="1"/>
  <c r="I4"/>
  <c r="L4" s="1"/>
  <c r="I5"/>
  <c r="L5" s="1"/>
  <c r="H5"/>
  <c r="N5" s="1"/>
  <c r="H6"/>
  <c r="N6" s="1"/>
  <c r="I6"/>
  <c r="L6" s="1"/>
  <c r="I7"/>
  <c r="L7" s="1"/>
  <c r="H7"/>
  <c r="N7" s="1"/>
  <c r="H12"/>
  <c r="N12" s="1"/>
  <c r="I12"/>
  <c r="L12" s="1"/>
  <c r="I13"/>
  <c r="L13" s="1"/>
  <c r="H13"/>
  <c r="N13" s="1"/>
  <c r="I15"/>
  <c r="L15" s="1"/>
  <c r="H15"/>
  <c r="N15" s="1"/>
  <c r="H16"/>
  <c r="N16" s="1"/>
  <c r="I16"/>
  <c r="L16" s="1"/>
  <c r="H20"/>
  <c r="N20" s="1"/>
  <c r="I20"/>
  <c r="L20" s="1"/>
  <c r="H21"/>
  <c r="N21" s="1"/>
  <c r="I21"/>
  <c r="L21" s="1"/>
  <c r="I22"/>
  <c r="L22" s="1"/>
  <c r="H22"/>
  <c r="N22" s="1"/>
  <c r="I23"/>
  <c r="L23" s="1"/>
  <c r="H23"/>
  <c r="N23" s="1"/>
  <c r="I31"/>
  <c r="L31" s="1"/>
  <c r="H31"/>
  <c r="N31" s="1"/>
  <c r="I35"/>
  <c r="L35" s="1"/>
  <c r="H35"/>
  <c r="N35" s="1"/>
  <c r="H8"/>
  <c r="N8" s="1"/>
  <c r="I8"/>
  <c r="L8" s="1"/>
  <c r="I9"/>
  <c r="L9" s="1"/>
  <c r="H9"/>
  <c r="N9" s="1"/>
  <c r="H10"/>
  <c r="N10" s="1"/>
  <c r="I10"/>
  <c r="L10" s="1"/>
  <c r="I11"/>
  <c r="L11" s="1"/>
  <c r="H11"/>
  <c r="N11" s="1"/>
  <c r="H14"/>
  <c r="N14" s="1"/>
  <c r="I14"/>
  <c r="L14" s="1"/>
  <c r="H17"/>
  <c r="N17" s="1"/>
  <c r="I17"/>
  <c r="L17" s="1"/>
  <c r="I18"/>
  <c r="L18" s="1"/>
  <c r="H18"/>
  <c r="N18" s="1"/>
  <c r="I19"/>
  <c r="L19" s="1"/>
  <c r="H19"/>
  <c r="N19" s="1"/>
  <c r="H24"/>
  <c r="N24" s="1"/>
  <c r="I24"/>
  <c r="L24" s="1"/>
  <c r="I25"/>
  <c r="L25" s="1"/>
  <c r="H25"/>
  <c r="N25" s="1"/>
  <c r="H26"/>
  <c r="N26" s="1"/>
  <c r="I26"/>
  <c r="L26" s="1"/>
  <c r="I27"/>
  <c r="L27" s="1"/>
  <c r="H27"/>
  <c r="N27" s="1"/>
  <c r="H28"/>
  <c r="N28" s="1"/>
  <c r="I28"/>
  <c r="L28" s="1"/>
  <c r="I29"/>
  <c r="L29" s="1"/>
  <c r="H29"/>
  <c r="N29" s="1"/>
  <c r="H30"/>
  <c r="N30" s="1"/>
  <c r="I30"/>
  <c r="L30" s="1"/>
  <c r="H32"/>
  <c r="N32" s="1"/>
  <c r="I32"/>
  <c r="L32" s="1"/>
  <c r="H33"/>
  <c r="N33" s="1"/>
  <c r="I33"/>
  <c r="L33" s="1"/>
  <c r="I34"/>
  <c r="L34" s="1"/>
  <c r="H34"/>
  <c r="N34" s="1"/>
  <c r="H36"/>
  <c r="N36" s="1"/>
  <c r="I36"/>
  <c r="L36" s="1"/>
  <c r="H37"/>
  <c r="N37" s="1"/>
  <c r="I37"/>
  <c r="L37" s="1"/>
  <c r="I38"/>
  <c r="L38" s="1"/>
  <c r="H38"/>
  <c r="N38" s="1"/>
  <c r="I39"/>
  <c r="L39" s="1"/>
  <c r="H39"/>
  <c r="N39" s="1"/>
  <c r="H40"/>
  <c r="N40" s="1"/>
  <c r="I40"/>
  <c r="L40" s="1"/>
  <c r="H41"/>
  <c r="N41" s="1"/>
  <c r="I41"/>
  <c r="L41" s="1"/>
  <c r="I42"/>
  <c r="L42" s="1"/>
  <c r="H42"/>
  <c r="N42" s="1"/>
  <c r="I43"/>
  <c r="L43" s="1"/>
  <c r="H43"/>
  <c r="N43" s="1"/>
  <c r="H44"/>
  <c r="N44" s="1"/>
  <c r="I44"/>
  <c r="L44" s="1"/>
  <c r="H45"/>
  <c r="N45" s="1"/>
  <c r="I45"/>
  <c r="L45" s="1"/>
  <c r="I46"/>
  <c r="L46" s="1"/>
  <c r="H46"/>
  <c r="N46" s="1"/>
  <c r="I47"/>
  <c r="L47" s="1"/>
  <c r="H47"/>
  <c r="N47" s="1"/>
  <c r="H48"/>
  <c r="N48" s="1"/>
  <c r="I48"/>
  <c r="L48" s="1"/>
  <c r="H49"/>
  <c r="N49" s="1"/>
  <c r="I49"/>
  <c r="L49" s="1"/>
  <c r="I50"/>
  <c r="L50" s="1"/>
  <c r="H50"/>
  <c r="N50" s="1"/>
  <c r="H51"/>
  <c r="N51" s="1"/>
  <c r="I51"/>
  <c r="L51" s="1"/>
  <c r="I52"/>
  <c r="L52" s="1"/>
  <c r="H52"/>
  <c r="N52" s="1"/>
  <c r="I53"/>
  <c r="L53" s="1"/>
  <c r="H52" i="22"/>
  <c r="N52" s="1"/>
  <c r="I52"/>
  <c r="L52" s="1"/>
  <c r="H50"/>
  <c r="N50" s="1"/>
  <c r="I50"/>
  <c r="L50" s="1"/>
  <c r="I47"/>
  <c r="L47" s="1"/>
  <c r="H47"/>
  <c r="N47" s="1"/>
  <c r="H44"/>
  <c r="N44" s="1"/>
  <c r="I44"/>
  <c r="L44" s="1"/>
  <c r="I41"/>
  <c r="L41" s="1"/>
  <c r="H41"/>
  <c r="N41" s="1"/>
  <c r="H40"/>
  <c r="N40" s="1"/>
  <c r="I40"/>
  <c r="L40" s="1"/>
  <c r="H34"/>
  <c r="N34" s="1"/>
  <c r="I34"/>
  <c r="L34" s="1"/>
  <c r="I33"/>
  <c r="L33" s="1"/>
  <c r="H33"/>
  <c r="N33" s="1"/>
  <c r="H30"/>
  <c r="N30" s="1"/>
  <c r="I30"/>
  <c r="L30" s="1"/>
  <c r="I29"/>
  <c r="L29" s="1"/>
  <c r="H29"/>
  <c r="N29" s="1"/>
  <c r="H28"/>
  <c r="N28" s="1"/>
  <c r="I28"/>
  <c r="L28" s="1"/>
  <c r="I27"/>
  <c r="L27" s="1"/>
  <c r="H27"/>
  <c r="N27" s="1"/>
  <c r="I25"/>
  <c r="L25" s="1"/>
  <c r="H25"/>
  <c r="N25" s="1"/>
  <c r="I23"/>
  <c r="L23" s="1"/>
  <c r="H23"/>
  <c r="N23" s="1"/>
  <c r="H20"/>
  <c r="N20" s="1"/>
  <c r="I20"/>
  <c r="L20" s="1"/>
  <c r="I19"/>
  <c r="L19" s="1"/>
  <c r="H19"/>
  <c r="N19" s="1"/>
  <c r="I17"/>
  <c r="L17" s="1"/>
  <c r="H17"/>
  <c r="N17" s="1"/>
  <c r="H16"/>
  <c r="N16" s="1"/>
  <c r="I16"/>
  <c r="L16" s="1"/>
  <c r="I15"/>
  <c r="L15" s="1"/>
  <c r="H15"/>
  <c r="N15" s="1"/>
  <c r="H14"/>
  <c r="N14" s="1"/>
  <c r="I14"/>
  <c r="L14" s="1"/>
  <c r="H12"/>
  <c r="N12" s="1"/>
  <c r="I12"/>
  <c r="L12" s="1"/>
  <c r="H10"/>
  <c r="N10" s="1"/>
  <c r="I10"/>
  <c r="L10" s="1"/>
  <c r="H8"/>
  <c r="N8" s="1"/>
  <c r="I8"/>
  <c r="L8" s="1"/>
  <c r="I7"/>
  <c r="L7" s="1"/>
  <c r="H7"/>
  <c r="N7" s="1"/>
  <c r="H6"/>
  <c r="N6" s="1"/>
  <c r="I6"/>
  <c r="L6" s="1"/>
  <c r="I5"/>
  <c r="L5" s="1"/>
  <c r="H5"/>
  <c r="N5" s="1"/>
  <c r="H4"/>
  <c r="N4" s="1"/>
  <c r="I4"/>
  <c r="L4" s="1"/>
  <c r="I51"/>
  <c r="L51" s="1"/>
  <c r="H51"/>
  <c r="N51" s="1"/>
  <c r="I49"/>
  <c r="L49" s="1"/>
  <c r="H49"/>
  <c r="N49" s="1"/>
  <c r="H48"/>
  <c r="N48" s="1"/>
  <c r="I48"/>
  <c r="L48" s="1"/>
  <c r="H46"/>
  <c r="N46" s="1"/>
  <c r="I46"/>
  <c r="L46" s="1"/>
  <c r="I45"/>
  <c r="L45" s="1"/>
  <c r="H45"/>
  <c r="N45" s="1"/>
  <c r="I43"/>
  <c r="L43" s="1"/>
  <c r="H43"/>
  <c r="N43" s="1"/>
  <c r="H42"/>
  <c r="N42" s="1"/>
  <c r="I42"/>
  <c r="L42" s="1"/>
  <c r="I39"/>
  <c r="L39" s="1"/>
  <c r="H39"/>
  <c r="N39" s="1"/>
  <c r="H38"/>
  <c r="N38" s="1"/>
  <c r="I38"/>
  <c r="L38" s="1"/>
  <c r="I37"/>
  <c r="L37" s="1"/>
  <c r="H37"/>
  <c r="N37" s="1"/>
  <c r="H36"/>
  <c r="N36" s="1"/>
  <c r="I36"/>
  <c r="L36" s="1"/>
  <c r="I35"/>
  <c r="L35" s="1"/>
  <c r="H35"/>
  <c r="N35" s="1"/>
  <c r="H32"/>
  <c r="N32" s="1"/>
  <c r="I32"/>
  <c r="L32" s="1"/>
  <c r="I31"/>
  <c r="L31" s="1"/>
  <c r="H31"/>
  <c r="N31" s="1"/>
  <c r="H26"/>
  <c r="N26" s="1"/>
  <c r="I26"/>
  <c r="L26" s="1"/>
  <c r="H24"/>
  <c r="N24" s="1"/>
  <c r="I24"/>
  <c r="L24" s="1"/>
  <c r="H22"/>
  <c r="N22" s="1"/>
  <c r="I22"/>
  <c r="L22" s="1"/>
  <c r="I21"/>
  <c r="L21" s="1"/>
  <c r="H21"/>
  <c r="N21" s="1"/>
  <c r="H18"/>
  <c r="N18" s="1"/>
  <c r="I18"/>
  <c r="L18" s="1"/>
  <c r="I13"/>
  <c r="L13" s="1"/>
  <c r="H13"/>
  <c r="I11"/>
  <c r="L11" s="1"/>
  <c r="H11"/>
  <c r="N11" s="1"/>
  <c r="I9"/>
  <c r="L9" s="1"/>
  <c r="H9"/>
  <c r="N9" s="1"/>
  <c r="I3"/>
  <c r="L3" s="1"/>
  <c r="H3"/>
  <c r="N3" s="1"/>
  <c r="K53" i="30"/>
  <c r="K53" i="23"/>
  <c r="FI53" i="32"/>
  <c r="FG53"/>
  <c r="F53"/>
  <c r="M3"/>
  <c r="O3"/>
  <c r="O4"/>
  <c r="M4"/>
  <c r="M5"/>
  <c r="O5"/>
  <c r="O6"/>
  <c r="M6"/>
  <c r="M7"/>
  <c r="O7"/>
  <c r="O8"/>
  <c r="M8"/>
  <c r="M9"/>
  <c r="O9"/>
  <c r="O10"/>
  <c r="M10"/>
  <c r="M11"/>
  <c r="O11"/>
  <c r="O12"/>
  <c r="M12"/>
  <c r="M13"/>
  <c r="O13"/>
  <c r="O14"/>
  <c r="M14"/>
  <c r="M15"/>
  <c r="O15"/>
  <c r="O16"/>
  <c r="M16"/>
  <c r="M17"/>
  <c r="O17"/>
  <c r="O18"/>
  <c r="M18"/>
  <c r="M19"/>
  <c r="O19"/>
  <c r="O20"/>
  <c r="M20"/>
  <c r="M21"/>
  <c r="O21"/>
  <c r="O22"/>
  <c r="M22"/>
  <c r="M23"/>
  <c r="O23"/>
  <c r="O24"/>
  <c r="M24"/>
  <c r="M25"/>
  <c r="O25"/>
  <c r="O26"/>
  <c r="M26"/>
  <c r="M27"/>
  <c r="O27"/>
  <c r="O28"/>
  <c r="M28"/>
  <c r="M29"/>
  <c r="O29"/>
  <c r="O30"/>
  <c r="M30"/>
  <c r="M31"/>
  <c r="O31"/>
  <c r="O32"/>
  <c r="M32"/>
  <c r="M33"/>
  <c r="O33"/>
  <c r="O34"/>
  <c r="M34"/>
  <c r="M35"/>
  <c r="O35"/>
  <c r="O36"/>
  <c r="M36"/>
  <c r="M37"/>
  <c r="O37"/>
  <c r="O38"/>
  <c r="M38"/>
  <c r="M39"/>
  <c r="O39"/>
  <c r="O40"/>
  <c r="M40"/>
  <c r="M41"/>
  <c r="O41"/>
  <c r="O42"/>
  <c r="M42"/>
  <c r="M43"/>
  <c r="O43"/>
  <c r="O44"/>
  <c r="M44"/>
  <c r="O45"/>
  <c r="M45"/>
  <c r="M46"/>
  <c r="O46"/>
  <c r="O47"/>
  <c r="M47"/>
  <c r="M48"/>
  <c r="O48"/>
  <c r="O49"/>
  <c r="M49"/>
  <c r="M50"/>
  <c r="O50"/>
  <c r="O51"/>
  <c r="M51"/>
  <c r="M52"/>
  <c r="O52"/>
  <c r="ER53"/>
  <c r="ET53"/>
  <c r="FI53" i="31"/>
  <c r="FG53"/>
  <c r="F53"/>
  <c r="O3"/>
  <c r="M3"/>
  <c r="M4"/>
  <c r="O4"/>
  <c r="O5"/>
  <c r="M5"/>
  <c r="M6"/>
  <c r="O6"/>
  <c r="O7"/>
  <c r="M7"/>
  <c r="M8"/>
  <c r="O8"/>
  <c r="O9"/>
  <c r="M9"/>
  <c r="M10"/>
  <c r="O10"/>
  <c r="O11"/>
  <c r="M11"/>
  <c r="M12"/>
  <c r="O12"/>
  <c r="O13"/>
  <c r="M13"/>
  <c r="M14"/>
  <c r="O14"/>
  <c r="O15"/>
  <c r="M15"/>
  <c r="M16"/>
  <c r="O16"/>
  <c r="O17"/>
  <c r="M17"/>
  <c r="M18"/>
  <c r="O18"/>
  <c r="O19"/>
  <c r="M19"/>
  <c r="M20"/>
  <c r="O20"/>
  <c r="O21"/>
  <c r="M21"/>
  <c r="M22"/>
  <c r="O22"/>
  <c r="O23"/>
  <c r="M23"/>
  <c r="M24"/>
  <c r="O24"/>
  <c r="O25"/>
  <c r="M25"/>
  <c r="M26"/>
  <c r="O26"/>
  <c r="O27"/>
  <c r="M27"/>
  <c r="M28"/>
  <c r="O28"/>
  <c r="O29"/>
  <c r="M29"/>
  <c r="M30"/>
  <c r="O30"/>
  <c r="O31"/>
  <c r="M31"/>
  <c r="M32"/>
  <c r="O32"/>
  <c r="O33"/>
  <c r="M33"/>
  <c r="M34"/>
  <c r="O34"/>
  <c r="O35"/>
  <c r="M35"/>
  <c r="M36"/>
  <c r="O36"/>
  <c r="O37"/>
  <c r="M37"/>
  <c r="M38"/>
  <c r="O38"/>
  <c r="O39"/>
  <c r="M39"/>
  <c r="M40"/>
  <c r="O40"/>
  <c r="O41"/>
  <c r="M41"/>
  <c r="M42"/>
  <c r="O42"/>
  <c r="O43"/>
  <c r="M43"/>
  <c r="M44"/>
  <c r="O44"/>
  <c r="O45"/>
  <c r="M45"/>
  <c r="M46"/>
  <c r="O46"/>
  <c r="O47"/>
  <c r="M47"/>
  <c r="M48"/>
  <c r="O48"/>
  <c r="O49"/>
  <c r="M49"/>
  <c r="M50"/>
  <c r="O50"/>
  <c r="O51"/>
  <c r="M51"/>
  <c r="M52"/>
  <c r="O52"/>
  <c r="ER53"/>
  <c r="ET53"/>
  <c r="FG53" i="23"/>
  <c r="FI53"/>
  <c r="F53"/>
  <c r="O3"/>
  <c r="M3"/>
  <c r="M4"/>
  <c r="O4"/>
  <c r="O5"/>
  <c r="M5"/>
  <c r="M6"/>
  <c r="O6"/>
  <c r="O7"/>
  <c r="M7"/>
  <c r="M8"/>
  <c r="O8"/>
  <c r="O9"/>
  <c r="M9"/>
  <c r="M10"/>
  <c r="O10"/>
  <c r="O11"/>
  <c r="M11"/>
  <c r="M12"/>
  <c r="O12"/>
  <c r="O13"/>
  <c r="M13"/>
  <c r="M14"/>
  <c r="O14"/>
  <c r="O15"/>
  <c r="M15"/>
  <c r="O16"/>
  <c r="M16"/>
  <c r="M17"/>
  <c r="O17"/>
  <c r="O18"/>
  <c r="M18"/>
  <c r="O19"/>
  <c r="M19"/>
  <c r="O20"/>
  <c r="M20"/>
  <c r="M21"/>
  <c r="O21"/>
  <c r="O22"/>
  <c r="M22"/>
  <c r="O23"/>
  <c r="M23"/>
  <c r="M24"/>
  <c r="O24"/>
  <c r="O25"/>
  <c r="M25"/>
  <c r="M26"/>
  <c r="O26"/>
  <c r="O27"/>
  <c r="M27"/>
  <c r="M28"/>
  <c r="O28"/>
  <c r="O29"/>
  <c r="M29"/>
  <c r="M30"/>
  <c r="O30"/>
  <c r="O31"/>
  <c r="M31"/>
  <c r="O32"/>
  <c r="M32"/>
  <c r="M33"/>
  <c r="O33"/>
  <c r="O34"/>
  <c r="M34"/>
  <c r="O35"/>
  <c r="M35"/>
  <c r="O36"/>
  <c r="M36"/>
  <c r="M37"/>
  <c r="O37"/>
  <c r="O38"/>
  <c r="M38"/>
  <c r="O39"/>
  <c r="M39"/>
  <c r="O40"/>
  <c r="M40"/>
  <c r="M41"/>
  <c r="O41"/>
  <c r="O42"/>
  <c r="M42"/>
  <c r="O43"/>
  <c r="M43"/>
  <c r="O44"/>
  <c r="M44"/>
  <c r="M45"/>
  <c r="O45"/>
  <c r="O46"/>
  <c r="M46"/>
  <c r="O47"/>
  <c r="M47"/>
  <c r="O48"/>
  <c r="M48"/>
  <c r="M49"/>
  <c r="O49"/>
  <c r="O50"/>
  <c r="M50"/>
  <c r="M51"/>
  <c r="O51"/>
  <c r="O52"/>
  <c r="M52"/>
  <c r="ET53"/>
  <c r="ER53"/>
  <c r="O52" i="22"/>
  <c r="M52"/>
  <c r="M51"/>
  <c r="O51"/>
  <c r="O50"/>
  <c r="M50"/>
  <c r="M49"/>
  <c r="O49"/>
  <c r="O48"/>
  <c r="M48"/>
  <c r="M47"/>
  <c r="O47"/>
  <c r="O46"/>
  <c r="M46"/>
  <c r="M45"/>
  <c r="O45"/>
  <c r="O44"/>
  <c r="M44"/>
  <c r="M43"/>
  <c r="O43"/>
  <c r="O42"/>
  <c r="M42"/>
  <c r="M41"/>
  <c r="O41"/>
  <c r="O40"/>
  <c r="M40"/>
  <c r="M39"/>
  <c r="O39"/>
  <c r="O38"/>
  <c r="M38"/>
  <c r="M37"/>
  <c r="O37"/>
  <c r="O36"/>
  <c r="M36"/>
  <c r="M35"/>
  <c r="O35"/>
  <c r="O34"/>
  <c r="M34"/>
  <c r="M33"/>
  <c r="O33"/>
  <c r="O32"/>
  <c r="M32"/>
  <c r="M31"/>
  <c r="O31"/>
  <c r="O30"/>
  <c r="M30"/>
  <c r="M29"/>
  <c r="O29"/>
  <c r="O28"/>
  <c r="M28"/>
  <c r="M27"/>
  <c r="O27"/>
  <c r="O26"/>
  <c r="M26"/>
  <c r="M25"/>
  <c r="O25"/>
  <c r="O24"/>
  <c r="M24"/>
  <c r="M23"/>
  <c r="O23"/>
  <c r="O22"/>
  <c r="M22"/>
  <c r="M21"/>
  <c r="O21"/>
  <c r="O20"/>
  <c r="M20"/>
  <c r="M19"/>
  <c r="O19"/>
  <c r="O18"/>
  <c r="M18"/>
  <c r="M17"/>
  <c r="O17"/>
  <c r="O16"/>
  <c r="M16"/>
  <c r="M15"/>
  <c r="O15"/>
  <c r="O14"/>
  <c r="M14"/>
  <c r="M13"/>
  <c r="O13"/>
  <c r="O12"/>
  <c r="M12"/>
  <c r="M11"/>
  <c r="O11"/>
  <c r="O10"/>
  <c r="M10"/>
  <c r="M9"/>
  <c r="O9"/>
  <c r="O8"/>
  <c r="M8"/>
  <c r="M7"/>
  <c r="O7"/>
  <c r="O6"/>
  <c r="M6"/>
  <c r="M5"/>
  <c r="O5"/>
  <c r="O4"/>
  <c r="M4"/>
  <c r="FG53"/>
  <c r="FI53"/>
  <c r="M3"/>
  <c r="O3"/>
  <c r="I53" i="33"/>
  <c r="L53" s="1"/>
  <c r="H53"/>
  <c r="N53" s="1"/>
  <c r="I53" i="32"/>
  <c r="L53" s="1"/>
  <c r="H53"/>
  <c r="N53" s="1"/>
  <c r="O53"/>
  <c r="M53"/>
  <c r="I53" i="31"/>
  <c r="L53" s="1"/>
  <c r="H53"/>
  <c r="N53" s="1"/>
  <c r="O53"/>
  <c r="M53"/>
  <c r="C53" i="29"/>
  <c r="C53" i="30"/>
  <c r="F53" i="29"/>
  <c r="F53" i="30"/>
  <c r="E53" i="22"/>
  <c r="C53"/>
  <c r="F53"/>
  <c r="E53" i="30"/>
  <c r="B53"/>
  <c r="B53" i="22"/>
  <c r="Q53"/>
  <c r="H53" l="1"/>
  <c r="N53" s="1"/>
  <c r="I53"/>
  <c r="L53" s="1"/>
  <c r="O53" i="23"/>
  <c r="M53"/>
  <c r="O53" i="22"/>
  <c r="M53"/>
  <c r="O53" i="29"/>
  <c r="M53"/>
  <c r="I53"/>
  <c r="L53" s="1"/>
  <c r="H53"/>
  <c r="N53" s="1"/>
  <c r="O53" i="30"/>
  <c r="M53"/>
  <c r="I53"/>
  <c r="L53" s="1"/>
  <c r="H53"/>
  <c r="N53" s="1"/>
  <c r="B53" i="43" l="1"/>
  <c r="B61"/>
  <c r="F52"/>
  <c r="G52" s="1"/>
  <c r="B63" l="1"/>
  <c r="F53"/>
  <c r="G53" s="1"/>
</calcChain>
</file>

<file path=xl/sharedStrings.xml><?xml version="1.0" encoding="utf-8"?>
<sst xmlns="http://schemas.openxmlformats.org/spreadsheetml/2006/main" count="2837" uniqueCount="368">
  <si>
    <t>Alabama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</si>
  <si>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</si>
  <si>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</si>
  <si>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</si>
  <si>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</si>
  <si>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</si>
  <si>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</si>
  <si>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</si>
  <si>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</si>
  <si>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</si>
  <si>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</si>
  <si>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</si>
  <si>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</si>
  <si>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</si>
  <si>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</si>
  <si>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</si>
  <si>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</si>
  <si>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</si>
  <si>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</si>
  <si>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</si>
  <si>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</si>
  <si>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</si>
  <si>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</si>
  <si>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</si>
  <si>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</si>
  <si>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</si>
  <si>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</si>
  <si>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</si>
  <si>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</si>
  <si>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</si>
  <si>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</si>
  <si>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</si>
  <si>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</si>
  <si>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</si>
  <si>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</si>
  <si>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</si>
  <si>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</si>
  <si>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</si>
  <si>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</si>
  <si>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</si>
  <si>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</si>
  <si>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</si>
  <si>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</si>
  <si>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</si>
  <si>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</si>
  <si>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</si>
  <si>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</si>
  <si>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</si>
  <si>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</si>
  <si>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ptipm</t>
  </si>
  <si>
    <t>ptnonipm</t>
  </si>
  <si>
    <t>avefire</t>
  </si>
  <si>
    <t>nonpt</t>
  </si>
  <si>
    <t>on_noadj</t>
  </si>
  <si>
    <t>nonroad</t>
  </si>
  <si>
    <t>alm_no_c3</t>
  </si>
  <si>
    <t>seca_c3</t>
  </si>
  <si>
    <t>Tribal</t>
  </si>
  <si>
    <t>Total</t>
  </si>
  <si>
    <t>Non-state seca_c3 emissions not included</t>
  </si>
  <si>
    <t>startpm</t>
  </si>
  <si>
    <t>runpm</t>
  </si>
  <si>
    <t>total</t>
  </si>
  <si>
    <t>2005cs</t>
  </si>
  <si>
    <t>2012cs</t>
  </si>
  <si>
    <t>2005ck</t>
  </si>
  <si>
    <t>2012ck</t>
  </si>
  <si>
    <t>2012cs - 
2005cs</t>
  </si>
  <si>
    <t>afdust</t>
  </si>
  <si>
    <t>ag</t>
  </si>
  <si>
    <t>2014cs</t>
  </si>
  <si>
    <t>2014cs - 2012cs</t>
  </si>
  <si>
    <t>2014cs - 2012cs %</t>
  </si>
  <si>
    <t>2012cs - 2005cs %</t>
  </si>
  <si>
    <t>2012ck - 2005ck %</t>
  </si>
  <si>
    <t>2014ck2</t>
  </si>
  <si>
    <t>2014cs - 2014ck2</t>
  </si>
  <si>
    <t>2014ck2 - 2012ck %</t>
  </si>
  <si>
    <t>2012cs - 2012ck</t>
  </si>
  <si>
    <t>2012ck-2005ck</t>
  </si>
  <si>
    <t>No West</t>
  </si>
  <si>
    <t>Nonpoint</t>
  </si>
  <si>
    <t>Onroad</t>
  </si>
  <si>
    <t>Nonroad</t>
  </si>
  <si>
    <t>SO2</t>
  </si>
  <si>
    <t>DE</t>
  </si>
  <si>
    <t>Total SO2</t>
  </si>
  <si>
    <t xml:space="preserve">afdust </t>
  </si>
  <si>
    <t>seca_c3 (US component)</t>
  </si>
  <si>
    <t>seca_c3 (non-US component)</t>
  </si>
  <si>
    <t>on_moves_runpm</t>
  </si>
  <si>
    <t>on_moves_startpm</t>
  </si>
  <si>
    <t>Canada othon</t>
  </si>
  <si>
    <t>Canada othpt</t>
  </si>
  <si>
    <t>Mexico other</t>
  </si>
  <si>
    <t>Mexico othon</t>
  </si>
  <si>
    <t>Mexico othpt</t>
  </si>
  <si>
    <t>Off-shore othpt</t>
  </si>
  <si>
    <r>
      <t>Canada othar</t>
    </r>
    <r>
      <rPr>
        <vertAlign val="superscript"/>
        <sz val="11"/>
        <color rgb="FF000000"/>
        <rFont val="Times New Roman"/>
        <family val="1"/>
      </rPr>
      <t>1</t>
    </r>
  </si>
  <si>
    <t>2005 VOC [tons/yr]</t>
  </si>
  <si>
    <t>2005 NOX [tons/yr]</t>
  </si>
  <si>
    <t xml:space="preserve">2005 CO [tons/yr] </t>
  </si>
  <si>
    <t xml:space="preserve">2005 SO2 [tons/yr] </t>
  </si>
  <si>
    <t>2005 NH3 [tons/yr]</t>
  </si>
  <si>
    <t> 2005 PM10 [tons/yr]</t>
  </si>
  <si>
    <t> 2005 PM2_5 [tons/yr]</t>
  </si>
  <si>
    <t>v4.2</t>
  </si>
  <si>
    <t>Sector Abbrev.</t>
  </si>
  <si>
    <t>US total</t>
  </si>
  <si>
    <t>Check total</t>
  </si>
  <si>
    <t>2012 VOC [tons/yr]</t>
  </si>
  <si>
    <t>2014 VOC [tons/yr]</t>
  </si>
  <si>
    <t>2012 NOX [tons/yr]</t>
  </si>
  <si>
    <t>2014 NOX [tons/yr]</t>
  </si>
  <si>
    <t xml:space="preserve">2012 CO [tons/yr] </t>
  </si>
  <si>
    <t xml:space="preserve">2014 CO [tons/yr] </t>
  </si>
  <si>
    <t xml:space="preserve">2012 SO2 [tons/yr] </t>
  </si>
  <si>
    <t xml:space="preserve">2014 SO2 [tons/yr] </t>
  </si>
  <si>
    <t>2012 NH3 [tons/yr]</t>
  </si>
  <si>
    <t>2014 NH3 [tons/yr]</t>
  </si>
  <si>
    <t> 2012 PM10 [tons/yr]</t>
  </si>
  <si>
    <t> 2014 PM10 [tons/yr]</t>
  </si>
  <si>
    <t> 2012 PM2_5 [tons/yr]</t>
  </si>
  <si>
    <t> 2014 PM2_5 [tons/yr]</t>
  </si>
  <si>
    <t>CO</t>
  </si>
  <si>
    <t>NOX</t>
  </si>
  <si>
    <t>PM10</t>
  </si>
  <si>
    <t>PM2_5</t>
  </si>
  <si>
    <t>VOC</t>
  </si>
  <si>
    <t>Canada othar</t>
  </si>
  <si>
    <t>Mexico othar</t>
  </si>
  <si>
    <t>VALUES FROM TOXICS RULE PROPOSAL</t>
  </si>
  <si>
    <t>Summary reorganized with no links:</t>
  </si>
  <si>
    <t>EGU SO2</t>
  </si>
  <si>
    <t>Non-EGU SO2</t>
  </si>
  <si>
    <t>Nonpoint SO2</t>
  </si>
  <si>
    <t>Nonroad SO2</t>
  </si>
  <si>
    <t>(alm, seca, nonroad)</t>
  </si>
  <si>
    <t>Onroad SO2</t>
  </si>
  <si>
    <t>onroad, startpm, runpm</t>
  </si>
  <si>
    <t>Fires SO2</t>
  </si>
  <si>
    <t>EGU NOx</t>
  </si>
  <si>
    <t>Non-EGU NOx</t>
  </si>
  <si>
    <t>Nonpoint NOx</t>
  </si>
  <si>
    <t>Nonroad NOx</t>
  </si>
  <si>
    <t>Onroad NOx</t>
  </si>
  <si>
    <t>Fires NOx</t>
  </si>
  <si>
    <t>Total NOx</t>
  </si>
  <si>
    <t>Tabe 3-7 of Transport Rule RIA</t>
  </si>
  <si>
    <t>EGU Point</t>
  </si>
  <si>
    <t>Non-EGU Point</t>
  </si>
  <si>
    <t>Average Fires</t>
  </si>
  <si>
    <t>TOTAL</t>
  </si>
  <si>
    <t>NOx</t>
  </si>
  <si>
    <t>2014cs Total Nox</t>
  </si>
  <si>
    <t>2014cs
tr1remedy Total Nox</t>
  </si>
  <si>
    <t>2014cs
tr1remedy Total SO2</t>
  </si>
  <si>
    <t>2014 Policy Case Nox (tons)</t>
  </si>
  <si>
    <t>2014 Base Case Nox (tons)</t>
  </si>
  <si>
    <t>EGU Nox Reduction (tons)</t>
  </si>
  <si>
    <t>EGU Nox reduction (%)</t>
  </si>
  <si>
    <t>-</t>
  </si>
  <si>
    <r>
      <t>2014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>s Total SO2</t>
    </r>
  </si>
  <si>
    <t>2014 base case SO2 (tons)</t>
  </si>
  <si>
    <t>2014 Policy Case So2 (tons)</t>
  </si>
  <si>
    <t>EGU SO2 Reduction (tons)</t>
  </si>
  <si>
    <t>EGU SO2 reduction (%)</t>
  </si>
  <si>
    <t xml:space="preserve"> - </t>
  </si>
  <si>
    <t>2014cs PM 10 total</t>
  </si>
  <si>
    <t>2014cs tr1remedy PM10</t>
  </si>
  <si>
    <t>2014cs PM10 EGU</t>
  </si>
  <si>
    <t>2014cs
tr1remedy EGU PM10</t>
  </si>
  <si>
    <t>2014cs total PM25</t>
  </si>
  <si>
    <t>2014cs
tr1remedy PM25</t>
  </si>
  <si>
    <t>2014cs EGU PM25</t>
  </si>
  <si>
    <t>2014cs
tr1remedy EGU PM25</t>
  </si>
  <si>
    <t>2014cs total VOC</t>
  </si>
  <si>
    <t>2014cs
tr1remedy total voc</t>
  </si>
  <si>
    <t>2014cs EGU VOC</t>
  </si>
  <si>
    <t>2014cs
tr1remedy EGU VOC</t>
  </si>
  <si>
    <t>2014cs total Co</t>
  </si>
  <si>
    <t>2014cs
tr1remedy total CO</t>
  </si>
  <si>
    <t>2014cs EGU CO</t>
  </si>
  <si>
    <t>2014cs
tr1remedy EGU CO</t>
  </si>
  <si>
    <t>2014cs total NH3</t>
  </si>
  <si>
    <t>2014cs
tr1remedy total NH3</t>
  </si>
  <si>
    <t>2014cs EGU NH3</t>
  </si>
  <si>
    <t>2014cs
tr1remedy EGU NH3</t>
  </si>
  <si>
    <t>State</t>
  </si>
  <si>
    <t>2012 Base</t>
  </si>
  <si>
    <t>2014 Base</t>
  </si>
  <si>
    <t>2012 Base minus 2005 Base</t>
  </si>
  <si>
    <t>2014 Base minus 2012 Base</t>
  </si>
  <si>
    <t>Difference</t>
  </si>
  <si>
    <t>% Difference</t>
  </si>
  <si>
    <t>Grand Total</t>
  </si>
  <si>
    <t>2005 Base Nox</t>
  </si>
  <si>
    <t>2014 Remedy</t>
  </si>
  <si>
    <t>2014 Remedy minus 2014 Base</t>
  </si>
  <si>
    <t>2005 Base SO2 Total</t>
  </si>
  <si>
    <t>2005 Base SO2 EGU</t>
  </si>
  <si>
    <t>2005 Base NOx EGU</t>
  </si>
  <si>
    <t>Final TR State Coverage (3/22/11)</t>
  </si>
  <si>
    <t>EPA Region</t>
  </si>
  <si>
    <t>State2</t>
  </si>
  <si>
    <t>States Covered for Ozone</t>
  </si>
  <si>
    <t>Total State Coverage</t>
  </si>
  <si>
    <t>Supplemental ozone</t>
  </si>
  <si>
    <t>Active Restructured</t>
  </si>
  <si>
    <t>SO2 Group</t>
  </si>
  <si>
    <t>CONNECTICUT</t>
  </si>
  <si>
    <t>CT</t>
  </si>
  <si>
    <t>MAINE</t>
  </si>
  <si>
    <t>ME</t>
  </si>
  <si>
    <t>MASSACHUSETTS</t>
  </si>
  <si>
    <t>MA</t>
  </si>
  <si>
    <t>NEW HAMPSHIRE</t>
  </si>
  <si>
    <t>NH</t>
  </si>
  <si>
    <t>RHODE ISLAND</t>
  </si>
  <si>
    <t>RI</t>
  </si>
  <si>
    <t>VERMONT</t>
  </si>
  <si>
    <t>VT</t>
  </si>
  <si>
    <t>NEW JERSEY</t>
  </si>
  <si>
    <t>NJ</t>
  </si>
  <si>
    <t>NEW YORK</t>
  </si>
  <si>
    <t>NY</t>
  </si>
  <si>
    <t>DELAWARE</t>
  </si>
  <si>
    <t>DISTRICT OF COLUMBIA</t>
  </si>
  <si>
    <t>DC</t>
  </si>
  <si>
    <t>MARYLAND</t>
  </si>
  <si>
    <t>MD</t>
  </si>
  <si>
    <t>PENNSYLVANIA</t>
  </si>
  <si>
    <t>PA</t>
  </si>
  <si>
    <t>VIRGINIA</t>
  </si>
  <si>
    <t>VA</t>
  </si>
  <si>
    <t>WEST VIRGINIA</t>
  </si>
  <si>
    <t>WV</t>
  </si>
  <si>
    <t>ALABAMA</t>
  </si>
  <si>
    <t>AL</t>
  </si>
  <si>
    <t>FLORIDA</t>
  </si>
  <si>
    <t>FL</t>
  </si>
  <si>
    <t>GEORGIA</t>
  </si>
  <si>
    <t>GA</t>
  </si>
  <si>
    <t>KENTUCKY</t>
  </si>
  <si>
    <t>KY</t>
  </si>
  <si>
    <t>MISSISSIPPI</t>
  </si>
  <si>
    <t>MS</t>
  </si>
  <si>
    <t>NORTH CAROLINA</t>
  </si>
  <si>
    <t>NC</t>
  </si>
  <si>
    <t>SOUTH CAROLINA</t>
  </si>
  <si>
    <t>SC</t>
  </si>
  <si>
    <t>TENNESSEE</t>
  </si>
  <si>
    <t>TN</t>
  </si>
  <si>
    <t>ILLINOIS</t>
  </si>
  <si>
    <t>IL</t>
  </si>
  <si>
    <t>INDIANA</t>
  </si>
  <si>
    <t>IN</t>
  </si>
  <si>
    <t>MICHIGAN</t>
  </si>
  <si>
    <t>MI</t>
  </si>
  <si>
    <t>MINNESOTA</t>
  </si>
  <si>
    <t>MN</t>
  </si>
  <si>
    <t>OHIO</t>
  </si>
  <si>
    <t>OH</t>
  </si>
  <si>
    <t>WISCONSIN</t>
  </si>
  <si>
    <t>WI</t>
  </si>
  <si>
    <t>ARKANSAS</t>
  </si>
  <si>
    <t>AR</t>
  </si>
  <si>
    <t>LOUISIANA</t>
  </si>
  <si>
    <t>LA</t>
  </si>
  <si>
    <t>NEW MEXICO</t>
  </si>
  <si>
    <t>NM</t>
  </si>
  <si>
    <t>OKLAHOMA</t>
  </si>
  <si>
    <t>OK</t>
  </si>
  <si>
    <t>TEXAS</t>
  </si>
  <si>
    <t>TX</t>
  </si>
  <si>
    <t>IOWA</t>
  </si>
  <si>
    <t>IA</t>
  </si>
  <si>
    <t>KANSAS</t>
  </si>
  <si>
    <t>KS</t>
  </si>
  <si>
    <t>MISSOURI</t>
  </si>
  <si>
    <t>MO</t>
  </si>
  <si>
    <t>NEBRASKA</t>
  </si>
  <si>
    <t>NE</t>
  </si>
  <si>
    <t>COLORADO</t>
  </si>
  <si>
    <t>MONTANA</t>
  </si>
  <si>
    <t>MT</t>
  </si>
  <si>
    <t>NORTH DAKOTA</t>
  </si>
  <si>
    <t>ND</t>
  </si>
  <si>
    <t>SOUTH DAKOTA</t>
  </si>
  <si>
    <t>SD</t>
  </si>
  <si>
    <t>UTAH</t>
  </si>
  <si>
    <t>UT</t>
  </si>
  <si>
    <t>WYOMING</t>
  </si>
  <si>
    <t>WY</t>
  </si>
  <si>
    <t>ARIZONA</t>
  </si>
  <si>
    <t>AZ</t>
  </si>
  <si>
    <t>CALIFORNIA</t>
  </si>
  <si>
    <t>CA</t>
  </si>
  <si>
    <t>NEVADA</t>
  </si>
  <si>
    <t>NV</t>
  </si>
  <si>
    <t>IDAHO</t>
  </si>
  <si>
    <t>ID</t>
  </si>
  <si>
    <t>OREGON</t>
  </si>
  <si>
    <t>OR</t>
  </si>
  <si>
    <t>WASHINGTON</t>
  </si>
  <si>
    <t>WA</t>
  </si>
  <si>
    <t>TOTAL COUNT</t>
  </si>
  <si>
    <t>Group 1 SO2</t>
  </si>
  <si>
    <t>Group 2 SO2</t>
  </si>
  <si>
    <t>Eastern SO2</t>
  </si>
  <si>
    <t>Western SO2</t>
  </si>
  <si>
    <t>TRIBAL</t>
  </si>
  <si>
    <t>Western State</t>
  </si>
  <si>
    <t>In Eastern Domain</t>
  </si>
  <si>
    <t>TOTAL SO2</t>
  </si>
  <si>
    <t>Ozone states</t>
  </si>
  <si>
    <t>2005 base</t>
  </si>
  <si>
    <t>2012 base</t>
  </si>
  <si>
    <t>2014 base</t>
  </si>
  <si>
    <t>2014 remedy</t>
  </si>
  <si>
    <t>2014 remedy - 2012 base</t>
  </si>
  <si>
    <t>2014 remedy - 2014 base</t>
  </si>
  <si>
    <t>% change remedy vs 2014 base</t>
  </si>
  <si>
    <t>% change remedy vs 2012 base</t>
  </si>
  <si>
    <t>Group 1 NOx</t>
  </si>
  <si>
    <t>Group 2 NOx</t>
  </si>
  <si>
    <t>Eastern NOx</t>
  </si>
  <si>
    <t>Western NOx</t>
  </si>
  <si>
    <t>TOTAL NOx</t>
  </si>
  <si>
    <t>HCL</t>
  </si>
  <si>
    <t>NH3</t>
  </si>
  <si>
    <t>PMC</t>
  </si>
  <si>
    <t>Remedy Summer Only EGU</t>
  </si>
  <si>
    <t>% summer So2</t>
  </si>
  <si>
    <t>% summer Nox</t>
  </si>
  <si>
    <r>
      <rPr>
        <b/>
        <u/>
        <sz val="11"/>
        <color theme="1"/>
        <rFont val="Calibri"/>
        <family val="2"/>
        <scheme val="minor"/>
      </rPr>
      <t>GROUP 1</t>
    </r>
    <r>
      <rPr>
        <sz val="10"/>
        <rFont val="Arial"/>
        <family val="2"/>
      </rPr>
      <t xml:space="preserve"> States Covered for PM2.5</t>
    </r>
  </si>
  <si>
    <r>
      <rPr>
        <b/>
        <u/>
        <sz val="11"/>
        <color theme="1"/>
        <rFont val="Calibri"/>
        <family val="2"/>
        <scheme val="minor"/>
      </rPr>
      <t>GROUP 2</t>
    </r>
    <r>
      <rPr>
        <sz val="10"/>
        <rFont val="Arial"/>
        <family val="2"/>
      </rPr>
      <t xml:space="preserve"> States Covered for PM2.5</t>
    </r>
  </si>
  <si>
    <t>All PM covered states</t>
  </si>
  <si>
    <t>Summer EGU Nox</t>
  </si>
  <si>
    <t>Summer Total Nox</t>
  </si>
  <si>
    <t>Summer EGU NOx Emissions for contiguous US</t>
  </si>
  <si>
    <t>Summer Total NOx Emissions for Contiguous US</t>
  </si>
  <si>
    <t>Inventory emissions state totals for 2005cs, 2012cs, 2014cs, 2005ck, 2012ck, and 2014ck2</t>
  </si>
  <si>
    <t>State totals are only CONUS emissions inventory totals - no Alaska, Hawaii, Virgin Islands or Puerto Rico</t>
  </si>
  <si>
    <t>Biogenic emissions are not included</t>
  </si>
  <si>
    <t>Notes on the included emissions data:</t>
  </si>
  <si>
    <t>* TR States: categorizes states in various ways relevant to the rule</t>
  </si>
  <si>
    <t>* TSD Nox: Provides Nox summaries that are included in the Emissions Inventory TSD</t>
  </si>
  <si>
    <t>* TSD SO2: Provides SO2 summaries that are included in the Emissions Inventory TSD</t>
  </si>
  <si>
    <t>* SO2 for RIA: Provides SO2 summaries included in the RIA</t>
  </si>
  <si>
    <t>* NOx for RIA: Provides NOx summaries included in the RIA</t>
  </si>
  <si>
    <t>* Overall Summary for RIA: Provides overall summaries by sector included in the RIA</t>
  </si>
  <si>
    <t>* Remedy: Provides emissions by modeling sector and pollutant for the final Transport Rule remedy</t>
  </si>
  <si>
    <t>* Nox: Provides state level emissions Nox summaries by modeling sector</t>
  </si>
  <si>
    <t>* SO2: Provides state level SO2 emissions summaries by modeling sector</t>
  </si>
  <si>
    <t>* PM10: Provides state level PM10 emissions summaries by modeling sector</t>
  </si>
  <si>
    <t>* PM2.5: Provides state level PM2.5 emissions summaries by modeling sector</t>
  </si>
  <si>
    <t>* VOC: Provides state level VOC emissions summaries by modeling sector</t>
  </si>
  <si>
    <t>* CO: Provides state level CO emissions summaries by modeling sector</t>
  </si>
  <si>
    <t>* NH3: Provides state level NH3 emissions summaries by modeling sector</t>
  </si>
  <si>
    <t>This workbook contains state level emission summaries related to the final Transport Rule Modeling as follows:</t>
  </si>
  <si>
    <t xml:space="preserve">Contact info: </t>
  </si>
  <si>
    <t>Alison Eyth</t>
  </si>
  <si>
    <t>Rich Mason</t>
  </si>
  <si>
    <t>eyth.alison@epa.gov</t>
  </si>
  <si>
    <t>mason.rich@epa.gov</t>
  </si>
  <si>
    <t>(919) 541-2478</t>
  </si>
  <si>
    <t>(919) 541-3405</t>
  </si>
</sst>
</file>

<file path=xl/styles.xml><?xml version="1.0" encoding="utf-8"?>
<styleSheet xmlns="http://schemas.openxmlformats.org/spreadsheetml/2006/main">
  <numFmts count="1">
    <numFmt numFmtId="164" formatCode="0.0%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8.8000000000000007"/>
      <color theme="10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74">
    <xf numFmtId="0" fontId="0" fillId="0" borderId="0" xfId="0"/>
    <xf numFmtId="3" fontId="0" fillId="0" borderId="0" xfId="0" applyNumberFormat="1"/>
    <xf numFmtId="3" fontId="0" fillId="0" borderId="0" xfId="0" applyNumberFormat="1" applyFont="1"/>
    <xf numFmtId="3" fontId="4" fillId="0" borderId="0" xfId="0" applyNumberFormat="1" applyFont="1"/>
    <xf numFmtId="0" fontId="0" fillId="0" borderId="0" xfId="0" applyNumberFormat="1"/>
    <xf numFmtId="0" fontId="0" fillId="0" borderId="0" xfId="0" quotePrefix="1" applyNumberFormat="1"/>
    <xf numFmtId="3" fontId="0" fillId="0" borderId="0" xfId="0" quotePrefix="1" applyNumberFormat="1"/>
    <xf numFmtId="3" fontId="5" fillId="0" borderId="0" xfId="0" quotePrefix="1" applyNumberFormat="1" applyFont="1"/>
    <xf numFmtId="0" fontId="0" fillId="0" borderId="1" xfId="0" applyBorder="1"/>
    <xf numFmtId="3" fontId="0" fillId="0" borderId="1" xfId="0" quotePrefix="1" applyNumberFormat="1" applyBorder="1"/>
    <xf numFmtId="3" fontId="5" fillId="0" borderId="1" xfId="0" quotePrefix="1" applyNumberFormat="1" applyFon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5" fillId="0" borderId="0" xfId="0" quotePrefix="1" applyNumberFormat="1" applyFont="1" applyBorder="1"/>
    <xf numFmtId="3" fontId="0" fillId="0" borderId="0" xfId="0" applyNumberFormat="1" applyBorder="1"/>
    <xf numFmtId="0" fontId="6" fillId="0" borderId="0" xfId="0" applyFont="1"/>
    <xf numFmtId="164" fontId="5" fillId="0" borderId="1" xfId="2" quotePrefix="1" applyNumberFormat="1" applyFont="1" applyBorder="1"/>
    <xf numFmtId="3" fontId="0" fillId="0" borderId="2" xfId="0" applyNumberFormat="1" applyFill="1" applyBorder="1" applyAlignment="1">
      <alignment wrapText="1"/>
    </xf>
    <xf numFmtId="3" fontId="6" fillId="0" borderId="0" xfId="0" applyNumberFormat="1" applyFont="1"/>
    <xf numFmtId="0" fontId="0" fillId="0" borderId="0" xfId="0" applyBorder="1"/>
    <xf numFmtId="0" fontId="0" fillId="0" borderId="0" xfId="0" applyAlignment="1">
      <alignment wrapText="1"/>
    </xf>
    <xf numFmtId="0" fontId="0" fillId="0" borderId="6" xfId="0" applyBorder="1"/>
    <xf numFmtId="0" fontId="0" fillId="0" borderId="5" xfId="0" applyBorder="1"/>
    <xf numFmtId="3" fontId="5" fillId="0" borderId="5" xfId="0" quotePrefix="1" applyNumberFormat="1" applyFont="1" applyBorder="1"/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11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3" fontId="8" fillId="0" borderId="10" xfId="0" applyNumberFormat="1" applyFont="1" applyBorder="1" applyAlignment="1">
      <alignment horizontal="right" vertical="top" wrapText="1"/>
    </xf>
    <xf numFmtId="3" fontId="8" fillId="0" borderId="11" xfId="0" applyNumberFormat="1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3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9" fillId="0" borderId="0" xfId="0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vertical="top" wrapText="1"/>
    </xf>
    <xf numFmtId="0" fontId="8" fillId="0" borderId="13" xfId="0" applyFont="1" applyBorder="1"/>
    <xf numFmtId="0" fontId="8" fillId="0" borderId="10" xfId="0" applyFont="1" applyBorder="1" applyAlignment="1">
      <alignment horizontal="right" vertical="top" wrapText="1"/>
    </xf>
    <xf numFmtId="3" fontId="12" fillId="0" borderId="10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right" vertical="top" wrapText="1"/>
    </xf>
    <xf numFmtId="3" fontId="8" fillId="0" borderId="13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3" fontId="8" fillId="0" borderId="15" xfId="0" applyNumberFormat="1" applyFont="1" applyBorder="1" applyAlignment="1">
      <alignment horizontal="right" vertical="top"/>
    </xf>
    <xf numFmtId="0" fontId="8" fillId="0" borderId="15" xfId="0" applyFont="1" applyBorder="1" applyAlignment="1">
      <alignment vertical="top"/>
    </xf>
    <xf numFmtId="3" fontId="8" fillId="0" borderId="11" xfId="0" applyNumberFormat="1" applyFont="1" applyBorder="1" applyAlignment="1">
      <alignment horizontal="right" vertical="top"/>
    </xf>
    <xf numFmtId="3" fontId="8" fillId="0" borderId="11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vertical="top" wrapText="1"/>
    </xf>
    <xf numFmtId="3" fontId="13" fillId="0" borderId="3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right" vertical="center" wrapText="1"/>
    </xf>
    <xf numFmtId="1" fontId="0" fillId="0" borderId="0" xfId="0" applyNumberFormat="1"/>
    <xf numFmtId="1" fontId="6" fillId="0" borderId="0" xfId="0" applyNumberFormat="1" applyFont="1"/>
    <xf numFmtId="0" fontId="14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3" fontId="15" fillId="0" borderId="0" xfId="0" applyNumberFormat="1" applyFont="1"/>
    <xf numFmtId="3" fontId="16" fillId="0" borderId="0" xfId="0" applyNumberFormat="1" applyFont="1"/>
    <xf numFmtId="0" fontId="0" fillId="0" borderId="1" xfId="1" applyFont="1" applyBorder="1"/>
    <xf numFmtId="0" fontId="0" fillId="0" borderId="1" xfId="1" applyFon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0" fontId="0" fillId="0" borderId="5" xfId="1" applyFont="1" applyBorder="1" applyAlignment="1">
      <alignment wrapText="1"/>
    </xf>
    <xf numFmtId="3" fontId="5" fillId="0" borderId="5" xfId="1" quotePrefix="1" applyNumberFormat="1" applyBorder="1"/>
    <xf numFmtId="0" fontId="3" fillId="0" borderId="1" xfId="3" applyBorder="1" applyAlignment="1">
      <alignment wrapText="1"/>
    </xf>
    <xf numFmtId="3" fontId="5" fillId="0" borderId="1" xfId="1" quotePrefix="1" applyNumberFormat="1" applyBorder="1"/>
    <xf numFmtId="3" fontId="3" fillId="0" borderId="1" xfId="3" quotePrefix="1" applyNumberFormat="1" applyBorder="1"/>
    <xf numFmtId="0" fontId="5" fillId="0" borderId="1" xfId="1" quotePrefix="1" applyNumberFormat="1" applyBorder="1"/>
    <xf numFmtId="0" fontId="5" fillId="0" borderId="1" xfId="1" applyNumberFormat="1" applyBorder="1"/>
    <xf numFmtId="9" fontId="0" fillId="0" borderId="1" xfId="1" applyNumberFormat="1" applyFont="1" applyBorder="1" applyAlignment="1">
      <alignment wrapText="1"/>
    </xf>
    <xf numFmtId="9" fontId="3" fillId="0" borderId="1" xfId="3" quotePrefix="1" applyNumberFormat="1" applyBorder="1"/>
    <xf numFmtId="9" fontId="0" fillId="0" borderId="1" xfId="0" applyNumberFormat="1" applyBorder="1"/>
    <xf numFmtId="9" fontId="3" fillId="0" borderId="1" xfId="3" applyNumberFormat="1" applyBorder="1" applyAlignment="1">
      <alignment horizontal="right" vertical="center"/>
    </xf>
    <xf numFmtId="9" fontId="3" fillId="0" borderId="1" xfId="3" applyNumberFormat="1" applyBorder="1" applyAlignment="1">
      <alignment horizontal="right"/>
    </xf>
    <xf numFmtId="3" fontId="5" fillId="0" borderId="1" xfId="1" quotePrefix="1" applyNumberFormat="1" applyBorder="1"/>
    <xf numFmtId="3" fontId="3" fillId="0" borderId="1" xfId="3" quotePrefix="1" applyNumberFormat="1" applyBorder="1"/>
    <xf numFmtId="3" fontId="5" fillId="0" borderId="1" xfId="1" quotePrefix="1" applyNumberFormat="1" applyBorder="1"/>
    <xf numFmtId="3" fontId="3" fillId="0" borderId="1" xfId="3" quotePrefix="1" applyNumberFormat="1" applyBorder="1"/>
    <xf numFmtId="3" fontId="5" fillId="0" borderId="1" xfId="1" quotePrefix="1" applyNumberFormat="1" applyBorder="1"/>
    <xf numFmtId="3" fontId="3" fillId="0" borderId="1" xfId="3" quotePrefix="1" applyNumberFormat="1" applyBorder="1"/>
    <xf numFmtId="3" fontId="5" fillId="0" borderId="1" xfId="1" quotePrefix="1" applyNumberFormat="1" applyBorder="1"/>
    <xf numFmtId="3" fontId="3" fillId="0" borderId="1" xfId="3" quotePrefix="1" applyNumberFormat="1" applyBorder="1"/>
    <xf numFmtId="3" fontId="5" fillId="0" borderId="1" xfId="1" quotePrefix="1" applyNumberFormat="1" applyBorder="1"/>
    <xf numFmtId="3" fontId="3" fillId="0" borderId="1" xfId="3" quotePrefix="1" applyNumberFormat="1" applyBorder="1"/>
    <xf numFmtId="0" fontId="18" fillId="0" borderId="11" xfId="0" applyFont="1" applyBorder="1" applyAlignment="1">
      <alignment wrapText="1"/>
    </xf>
    <xf numFmtId="0" fontId="19" fillId="0" borderId="8" xfId="0" applyFont="1" applyBorder="1" applyAlignment="1">
      <alignment wrapText="1"/>
    </xf>
    <xf numFmtId="3" fontId="19" fillId="0" borderId="11" xfId="0" applyNumberFormat="1" applyFont="1" applyBorder="1" applyAlignment="1">
      <alignment horizontal="right"/>
    </xf>
    <xf numFmtId="0" fontId="18" fillId="0" borderId="8" xfId="0" applyFont="1" applyBorder="1" applyAlignment="1">
      <alignment wrapText="1"/>
    </xf>
    <xf numFmtId="3" fontId="18" fillId="0" borderId="11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wrapText="1"/>
    </xf>
    <xf numFmtId="164" fontId="19" fillId="0" borderId="11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0" fillId="0" borderId="0" xfId="0" applyNumberFormat="1"/>
    <xf numFmtId="3" fontId="19" fillId="0" borderId="8" xfId="0" applyNumberFormat="1" applyFont="1" applyBorder="1" applyAlignment="1">
      <alignment wrapText="1"/>
    </xf>
    <xf numFmtId="0" fontId="2" fillId="0" borderId="19" xfId="7" applyBorder="1"/>
    <xf numFmtId="0" fontId="2" fillId="0" borderId="0" xfId="7" applyAlignment="1">
      <alignment horizontal="center"/>
    </xf>
    <xf numFmtId="0" fontId="2" fillId="0" borderId="0" xfId="7"/>
    <xf numFmtId="0" fontId="2" fillId="0" borderId="19" xfId="7" applyBorder="1" applyAlignment="1">
      <alignment wrapText="1"/>
    </xf>
    <xf numFmtId="0" fontId="2" fillId="0" borderId="0" xfId="7" applyFill="1"/>
    <xf numFmtId="0" fontId="18" fillId="0" borderId="0" xfId="0" applyFont="1" applyBorder="1" applyAlignment="1">
      <alignment horizontal="center" wrapText="1"/>
    </xf>
    <xf numFmtId="164" fontId="18" fillId="0" borderId="0" xfId="0" applyNumberFormat="1" applyFont="1" applyBorder="1" applyAlignment="1">
      <alignment wrapText="1"/>
    </xf>
    <xf numFmtId="164" fontId="19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wrapText="1"/>
    </xf>
    <xf numFmtId="3" fontId="18" fillId="0" borderId="0" xfId="0" applyNumberFormat="1" applyFont="1" applyBorder="1" applyAlignment="1">
      <alignment horizontal="right"/>
    </xf>
    <xf numFmtId="0" fontId="7" fillId="0" borderId="0" xfId="7" applyFont="1" applyAlignment="1">
      <alignment horizontal="center"/>
    </xf>
    <xf numFmtId="0" fontId="7" fillId="0" borderId="19" xfId="7" applyFont="1" applyBorder="1" applyAlignment="1">
      <alignment horizontal="center"/>
    </xf>
    <xf numFmtId="0" fontId="2" fillId="0" borderId="1" xfId="7" applyBorder="1"/>
    <xf numFmtId="0" fontId="2" fillId="0" borderId="1" xfId="7" applyBorder="1" applyAlignment="1">
      <alignment horizontal="center"/>
    </xf>
    <xf numFmtId="0" fontId="1" fillId="0" borderId="1" xfId="7" applyFont="1" applyBorder="1" applyAlignment="1">
      <alignment wrapText="1"/>
    </xf>
    <xf numFmtId="0" fontId="2" fillId="0" borderId="1" xfId="7" applyBorder="1" applyAlignment="1">
      <alignment wrapText="1"/>
    </xf>
    <xf numFmtId="0" fontId="2" fillId="0" borderId="1" xfId="7" applyFill="1" applyBorder="1"/>
    <xf numFmtId="0" fontId="2" fillId="0" borderId="1" xfId="7" applyFill="1" applyBorder="1" applyAlignment="1">
      <alignment horizontal="center"/>
    </xf>
    <xf numFmtId="0" fontId="7" fillId="0" borderId="1" xfId="7" applyFont="1" applyBorder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1" fontId="0" fillId="0" borderId="1" xfId="0" applyNumberFormat="1" applyFill="1" applyBorder="1"/>
    <xf numFmtId="0" fontId="0" fillId="0" borderId="5" xfId="1" applyFont="1" applyBorder="1"/>
    <xf numFmtId="0" fontId="3" fillId="0" borderId="1" xfId="3" applyBorder="1"/>
    <xf numFmtId="1" fontId="0" fillId="0" borderId="20" xfId="0" applyNumberFormat="1" applyBorder="1"/>
    <xf numFmtId="164" fontId="0" fillId="0" borderId="20" xfId="0" applyNumberFormat="1" applyBorder="1"/>
    <xf numFmtId="0" fontId="6" fillId="0" borderId="1" xfId="0" applyFont="1" applyBorder="1" applyAlignment="1">
      <alignment wrapText="1"/>
    </xf>
    <xf numFmtId="1" fontId="0" fillId="0" borderId="1" xfId="0" applyNumberFormat="1" applyBorder="1"/>
    <xf numFmtId="0" fontId="0" fillId="0" borderId="20" xfId="0" applyBorder="1"/>
    <xf numFmtId="9" fontId="0" fillId="0" borderId="20" xfId="0" applyNumberFormat="1" applyBorder="1"/>
    <xf numFmtId="0" fontId="0" fillId="0" borderId="19" xfId="0" applyBorder="1"/>
    <xf numFmtId="0" fontId="5" fillId="0" borderId="1" xfId="1" quotePrefix="1" applyNumberFormat="1" applyFill="1" applyBorder="1"/>
    <xf numFmtId="0" fontId="6" fillId="0" borderId="3" xfId="1" applyNumberFormat="1" applyFont="1" applyBorder="1"/>
    <xf numFmtId="3" fontId="6" fillId="0" borderId="3" xfId="1" applyNumberFormat="1" applyFont="1" applyBorder="1"/>
    <xf numFmtId="3" fontId="7" fillId="0" borderId="3" xfId="3" quotePrefix="1" applyNumberFormat="1" applyFont="1" applyBorder="1"/>
    <xf numFmtId="9" fontId="6" fillId="0" borderId="3" xfId="1" applyNumberFormat="1" applyFont="1" applyBorder="1"/>
    <xf numFmtId="3" fontId="6" fillId="0" borderId="21" xfId="1" applyNumberFormat="1" applyFont="1" applyBorder="1"/>
    <xf numFmtId="0" fontId="5" fillId="0" borderId="3" xfId="1" applyNumberFormat="1" applyBorder="1"/>
    <xf numFmtId="3" fontId="5" fillId="0" borderId="21" xfId="1" applyNumberFormat="1" applyBorder="1"/>
    <xf numFmtId="3" fontId="5" fillId="0" borderId="3" xfId="1" applyNumberFormat="1" applyBorder="1"/>
    <xf numFmtId="0" fontId="0" fillId="0" borderId="3" xfId="0" applyBorder="1"/>
    <xf numFmtId="1" fontId="0" fillId="0" borderId="3" xfId="0" applyNumberFormat="1" applyBorder="1"/>
    <xf numFmtId="164" fontId="0" fillId="0" borderId="3" xfId="0" applyNumberFormat="1" applyBorder="1"/>
    <xf numFmtId="9" fontId="0" fillId="0" borderId="0" xfId="0" applyNumberFormat="1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0" xfId="0" applyFill="1"/>
    <xf numFmtId="0" fontId="6" fillId="0" borderId="0" xfId="0" applyFont="1" applyFill="1"/>
    <xf numFmtId="0" fontId="6" fillId="0" borderId="0" xfId="0" quotePrefix="1" applyNumberFormat="1" applyFont="1" applyFill="1"/>
    <xf numFmtId="3" fontId="0" fillId="0" borderId="1" xfId="0" quotePrefix="1" applyNumberFormat="1" applyFill="1" applyBorder="1"/>
    <xf numFmtId="3" fontId="5" fillId="0" borderId="1" xfId="0" quotePrefix="1" applyNumberFormat="1" applyFont="1" applyFill="1" applyBorder="1"/>
    <xf numFmtId="164" fontId="5" fillId="0" borderId="1" xfId="2" quotePrefix="1" applyNumberFormat="1" applyFont="1" applyFill="1" applyBorder="1"/>
    <xf numFmtId="3" fontId="0" fillId="0" borderId="0" xfId="0" quotePrefix="1" applyNumberFormat="1" applyFill="1"/>
    <xf numFmtId="3" fontId="5" fillId="0" borderId="0" xfId="0" quotePrefix="1" applyNumberFormat="1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0" fillId="0" borderId="0" xfId="0" quotePrefix="1" applyNumberFormat="1" applyFill="1"/>
    <xf numFmtId="0" fontId="0" fillId="0" borderId="0" xfId="0" applyNumberFormat="1" applyFill="1"/>
    <xf numFmtId="3" fontId="4" fillId="0" borderId="0" xfId="0" applyNumberFormat="1" applyFont="1" applyFill="1"/>
    <xf numFmtId="3" fontId="0" fillId="0" borderId="1" xfId="0" applyNumberFormat="1" applyFill="1" applyBorder="1"/>
    <xf numFmtId="0" fontId="0" fillId="0" borderId="6" xfId="0" applyBorder="1" applyAlignment="1">
      <alignment wrapText="1"/>
    </xf>
    <xf numFmtId="164" fontId="5" fillId="0" borderId="6" xfId="2" quotePrefix="1" applyNumberFormat="1" applyFont="1" applyBorder="1"/>
    <xf numFmtId="164" fontId="5" fillId="0" borderId="6" xfId="2" quotePrefix="1" applyNumberFormat="1" applyFont="1" applyFill="1" applyBorder="1"/>
    <xf numFmtId="3" fontId="5" fillId="0" borderId="5" xfId="0" quotePrefix="1" applyNumberFormat="1" applyFont="1" applyFill="1" applyBorder="1"/>
    <xf numFmtId="3" fontId="0" fillId="0" borderId="5" xfId="0" applyNumberFormat="1" applyFill="1" applyBorder="1"/>
    <xf numFmtId="3" fontId="0" fillId="0" borderId="1" xfId="0" applyNumberFormat="1" applyFill="1" applyBorder="1" applyAlignment="1">
      <alignment wrapText="1"/>
    </xf>
    <xf numFmtId="0" fontId="2" fillId="0" borderId="1" xfId="7" applyFill="1" applyBorder="1" applyAlignment="1">
      <alignment wrapText="1"/>
    </xf>
    <xf numFmtId="0" fontId="18" fillId="0" borderId="18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1" fillId="0" borderId="12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Font="1"/>
  </cellXfs>
  <cellStyles count="8">
    <cellStyle name="Hyperlink 2" xfId="6"/>
    <cellStyle name="Normal" xfId="0" builtinId="0"/>
    <cellStyle name="Normal 2" xfId="1"/>
    <cellStyle name="Normal 3" xfId="3"/>
    <cellStyle name="Normal 4" xfId="7"/>
    <cellStyle name="Percent" xfId="2" builtinId="5"/>
    <cellStyle name="Percent 2" xfId="5"/>
    <cellStyle name="Percent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26"/>
  <sheetViews>
    <sheetView tabSelected="1" workbookViewId="0">
      <selection activeCell="A4" sqref="A4"/>
    </sheetView>
  </sheetViews>
  <sheetFormatPr defaultRowHeight="12.75"/>
  <sheetData>
    <row r="1" spans="1:1" s="17" customFormat="1">
      <c r="A1" s="17" t="s">
        <v>360</v>
      </c>
    </row>
    <row r="2" spans="1:1">
      <c r="A2" t="s">
        <v>347</v>
      </c>
    </row>
    <row r="3" spans="1:1">
      <c r="A3" t="s">
        <v>348</v>
      </c>
    </row>
    <row r="4" spans="1:1">
      <c r="A4" t="s">
        <v>351</v>
      </c>
    </row>
    <row r="5" spans="1:1">
      <c r="A5" t="s">
        <v>350</v>
      </c>
    </row>
    <row r="6" spans="1:1">
      <c r="A6" t="s">
        <v>349</v>
      </c>
    </row>
    <row r="7" spans="1:1">
      <c r="A7" t="s">
        <v>346</v>
      </c>
    </row>
    <row r="8" spans="1:1">
      <c r="A8" t="s">
        <v>352</v>
      </c>
    </row>
    <row r="9" spans="1:1">
      <c r="A9" t="s">
        <v>353</v>
      </c>
    </row>
    <row r="10" spans="1:1">
      <c r="A10" t="s">
        <v>354</v>
      </c>
    </row>
    <row r="11" spans="1:1">
      <c r="A11" t="s">
        <v>355</v>
      </c>
    </row>
    <row r="12" spans="1:1">
      <c r="A12" t="s">
        <v>356</v>
      </c>
    </row>
    <row r="13" spans="1:1">
      <c r="A13" t="s">
        <v>357</v>
      </c>
    </row>
    <row r="14" spans="1:1">
      <c r="A14" t="s">
        <v>358</v>
      </c>
    </row>
    <row r="15" spans="1:1">
      <c r="A15" t="s">
        <v>359</v>
      </c>
    </row>
    <row r="17" spans="1:4">
      <c r="A17" s="17" t="s">
        <v>345</v>
      </c>
    </row>
    <row r="18" spans="1:4">
      <c r="A18" t="s">
        <v>342</v>
      </c>
    </row>
    <row r="19" spans="1:4">
      <c r="A19" t="s">
        <v>343</v>
      </c>
    </row>
    <row r="20" spans="1:4">
      <c r="A20" t="s">
        <v>344</v>
      </c>
    </row>
    <row r="21" spans="1:4">
      <c r="A21" t="s">
        <v>59</v>
      </c>
    </row>
    <row r="23" spans="1:4">
      <c r="A23" s="17" t="s">
        <v>361</v>
      </c>
    </row>
    <row r="24" spans="1:4">
      <c r="A24" s="173" t="s">
        <v>362</v>
      </c>
      <c r="D24" t="s">
        <v>363</v>
      </c>
    </row>
    <row r="25" spans="1:4">
      <c r="A25" t="s">
        <v>364</v>
      </c>
      <c r="D25" t="s">
        <v>365</v>
      </c>
    </row>
    <row r="26" spans="1:4">
      <c r="A26" t="s">
        <v>366</v>
      </c>
      <c r="D26" t="s">
        <v>367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FJ53"/>
  <sheetViews>
    <sheetView zoomScale="90" zoomScaleNormal="90" workbookViewId="0">
      <pane xSplit="1" ySplit="2" topLeftCell="B3" activePane="bottomRight" state="frozen"/>
      <selection activeCell="D34" sqref="D34"/>
      <selection pane="topRight" activeCell="D34" sqref="D34"/>
      <selection pane="bottomLeft" activeCell="D34" sqref="D34"/>
      <selection pane="bottomRight" activeCell="A34" sqref="A34"/>
    </sheetView>
  </sheetViews>
  <sheetFormatPr defaultRowHeight="12.75"/>
  <cols>
    <col min="1" max="1" width="17.42578125" bestFit="1" customWidth="1"/>
    <col min="2" max="7" width="11.28515625" customWidth="1"/>
    <col min="8" max="13" width="10.140625" customWidth="1"/>
    <col min="14" max="14" width="10.140625" bestFit="1" customWidth="1"/>
    <col min="15" max="15" width="9.85546875" bestFit="1" customWidth="1"/>
    <col min="16" max="16" width="17.42578125" customWidth="1"/>
    <col min="17" max="19" width="10.7109375" customWidth="1"/>
    <col min="20" max="20" width="10.28515625" bestFit="1" customWidth="1"/>
    <col min="23" max="23" width="9.85546875" bestFit="1" customWidth="1"/>
    <col min="24" max="28" width="9.85546875" customWidth="1"/>
    <col min="29" max="29" width="9.85546875" bestFit="1" customWidth="1"/>
    <col min="38" max="38" width="9.85546875" bestFit="1" customWidth="1"/>
    <col min="39" max="43" width="9.85546875" customWidth="1"/>
    <col min="44" max="44" width="9.85546875" bestFit="1" customWidth="1"/>
    <col min="77" max="82" width="10.7109375" customWidth="1"/>
    <col min="83" max="83" width="9.85546875" bestFit="1" customWidth="1"/>
    <col min="84" max="88" width="9.85546875" customWidth="1"/>
    <col min="89" max="89" width="9.85546875" bestFit="1" customWidth="1"/>
  </cols>
  <sheetData>
    <row r="1" spans="1:166">
      <c r="B1" s="172" t="s">
        <v>62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Q1" s="172" t="s">
        <v>49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 s="172" t="s">
        <v>50</v>
      </c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U1" s="172" t="s">
        <v>55</v>
      </c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J1" s="172" t="s">
        <v>56</v>
      </c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Y1" s="172" t="s">
        <v>52</v>
      </c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N1" s="172" t="s">
        <v>51</v>
      </c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C1" s="172" t="s">
        <v>53</v>
      </c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R1" s="172" t="s">
        <v>54</v>
      </c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G1" s="172" t="s">
        <v>60</v>
      </c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V1" s="172" t="s">
        <v>61</v>
      </c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</row>
    <row r="2" spans="1:166" ht="38.25">
      <c r="B2" s="8" t="s">
        <v>63</v>
      </c>
      <c r="C2" s="8" t="s">
        <v>64</v>
      </c>
      <c r="D2" s="8" t="s">
        <v>70</v>
      </c>
      <c r="E2" s="8" t="s">
        <v>65</v>
      </c>
      <c r="F2" s="8" t="s">
        <v>66</v>
      </c>
      <c r="G2" s="8" t="s">
        <v>75</v>
      </c>
      <c r="H2" s="12" t="s">
        <v>67</v>
      </c>
      <c r="I2" s="12" t="s">
        <v>71</v>
      </c>
      <c r="J2" s="12" t="s">
        <v>78</v>
      </c>
      <c r="K2" s="12" t="s">
        <v>76</v>
      </c>
      <c r="L2" s="12" t="s">
        <v>72</v>
      </c>
      <c r="M2" s="12" t="s">
        <v>77</v>
      </c>
      <c r="N2" s="12" t="s">
        <v>73</v>
      </c>
      <c r="O2" s="12" t="s">
        <v>74</v>
      </c>
      <c r="Q2" s="8" t="s">
        <v>63</v>
      </c>
      <c r="R2" s="8" t="s">
        <v>64</v>
      </c>
      <c r="S2" s="8" t="s">
        <v>70</v>
      </c>
      <c r="T2" s="8" t="s">
        <v>65</v>
      </c>
      <c r="U2" s="8" t="s">
        <v>66</v>
      </c>
      <c r="V2" s="8" t="s">
        <v>75</v>
      </c>
      <c r="W2" s="12" t="s">
        <v>67</v>
      </c>
      <c r="X2" s="12" t="s">
        <v>71</v>
      </c>
      <c r="Y2" s="12" t="s">
        <v>78</v>
      </c>
      <c r="Z2" s="12" t="s">
        <v>76</v>
      </c>
      <c r="AA2" s="12" t="s">
        <v>72</v>
      </c>
      <c r="AB2" s="12" t="s">
        <v>77</v>
      </c>
      <c r="AC2" s="12" t="s">
        <v>73</v>
      </c>
      <c r="AD2" s="12" t="s">
        <v>74</v>
      </c>
      <c r="AF2" s="8" t="s">
        <v>63</v>
      </c>
      <c r="AG2" s="8" t="s">
        <v>64</v>
      </c>
      <c r="AH2" s="8" t="s">
        <v>70</v>
      </c>
      <c r="AI2" s="8" t="s">
        <v>65</v>
      </c>
      <c r="AJ2" s="8" t="s">
        <v>66</v>
      </c>
      <c r="AK2" s="8" t="s">
        <v>75</v>
      </c>
      <c r="AL2" s="12" t="s">
        <v>67</v>
      </c>
      <c r="AM2" s="12" t="s">
        <v>71</v>
      </c>
      <c r="AN2" s="12" t="s">
        <v>78</v>
      </c>
      <c r="AO2" s="12" t="s">
        <v>76</v>
      </c>
      <c r="AP2" s="12" t="s">
        <v>72</v>
      </c>
      <c r="AQ2" s="12" t="s">
        <v>77</v>
      </c>
      <c r="AR2" s="12" t="s">
        <v>73</v>
      </c>
      <c r="AS2" s="12" t="s">
        <v>74</v>
      </c>
      <c r="AU2" s="8" t="s">
        <v>63</v>
      </c>
      <c r="AV2" s="8" t="s">
        <v>64</v>
      </c>
      <c r="AW2" s="8" t="s">
        <v>70</v>
      </c>
      <c r="AX2" s="8" t="s">
        <v>65</v>
      </c>
      <c r="AY2" s="8" t="s">
        <v>66</v>
      </c>
      <c r="AZ2" s="8" t="s">
        <v>75</v>
      </c>
      <c r="BA2" s="12" t="s">
        <v>67</v>
      </c>
      <c r="BB2" s="12" t="s">
        <v>71</v>
      </c>
      <c r="BC2" s="12" t="s">
        <v>78</v>
      </c>
      <c r="BD2" s="12" t="s">
        <v>76</v>
      </c>
      <c r="BE2" s="12" t="s">
        <v>72</v>
      </c>
      <c r="BF2" s="12" t="s">
        <v>77</v>
      </c>
      <c r="BG2" s="12" t="s">
        <v>73</v>
      </c>
      <c r="BH2" s="12" t="s">
        <v>74</v>
      </c>
      <c r="BJ2" s="8" t="s">
        <v>63</v>
      </c>
      <c r="BK2" s="8" t="s">
        <v>64</v>
      </c>
      <c r="BL2" s="8" t="s">
        <v>70</v>
      </c>
      <c r="BM2" s="8" t="s">
        <v>65</v>
      </c>
      <c r="BN2" s="8" t="s">
        <v>66</v>
      </c>
      <c r="BO2" s="8" t="s">
        <v>75</v>
      </c>
      <c r="BP2" s="12" t="s">
        <v>67</v>
      </c>
      <c r="BQ2" s="12" t="s">
        <v>71</v>
      </c>
      <c r="BR2" s="12" t="s">
        <v>78</v>
      </c>
      <c r="BS2" s="12" t="s">
        <v>76</v>
      </c>
      <c r="BT2" s="12" t="s">
        <v>72</v>
      </c>
      <c r="BU2" s="12" t="s">
        <v>77</v>
      </c>
      <c r="BV2" s="12" t="s">
        <v>73</v>
      </c>
      <c r="BW2" s="12" t="s">
        <v>74</v>
      </c>
      <c r="BY2" s="8" t="s">
        <v>63</v>
      </c>
      <c r="BZ2" s="8" t="s">
        <v>64</v>
      </c>
      <c r="CA2" s="8" t="s">
        <v>70</v>
      </c>
      <c r="CB2" s="8" t="s">
        <v>65</v>
      </c>
      <c r="CC2" s="8" t="s">
        <v>66</v>
      </c>
      <c r="CD2" s="8" t="s">
        <v>75</v>
      </c>
      <c r="CE2" s="12" t="s">
        <v>67</v>
      </c>
      <c r="CF2" s="12" t="s">
        <v>71</v>
      </c>
      <c r="CG2" s="12" t="s">
        <v>78</v>
      </c>
      <c r="CH2" s="12" t="s">
        <v>76</v>
      </c>
      <c r="CI2" s="12" t="s">
        <v>72</v>
      </c>
      <c r="CJ2" s="12" t="s">
        <v>77</v>
      </c>
      <c r="CK2" s="12" t="s">
        <v>73</v>
      </c>
      <c r="CL2" s="12" t="s">
        <v>74</v>
      </c>
      <c r="CN2" s="8" t="s">
        <v>63</v>
      </c>
      <c r="CO2" s="8" t="s">
        <v>64</v>
      </c>
      <c r="CP2" s="8" t="s">
        <v>70</v>
      </c>
      <c r="CQ2" s="8" t="s">
        <v>65</v>
      </c>
      <c r="CR2" s="8" t="s">
        <v>66</v>
      </c>
      <c r="CS2" s="8" t="s">
        <v>75</v>
      </c>
      <c r="CT2" s="12" t="s">
        <v>67</v>
      </c>
      <c r="CU2" s="12" t="s">
        <v>71</v>
      </c>
      <c r="CV2" s="12" t="s">
        <v>78</v>
      </c>
      <c r="CW2" s="12" t="s">
        <v>76</v>
      </c>
      <c r="CX2" s="12" t="s">
        <v>72</v>
      </c>
      <c r="CY2" s="12" t="s">
        <v>77</v>
      </c>
      <c r="CZ2" s="12" t="s">
        <v>73</v>
      </c>
      <c r="DA2" s="12" t="s">
        <v>74</v>
      </c>
      <c r="DC2" s="8" t="s">
        <v>63</v>
      </c>
      <c r="DD2" s="8" t="s">
        <v>64</v>
      </c>
      <c r="DE2" s="8" t="s">
        <v>70</v>
      </c>
      <c r="DF2" s="8" t="s">
        <v>65</v>
      </c>
      <c r="DG2" s="8" t="s">
        <v>66</v>
      </c>
      <c r="DH2" s="8" t="s">
        <v>75</v>
      </c>
      <c r="DI2" s="12" t="s">
        <v>67</v>
      </c>
      <c r="DJ2" s="12" t="s">
        <v>71</v>
      </c>
      <c r="DK2" s="12" t="s">
        <v>78</v>
      </c>
      <c r="DL2" s="12" t="s">
        <v>76</v>
      </c>
      <c r="DM2" s="12" t="s">
        <v>72</v>
      </c>
      <c r="DN2" s="12" t="s">
        <v>77</v>
      </c>
      <c r="DO2" s="12" t="s">
        <v>73</v>
      </c>
      <c r="DP2" s="12" t="s">
        <v>74</v>
      </c>
      <c r="DR2" s="8" t="s">
        <v>63</v>
      </c>
      <c r="DS2" s="8" t="s">
        <v>64</v>
      </c>
      <c r="DT2" s="8" t="s">
        <v>70</v>
      </c>
      <c r="DU2" s="8" t="s">
        <v>65</v>
      </c>
      <c r="DV2" s="8" t="s">
        <v>66</v>
      </c>
      <c r="DW2" s="8" t="s">
        <v>75</v>
      </c>
      <c r="DX2" s="12" t="s">
        <v>67</v>
      </c>
      <c r="DY2" s="12" t="s">
        <v>71</v>
      </c>
      <c r="DZ2" s="12" t="s">
        <v>78</v>
      </c>
      <c r="EA2" s="12" t="s">
        <v>76</v>
      </c>
      <c r="EB2" s="12" t="s">
        <v>72</v>
      </c>
      <c r="EC2" s="12" t="s">
        <v>77</v>
      </c>
      <c r="ED2" s="12" t="s">
        <v>73</v>
      </c>
      <c r="EE2" s="12" t="s">
        <v>74</v>
      </c>
      <c r="EG2" s="8" t="s">
        <v>63</v>
      </c>
      <c r="EH2" s="8" t="s">
        <v>64</v>
      </c>
      <c r="EI2" s="8" t="s">
        <v>70</v>
      </c>
      <c r="EJ2" s="8" t="s">
        <v>65</v>
      </c>
      <c r="EK2" s="8" t="s">
        <v>66</v>
      </c>
      <c r="EL2" s="8" t="s">
        <v>75</v>
      </c>
      <c r="EM2" s="12" t="s">
        <v>67</v>
      </c>
      <c r="EN2" s="12" t="s">
        <v>71</v>
      </c>
      <c r="EO2" s="12" t="s">
        <v>78</v>
      </c>
      <c r="EP2" s="12" t="s">
        <v>76</v>
      </c>
      <c r="EQ2" s="12" t="s">
        <v>72</v>
      </c>
      <c r="ER2" s="12" t="s">
        <v>77</v>
      </c>
      <c r="ES2" s="12" t="s">
        <v>73</v>
      </c>
      <c r="ET2" s="12" t="s">
        <v>74</v>
      </c>
      <c r="EV2" s="8" t="s">
        <v>63</v>
      </c>
      <c r="EW2" s="8" t="s">
        <v>64</v>
      </c>
      <c r="EX2" s="8" t="s">
        <v>70</v>
      </c>
      <c r="EY2" s="8" t="s">
        <v>65</v>
      </c>
      <c r="EZ2" s="8" t="s">
        <v>66</v>
      </c>
      <c r="FA2" s="8" t="s">
        <v>75</v>
      </c>
      <c r="FB2" s="12" t="s">
        <v>67</v>
      </c>
      <c r="FC2" s="12" t="s">
        <v>71</v>
      </c>
      <c r="FD2" s="12" t="s">
        <v>78</v>
      </c>
      <c r="FE2" s="12" t="s">
        <v>76</v>
      </c>
      <c r="FF2" s="12" t="s">
        <v>72</v>
      </c>
      <c r="FG2" s="12" t="s">
        <v>77</v>
      </c>
      <c r="FH2" s="12" t="s">
        <v>73</v>
      </c>
      <c r="FI2" s="12" t="s">
        <v>74</v>
      </c>
    </row>
    <row r="3" spans="1:166">
      <c r="A3" s="5" t="s">
        <v>0</v>
      </c>
      <c r="B3" s="9">
        <f t="shared" ref="B3:B34" si="0">EV3+EG3+DR3+DC3+CN3+BY3+BJ3+AU3+AF3+Q3</f>
        <v>589408.49287555215</v>
      </c>
      <c r="C3" s="9">
        <f t="shared" ref="C3:C34" si="1">EW3+EH3+DS3+DD3+CO3+BZ3+BK3+AV3+AG3+R3</f>
        <v>574045.02171402937</v>
      </c>
      <c r="D3" s="9">
        <f t="shared" ref="D3:D34" si="2">EX3+EI3+DT3+DE3+CP3+CA3+BL3+AW3+AH3+S3</f>
        <v>534699.78778586083</v>
      </c>
      <c r="E3" s="9">
        <f t="shared" ref="E3:E34" si="3">EY3+EJ3+DU3+DF3+CQ3+CB3+BM3+AX3+AI3+T3</f>
        <v>593371.99088695692</v>
      </c>
      <c r="F3" s="9">
        <f t="shared" ref="F3:F34" si="4">EZ3+EK3+DV3+DG3+CR3+CC3+BN3+AY3+AJ3+U3</f>
        <v>462296.93280688062</v>
      </c>
      <c r="G3" s="9">
        <f t="shared" ref="G3:G34" si="5">FA3+EL3+DW3+DH3+CS3+CD3+BO3+AZ3+AK3+V3</f>
        <v>447053.07012841967</v>
      </c>
      <c r="H3" s="10">
        <f>C3-B3</f>
        <v>-15363.471161522786</v>
      </c>
      <c r="I3" s="10">
        <f>D3-C3</f>
        <v>-39345.233928168542</v>
      </c>
      <c r="J3" s="10">
        <f>C3-F3</f>
        <v>111748.08890714875</v>
      </c>
      <c r="K3" s="10">
        <f>D3-G3</f>
        <v>87646.717657441157</v>
      </c>
      <c r="L3" s="18">
        <f>I3/(C3+1E-50)</f>
        <v>-6.854032774413478E-2</v>
      </c>
      <c r="M3" s="18">
        <f>(G3-F3)/(F3+1E-50)</f>
        <v>-3.2974180870953142E-2</v>
      </c>
      <c r="N3" s="18">
        <f>H3/(B3+1E-50)</f>
        <v>-2.6065914127855354E-2</v>
      </c>
      <c r="O3" s="18">
        <f>(F3-E3)/(E3+1E-50)</f>
        <v>-0.22089862698801932</v>
      </c>
      <c r="P3" s="5"/>
      <c r="Q3" s="10">
        <v>460122.82980170002</v>
      </c>
      <c r="R3" s="9">
        <v>455824.80681137898</v>
      </c>
      <c r="S3" s="9">
        <v>417340.18069926999</v>
      </c>
      <c r="T3" s="9">
        <v>460122.82980000001</v>
      </c>
      <c r="U3" s="10">
        <v>335734.00001000002</v>
      </c>
      <c r="V3" s="10">
        <v>322129.69999996998</v>
      </c>
      <c r="W3" s="10">
        <f>R3-Q3</f>
        <v>-4298.022990321042</v>
      </c>
      <c r="X3" s="10">
        <f>S3-R3</f>
        <v>-38484.626112108992</v>
      </c>
      <c r="Y3" s="10">
        <f>R3-U3</f>
        <v>120090.80680137896</v>
      </c>
      <c r="Z3" s="10">
        <f>S3-V3</f>
        <v>95210.480699300009</v>
      </c>
      <c r="AA3" s="18">
        <f>X3/(R3+1E-50)</f>
        <v>-8.4428546970314391E-2</v>
      </c>
      <c r="AB3" s="18">
        <f>(V3-U3)/(U3+1E-50)</f>
        <v>-4.0521067302164301E-2</v>
      </c>
      <c r="AC3" s="18">
        <f>W3/(Q3+1E-50)</f>
        <v>-9.3410339847152749E-3</v>
      </c>
      <c r="AD3" s="18">
        <f>(U3-T3)/(T3+1E-50)</f>
        <v>-0.27033831345440446</v>
      </c>
      <c r="AE3" s="7"/>
      <c r="AF3" s="9">
        <v>66373.440563986296</v>
      </c>
      <c r="AG3" s="9">
        <v>63497.1930317484</v>
      </c>
      <c r="AH3" s="9">
        <v>63151.795561113198</v>
      </c>
      <c r="AI3" s="9">
        <v>70345.503859999997</v>
      </c>
      <c r="AJ3" s="10">
        <v>70345.653749999998</v>
      </c>
      <c r="AK3" s="10">
        <v>69150.007729632707</v>
      </c>
      <c r="AL3" s="10">
        <f>AG3-AF3</f>
        <v>-2876.2475322378959</v>
      </c>
      <c r="AM3" s="10">
        <f>AH3-AG3</f>
        <v>-345.3974706352019</v>
      </c>
      <c r="AN3" s="10">
        <f>AG3-AJ3</f>
        <v>-6848.4607182515974</v>
      </c>
      <c r="AO3" s="10">
        <f>AH3-AK3</f>
        <v>-5998.2121685195089</v>
      </c>
      <c r="AP3" s="18">
        <f>AM3/(AG3+1E-50)</f>
        <v>-5.4395706982276245E-3</v>
      </c>
      <c r="AQ3" s="18">
        <f>(AK3-AJ3)/(AJ3+1E-50)</f>
        <v>-1.6996729103072563E-2</v>
      </c>
      <c r="AR3" s="18">
        <f>AL3/(AF3+1E-50)</f>
        <v>-4.3334314264831482E-2</v>
      </c>
      <c r="AS3" s="18">
        <f>(AJ3-AI3)/(AI3+1E-50)</f>
        <v>2.1307687311317532E-6</v>
      </c>
      <c r="AT3" s="7"/>
      <c r="AU3" s="9">
        <v>2210.0251939999898</v>
      </c>
      <c r="AV3" s="9">
        <v>647.49144422020402</v>
      </c>
      <c r="AW3" s="9">
        <v>219.914980373753</v>
      </c>
      <c r="AX3" s="9">
        <v>2210.0251939999898</v>
      </c>
      <c r="AY3" s="10">
        <v>647.44626960000005</v>
      </c>
      <c r="AZ3" s="10">
        <v>92.362555092199898</v>
      </c>
      <c r="BA3" s="10">
        <f>AV3-AU3</f>
        <v>-1562.5337497797859</v>
      </c>
      <c r="BB3" s="10">
        <f>AW3-AV3</f>
        <v>-427.57646384645102</v>
      </c>
      <c r="BC3" s="10">
        <f>AV3-AY3</f>
        <v>4.5174620203965787E-2</v>
      </c>
      <c r="BD3" s="10">
        <f>AW3-AZ3</f>
        <v>127.5524252815531</v>
      </c>
      <c r="BE3" s="18">
        <f>BB3/(AV3+1E-50)</f>
        <v>-0.66035847680025472</v>
      </c>
      <c r="BF3" s="18">
        <f>(AZ3-AY3)/(AY3+1E-50)</f>
        <v>-0.85734328942961924</v>
      </c>
      <c r="BG3" s="18">
        <f>BA3/(AU3+1E-50)</f>
        <v>-0.70702078601724438</v>
      </c>
      <c r="BH3" s="18">
        <f>(AY3-AX3)/(AX3+1E-50)</f>
        <v>-0.70704122678883674</v>
      </c>
      <c r="BI3" s="1"/>
      <c r="BJ3" s="9">
        <v>571.42065000000002</v>
      </c>
      <c r="BK3" s="9">
        <v>249.86032277569899</v>
      </c>
      <c r="BL3" s="9">
        <v>264.5604665079</v>
      </c>
      <c r="BM3" s="9">
        <v>1347.04058640529</v>
      </c>
      <c r="BN3" s="10">
        <v>1648.153914</v>
      </c>
      <c r="BO3" s="10">
        <v>1742.2844241646001</v>
      </c>
      <c r="BP3" s="10">
        <f>BK3-BJ3</f>
        <v>-321.56032722430103</v>
      </c>
      <c r="BQ3" s="10">
        <f>BL3-BK3</f>
        <v>14.700143732201013</v>
      </c>
      <c r="BR3" s="10">
        <f>BK3-BN3</f>
        <v>-1398.2935912243011</v>
      </c>
      <c r="BS3" s="10">
        <f>BL3-BO3</f>
        <v>-1477.7239576567001</v>
      </c>
      <c r="BT3" s="18">
        <f>BQ3/(BK3+1E-50)</f>
        <v>5.8833445698368902E-2</v>
      </c>
      <c r="BU3" s="18">
        <f>(BO3-BN3)/(BN3+1E-50)</f>
        <v>5.7112694005712915E-2</v>
      </c>
      <c r="BV3" s="18">
        <f>BP3/(BJ3+1E-50)</f>
        <v>-0.56273837360323087</v>
      </c>
      <c r="BW3" s="18">
        <f>(BN3-BM3)/(BM3+1E-50)</f>
        <v>0.22353693766441027</v>
      </c>
      <c r="BX3" s="1"/>
      <c r="BY3" s="9">
        <v>52324.734593673798</v>
      </c>
      <c r="BZ3" s="9">
        <v>52315.3925456738</v>
      </c>
      <c r="CA3" s="9">
        <v>52199.714444073601</v>
      </c>
      <c r="CB3" s="9">
        <v>52324.73459</v>
      </c>
      <c r="CC3" s="10">
        <v>52315.392620775616</v>
      </c>
      <c r="CD3" s="10">
        <v>52312.589784673699</v>
      </c>
      <c r="CE3" s="10">
        <f>BZ3-BY3</f>
        <v>-9.3420479999986128</v>
      </c>
      <c r="CF3" s="10">
        <f>CA3-BZ3</f>
        <v>-115.67810160019872</v>
      </c>
      <c r="CG3" s="10">
        <f>BZ3-CC3</f>
        <v>-7.5101816037204117E-5</v>
      </c>
      <c r="CH3" s="10">
        <f>CA3-CD3</f>
        <v>-112.87534060009784</v>
      </c>
      <c r="CI3" s="18">
        <f>CF3/(BZ3+1E-50)</f>
        <v>-2.21116761188796E-3</v>
      </c>
      <c r="CJ3" s="18">
        <f>(CD3-CC3)/(CC3+1E-50)</f>
        <v>-5.3575744374779685E-5</v>
      </c>
      <c r="CK3" s="18">
        <f>CE3/(BY3+1E-50)</f>
        <v>-1.785398067002922E-4</v>
      </c>
      <c r="CL3" s="18">
        <f>(CC3-CB3)/(CB3+1E-50)</f>
        <v>-1.785383011989441E-4</v>
      </c>
      <c r="CM3" s="6"/>
      <c r="CN3" s="9">
        <v>983.18390000000011</v>
      </c>
      <c r="CO3" s="9">
        <v>983.18390000000011</v>
      </c>
      <c r="CP3" s="9">
        <v>983.18390000000011</v>
      </c>
      <c r="CQ3" s="9">
        <v>983.18390000000011</v>
      </c>
      <c r="CR3" s="9">
        <v>983.18390000000011</v>
      </c>
      <c r="CS3" s="9">
        <v>983.18390000000011</v>
      </c>
      <c r="CT3" s="10">
        <f>CO3-CN3</f>
        <v>0</v>
      </c>
      <c r="CU3" s="10">
        <f>CP3-CO3</f>
        <v>0</v>
      </c>
      <c r="CV3" s="10">
        <f>CO3-CR3</f>
        <v>0</v>
      </c>
      <c r="CW3" s="10">
        <f>CP3-CS3</f>
        <v>0</v>
      </c>
      <c r="CX3" s="18">
        <f>CU3/(CO3+1E-50)</f>
        <v>0</v>
      </c>
      <c r="CY3" s="18">
        <f>(CS3-CR3)/(CR3+1E-50)</f>
        <v>0</v>
      </c>
      <c r="CZ3" s="18">
        <f>CT3/(CN3+1E-50)</f>
        <v>0</v>
      </c>
      <c r="DA3" s="18">
        <f>(CR3-CQ3)/(CQ3+1E-50)</f>
        <v>0</v>
      </c>
      <c r="DB3" s="7"/>
      <c r="DC3" s="9">
        <v>3982.7860115383401</v>
      </c>
      <c r="DD3" s="9">
        <v>489.42081972735133</v>
      </c>
      <c r="DE3" s="9">
        <v>502.137083344112</v>
      </c>
      <c r="DF3" s="9">
        <v>3198.6007955515802</v>
      </c>
      <c r="DG3" s="10">
        <v>585.42950399999995</v>
      </c>
      <c r="DH3" s="10">
        <v>604.64108370823601</v>
      </c>
      <c r="DI3" s="10">
        <f>DD3-DC3</f>
        <v>-3493.3651918109886</v>
      </c>
      <c r="DJ3" s="10">
        <f>DE3-DD3</f>
        <v>12.716263616760671</v>
      </c>
      <c r="DK3" s="10">
        <f>DD3-DG3</f>
        <v>-96.008684272648622</v>
      </c>
      <c r="DL3" s="10">
        <f>DE3-DH3</f>
        <v>-102.50400036412401</v>
      </c>
      <c r="DM3" s="18">
        <f>DJ3/(DD3+1E-50)</f>
        <v>2.5982269458509556E-2</v>
      </c>
      <c r="DN3" s="18">
        <f>(DH3-DG3)/(DG3+1E-50)</f>
        <v>3.28162136977573E-2</v>
      </c>
      <c r="DO3" s="18">
        <f>DI3/(DC3+1E-50)</f>
        <v>-0.87711596397359193</v>
      </c>
      <c r="DP3" s="18">
        <f>(DG3-DF3)/(DF3+1E-50)</f>
        <v>-0.81697325129969955</v>
      </c>
      <c r="DQ3" s="7"/>
      <c r="DR3" s="9">
        <v>2840.07216065374</v>
      </c>
      <c r="DS3" s="9">
        <v>37.672838505000001</v>
      </c>
      <c r="DT3" s="9">
        <v>38.300651178283204</v>
      </c>
      <c r="DU3" s="9">
        <v>2840.0721610000001</v>
      </c>
      <c r="DV3" s="10">
        <v>37.672838505000001</v>
      </c>
      <c r="DW3" s="10">
        <v>38.300651178283204</v>
      </c>
      <c r="DX3" s="10">
        <f>DS3-DR3</f>
        <v>-2802.3993221487399</v>
      </c>
      <c r="DY3" s="10">
        <f>DT3-DS3</f>
        <v>0.62781267328320212</v>
      </c>
      <c r="DZ3" s="10">
        <f>DS3-DV3</f>
        <v>0</v>
      </c>
      <c r="EA3" s="10">
        <f>DT3-DW3</f>
        <v>0</v>
      </c>
      <c r="EB3" s="18">
        <f>DY3/(DS3+1E-50)</f>
        <v>1.6664862489718629E-2</v>
      </c>
      <c r="EC3" s="18">
        <f>(DW3-DV3)/(DV3+1E-50)</f>
        <v>1.6664862489718629E-2</v>
      </c>
      <c r="ED3" s="18">
        <f>DX3/(DR3+1E-50)</f>
        <v>-0.98673525305908838</v>
      </c>
      <c r="EE3" s="18">
        <f>(DV3-DU3)/(DU3+1E-50)</f>
        <v>-0.98673525306070553</v>
      </c>
      <c r="EF3" s="6"/>
      <c r="EG3" s="9">
        <v>0</v>
      </c>
      <c r="EH3" s="9">
        <v>0</v>
      </c>
      <c r="EI3" s="9">
        <v>0</v>
      </c>
      <c r="EJ3" s="9">
        <v>0</v>
      </c>
      <c r="EK3" s="9">
        <v>0</v>
      </c>
      <c r="EL3" s="9">
        <v>0</v>
      </c>
      <c r="EM3" s="10">
        <f>EH3-EG3</f>
        <v>0</v>
      </c>
      <c r="EN3" s="10">
        <f>EI3-EH3</f>
        <v>0</v>
      </c>
      <c r="EO3" s="10">
        <f>EH3-EK3</f>
        <v>0</v>
      </c>
      <c r="EP3" s="10">
        <f>EI3-EL3</f>
        <v>0</v>
      </c>
      <c r="EQ3" s="18">
        <f>EN3/(EH3+1E-50)</f>
        <v>0</v>
      </c>
      <c r="ER3" s="18">
        <f>(EL3-EK3)/(EK3+1E-50)</f>
        <v>0</v>
      </c>
      <c r="ES3" s="18">
        <f>EM3/(EG3+1E-50)</f>
        <v>0</v>
      </c>
      <c r="ET3" s="18">
        <f>(EK3-EJ3)/(EJ3+1E-50)</f>
        <v>0</v>
      </c>
      <c r="EU3" s="7"/>
      <c r="EV3" s="9">
        <v>0</v>
      </c>
      <c r="EW3" s="9">
        <v>0</v>
      </c>
      <c r="EX3" s="9">
        <v>0</v>
      </c>
      <c r="EY3" s="9">
        <v>0</v>
      </c>
      <c r="EZ3" s="9">
        <v>0</v>
      </c>
      <c r="FA3" s="9">
        <v>0</v>
      </c>
      <c r="FB3" s="10">
        <f>EW3-EV3</f>
        <v>0</v>
      </c>
      <c r="FC3" s="10">
        <f>EX3-EW3</f>
        <v>0</v>
      </c>
      <c r="FD3" s="10">
        <f>EW3-EZ3</f>
        <v>0</v>
      </c>
      <c r="FE3" s="10">
        <f>EX3-FA3</f>
        <v>0</v>
      </c>
      <c r="FF3" s="18">
        <f>FC3/(EW3+1E-50)</f>
        <v>0</v>
      </c>
      <c r="FG3" s="18">
        <f>(FA3-EZ3)/(EZ3+1E-50)</f>
        <v>0</v>
      </c>
      <c r="FH3" s="18">
        <f>FB3/(EV3+1E-50)</f>
        <v>0</v>
      </c>
      <c r="FI3" s="18">
        <f>(EZ3-EY3)/(EY3+1E-50)</f>
        <v>0</v>
      </c>
      <c r="FJ3" s="7"/>
    </row>
    <row r="4" spans="1:166">
      <c r="A4" s="5" t="s">
        <v>1</v>
      </c>
      <c r="B4" s="9">
        <f t="shared" si="0"/>
        <v>92230.569872632361</v>
      </c>
      <c r="C4" s="9">
        <f t="shared" si="1"/>
        <v>65045.683635641231</v>
      </c>
      <c r="D4" s="9">
        <f t="shared" si="2"/>
        <v>65791.555042632041</v>
      </c>
      <c r="E4" s="9">
        <f t="shared" si="3"/>
        <v>91221.34616512942</v>
      </c>
      <c r="F4" s="9">
        <f t="shared" si="4"/>
        <v>53223.119304861611</v>
      </c>
      <c r="G4" s="9">
        <f t="shared" si="5"/>
        <v>51170.022016923525</v>
      </c>
      <c r="H4" s="10">
        <f t="shared" ref="H4:I53" si="6">C4-B4</f>
        <v>-27184.886236991129</v>
      </c>
      <c r="I4" s="10">
        <f t="shared" si="6"/>
        <v>745.87140699080919</v>
      </c>
      <c r="J4" s="10">
        <f t="shared" ref="J4:J53" si="7">C4-F4</f>
        <v>11822.56433077962</v>
      </c>
      <c r="K4" s="10">
        <f t="shared" ref="K4:K53" si="8">D4-G4</f>
        <v>14621.533025708515</v>
      </c>
      <c r="L4" s="18">
        <f t="shared" ref="L4:L53" si="9">I4/(C4+1E-50)</f>
        <v>1.1466885507251634E-2</v>
      </c>
      <c r="M4" s="18">
        <f t="shared" ref="M4:M53" si="10">(G4-F4)/(F4+1E-50)</f>
        <v>-3.857529048941985E-2</v>
      </c>
      <c r="N4" s="18">
        <f t="shared" ref="N4:N53" si="11">H4/(B4+1E-50)</f>
        <v>-0.29474919513706399</v>
      </c>
      <c r="O4" s="18">
        <f t="shared" ref="O4:O53" si="12">(F4-E4)/(E4+1E-50)</f>
        <v>-0.4165497272040164</v>
      </c>
      <c r="P4" s="5"/>
      <c r="Q4" s="10">
        <v>52733.212070313901</v>
      </c>
      <c r="R4" s="9">
        <v>34734.281158400001</v>
      </c>
      <c r="S4" s="9">
        <v>35600.923085080001</v>
      </c>
      <c r="T4" s="9">
        <v>52733.212070000001</v>
      </c>
      <c r="U4" s="10">
        <v>22772.800000800002</v>
      </c>
      <c r="V4" s="10">
        <v>20944.5</v>
      </c>
      <c r="W4" s="10">
        <f t="shared" ref="W4:X53" si="13">R4-Q4</f>
        <v>-17998.9309119139</v>
      </c>
      <c r="X4" s="10">
        <f t="shared" si="13"/>
        <v>866.64192668000032</v>
      </c>
      <c r="Y4" s="10">
        <f t="shared" ref="Y4:Y53" si="14">R4-U4</f>
        <v>11961.481157599999</v>
      </c>
      <c r="Z4" s="10">
        <f t="shared" ref="Z4:Z53" si="15">S4-V4</f>
        <v>14656.423085080001</v>
      </c>
      <c r="AA4" s="18">
        <f t="shared" ref="AA4:AA53" si="16">X4/(R4+1E-50)</f>
        <v>2.4950622203114604E-2</v>
      </c>
      <c r="AB4" s="18">
        <f t="shared" ref="AB4:AB53" si="17">(V4-U4)/(U4+1E-50)</f>
        <v>-8.02843743736288E-2</v>
      </c>
      <c r="AC4" s="18">
        <f t="shared" ref="AC4:AC53" si="18">W4/(Q4+1E-50)</f>
        <v>-0.34132058725939768</v>
      </c>
      <c r="AD4" s="18">
        <f t="shared" ref="AD4:AD53" si="19">(U4-T4)/(T4+1E-50)</f>
        <v>-0.56815071362293368</v>
      </c>
      <c r="AE4" s="7"/>
      <c r="AF4" s="9">
        <v>23966.454391751198</v>
      </c>
      <c r="AG4" s="9">
        <v>23962.8028007871</v>
      </c>
      <c r="AH4" s="9">
        <v>24180.363042663299</v>
      </c>
      <c r="AI4" s="9">
        <v>23966.454389999999</v>
      </c>
      <c r="AJ4" s="10">
        <v>23969.372660000001</v>
      </c>
      <c r="AK4" s="10">
        <v>23982.2594830075</v>
      </c>
      <c r="AL4" s="10">
        <f t="shared" ref="AL4:AM53" si="20">AG4-AF4</f>
        <v>-3.6515909640984319</v>
      </c>
      <c r="AM4" s="10">
        <f t="shared" si="20"/>
        <v>217.56024187619914</v>
      </c>
      <c r="AN4" s="10">
        <f t="shared" ref="AN4:AN53" si="21">AG4-AJ4</f>
        <v>-6.5698592129010649</v>
      </c>
      <c r="AO4" s="10">
        <f t="shared" ref="AO4:AO53" si="22">AH4-AK4</f>
        <v>198.10355965579947</v>
      </c>
      <c r="AP4" s="18">
        <f t="shared" ref="AP4:AP53" si="23">AM4/(AG4+1E-50)</f>
        <v>9.0790815951234637E-3</v>
      </c>
      <c r="AQ4" s="18">
        <f t="shared" ref="AQ4:AQ53" si="24">(AK4-AJ4)/(AJ4+1E-50)</f>
        <v>5.3763705835339144E-4</v>
      </c>
      <c r="AR4" s="18">
        <f t="shared" ref="AR4:AR53" si="25">AL4/(AF4+1E-50)</f>
        <v>-1.5236258582142383E-4</v>
      </c>
      <c r="AS4" s="18">
        <f t="shared" ref="AS4:AS53" si="26">(AJ4-AI4)/(AI4+1E-50)</f>
        <v>1.2176477807328845E-4</v>
      </c>
      <c r="AT4" s="7"/>
      <c r="AU4" s="9">
        <v>1978.0775685557901</v>
      </c>
      <c r="AV4" s="9">
        <v>288.639698226544</v>
      </c>
      <c r="AW4" s="9">
        <v>8.52147697936398</v>
      </c>
      <c r="AX4" s="9">
        <v>1978.0775685557901</v>
      </c>
      <c r="AY4" s="10">
        <v>288.6395301</v>
      </c>
      <c r="AZ4" s="10">
        <v>8.6824634878028704</v>
      </c>
      <c r="BA4" s="10">
        <f t="shared" ref="BA4:BB53" si="27">AV4-AU4</f>
        <v>-1689.4378703292462</v>
      </c>
      <c r="BB4" s="10">
        <f t="shared" si="27"/>
        <v>-280.11822124718003</v>
      </c>
      <c r="BC4" s="10">
        <f t="shared" ref="BC4:BC53" si="28">AV4-AY4</f>
        <v>1.6812654399700477E-4</v>
      </c>
      <c r="BD4" s="10">
        <f t="shared" ref="BD4:BD53" si="29">AW4-AZ4</f>
        <v>-0.1609865084388904</v>
      </c>
      <c r="BE4" s="18">
        <f t="shared" ref="BE4:BE53" si="30">BB4/(AV4+1E-50)</f>
        <v>-0.97047711374519341</v>
      </c>
      <c r="BF4" s="18">
        <f t="shared" ref="BF4:BF53" si="31">(AZ4-AY4)/(AY4+1E-50)</f>
        <v>-0.96991935413422137</v>
      </c>
      <c r="BG4" s="18">
        <f t="shared" ref="BG4:BG53" si="32">BA4/(AU4+1E-50)</f>
        <v>-0.85408069793881636</v>
      </c>
      <c r="BH4" s="18">
        <f t="shared" ref="BH4:BH53" si="33">(AY4-AX4)/(AX4+1E-50)</f>
        <v>-0.85408078293373602</v>
      </c>
      <c r="BI4" s="1"/>
      <c r="BJ4" s="9">
        <v>0</v>
      </c>
      <c r="BK4" s="9">
        <v>0</v>
      </c>
      <c r="BL4" s="9">
        <v>0</v>
      </c>
      <c r="BM4" s="9">
        <v>0</v>
      </c>
      <c r="BN4" s="10">
        <v>0</v>
      </c>
      <c r="BO4" s="10">
        <v>0</v>
      </c>
      <c r="BP4" s="10">
        <f t="shared" ref="BP4:BQ53" si="34">BK4-BJ4</f>
        <v>0</v>
      </c>
      <c r="BQ4" s="10">
        <f t="shared" si="34"/>
        <v>0</v>
      </c>
      <c r="BR4" s="10">
        <f t="shared" ref="BR4:BR53" si="35">BK4-BN4</f>
        <v>0</v>
      </c>
      <c r="BS4" s="10">
        <f t="shared" ref="BS4:BS53" si="36">BL4-BO4</f>
        <v>0</v>
      </c>
      <c r="BT4" s="18">
        <f t="shared" ref="BT4:BT53" si="37">BQ4/(BK4+1E-50)</f>
        <v>0</v>
      </c>
      <c r="BU4" s="18">
        <f t="shared" ref="BU4:BU53" si="38">(BO4-BN4)/(BN4+1E-50)</f>
        <v>0</v>
      </c>
      <c r="BV4" s="18">
        <f t="shared" ref="BV4:BV53" si="39">BP4/(BJ4+1E-50)</f>
        <v>0</v>
      </c>
      <c r="BW4" s="18">
        <f t="shared" ref="BW4:BW53" si="40">(BN4-BM4)/(BM4+1E-50)</f>
        <v>0</v>
      </c>
      <c r="BX4" s="2"/>
      <c r="BY4" s="9">
        <v>2570.7718176696899</v>
      </c>
      <c r="BZ4" s="9">
        <v>2567.2467845446299</v>
      </c>
      <c r="CA4" s="9">
        <v>2478.2961177122502</v>
      </c>
      <c r="CB4" s="9">
        <v>2570.7718180000002</v>
      </c>
      <c r="CC4" s="10">
        <v>2567.2467702696104</v>
      </c>
      <c r="CD4" s="10">
        <v>2566.1891728071</v>
      </c>
      <c r="CE4" s="10">
        <f t="shared" ref="CE4:CF53" si="41">BZ4-BY4</f>
        <v>-3.5250331250599629</v>
      </c>
      <c r="CF4" s="10">
        <f t="shared" si="41"/>
        <v>-88.950666832379738</v>
      </c>
      <c r="CG4" s="10">
        <f t="shared" ref="CG4:CG53" si="42">BZ4-CC4</f>
        <v>1.4275019566412084E-5</v>
      </c>
      <c r="CH4" s="10">
        <f t="shared" ref="CH4:CH53" si="43">CA4-CD4</f>
        <v>-87.893055094849842</v>
      </c>
      <c r="CI4" s="18">
        <f t="shared" ref="CI4:CI53" si="44">CF4/(BZ4+1E-50)</f>
        <v>-3.4648272759705695E-2</v>
      </c>
      <c r="CJ4" s="18">
        <f t="shared" ref="CJ4:CJ53" si="45">(CD4-CC4)/(CC4+1E-50)</f>
        <v>-4.119578510168938E-4</v>
      </c>
      <c r="CK4" s="18">
        <f t="shared" ref="CK4:CK53" si="46">CE4/(BY4+1E-50)</f>
        <v>-1.3711964246812367E-3</v>
      </c>
      <c r="CL4" s="18">
        <f t="shared" ref="CL4:CL53" si="47">(CC4-CB4)/(CB4+1E-50)</f>
        <v>-1.371202105806582E-3</v>
      </c>
      <c r="CM4" s="6"/>
      <c r="CN4" s="9">
        <v>2887.6476000000007</v>
      </c>
      <c r="CO4" s="9">
        <v>2887.6476000000007</v>
      </c>
      <c r="CP4" s="9">
        <v>2887.6476000000007</v>
      </c>
      <c r="CQ4" s="9">
        <v>2887.6476000000007</v>
      </c>
      <c r="CR4" s="9">
        <v>2887.6476000000007</v>
      </c>
      <c r="CS4" s="9">
        <v>2887.6476000000007</v>
      </c>
      <c r="CT4" s="10">
        <f t="shared" ref="CT4:CU53" si="48">CO4-CN4</f>
        <v>0</v>
      </c>
      <c r="CU4" s="10">
        <f t="shared" si="48"/>
        <v>0</v>
      </c>
      <c r="CV4" s="10">
        <f t="shared" ref="CV4:CV53" si="49">CO4-CR4</f>
        <v>0</v>
      </c>
      <c r="CW4" s="10">
        <f t="shared" ref="CW4:CW53" si="50">CP4-CS4</f>
        <v>0</v>
      </c>
      <c r="CX4" s="18">
        <f t="shared" ref="CX4:CX53" si="51">CU4/(CO4+1E-50)</f>
        <v>0</v>
      </c>
      <c r="CY4" s="18">
        <f t="shared" ref="CY4:CY53" si="52">(CS4-CR4)/(CR4+1E-50)</f>
        <v>0</v>
      </c>
      <c r="CZ4" s="18">
        <f t="shared" ref="CZ4:CZ53" si="53">CT4/(CN4+1E-50)</f>
        <v>0</v>
      </c>
      <c r="DA4" s="18">
        <f t="shared" ref="DA4:DA53" si="54">(CR4-CQ4)/(CQ4+1E-50)</f>
        <v>0</v>
      </c>
      <c r="DB4" s="7"/>
      <c r="DC4" s="9">
        <v>3918.6906647769201</v>
      </c>
      <c r="DD4" s="9">
        <v>563.0647888909557</v>
      </c>
      <c r="DE4" s="9">
        <v>593.26978059380997</v>
      </c>
      <c r="DF4" s="9">
        <v>2909.4669585736301</v>
      </c>
      <c r="DG4" s="10">
        <v>695.4119389</v>
      </c>
      <c r="DH4" s="10">
        <v>738.20935801780104</v>
      </c>
      <c r="DI4" s="10">
        <f t="shared" ref="DI4:DJ53" si="55">DD4-DC4</f>
        <v>-3355.6258758859644</v>
      </c>
      <c r="DJ4" s="10">
        <f t="shared" si="55"/>
        <v>30.204991702854272</v>
      </c>
      <c r="DK4" s="10">
        <f t="shared" ref="DK4:DK53" si="56">DD4-DG4</f>
        <v>-132.3471500090443</v>
      </c>
      <c r="DL4" s="10">
        <f t="shared" ref="DL4:DL53" si="57">DE4-DH4</f>
        <v>-144.93957742399107</v>
      </c>
      <c r="DM4" s="18">
        <f t="shared" ref="DM4:DM53" si="58">DJ4/(DD4+1E-50)</f>
        <v>5.3643900841939936E-2</v>
      </c>
      <c r="DN4" s="18">
        <f t="shared" ref="DN4:DN53" si="59">(DH4-DG4)/(DG4+1E-50)</f>
        <v>6.1542542950151012E-2</v>
      </c>
      <c r="DO4" s="18">
        <f t="shared" ref="DO4:DO53" si="60">DI4/(DC4+1E-50)</f>
        <v>-0.85631302976985313</v>
      </c>
      <c r="DP4" s="18">
        <f t="shared" ref="DP4:DP53" si="61">(DG4-DF4)/(DF4+1E-50)</f>
        <v>-0.76098304301041919</v>
      </c>
      <c r="DQ4" s="7"/>
      <c r="DR4" s="9">
        <v>4175.7157595648496</v>
      </c>
      <c r="DS4" s="9">
        <v>42.000804791999997</v>
      </c>
      <c r="DT4" s="9">
        <v>42.533939603316497</v>
      </c>
      <c r="DU4" s="9">
        <v>4175.71576</v>
      </c>
      <c r="DV4" s="10">
        <v>42.000804791999997</v>
      </c>
      <c r="DW4" s="10">
        <v>42.533939603316497</v>
      </c>
      <c r="DX4" s="10">
        <f t="shared" ref="DX4:DY53" si="62">DS4-DR4</f>
        <v>-4133.7149547728495</v>
      </c>
      <c r="DY4" s="10">
        <f t="shared" si="62"/>
        <v>0.53313481131650065</v>
      </c>
      <c r="DZ4" s="10">
        <f t="shared" ref="DZ4:DZ53" si="63">DS4-DV4</f>
        <v>0</v>
      </c>
      <c r="EA4" s="10">
        <f t="shared" ref="EA4:EA53" si="64">DT4-DW4</f>
        <v>0</v>
      </c>
      <c r="EB4" s="18">
        <f t="shared" ref="EB4:EB53" si="65">DY4/(DS4+1E-50)</f>
        <v>1.2693442755602823E-2</v>
      </c>
      <c r="EC4" s="18">
        <f t="shared" ref="EC4:EC53" si="66">(DW4-DV4)/(DV4+1E-50)</f>
        <v>1.2693442755602823E-2</v>
      </c>
      <c r="ED4" s="18">
        <f t="shared" ref="ED4:ED53" si="67">DX4/(DR4+1E-50)</f>
        <v>-0.98994165139334656</v>
      </c>
      <c r="EE4" s="18">
        <f t="shared" ref="EE4:EE53" si="68">(DV4-DU4)/(DU4+1E-50)</f>
        <v>-0.98994165139439472</v>
      </c>
      <c r="EF4" s="6"/>
      <c r="EG4" s="9">
        <v>0</v>
      </c>
      <c r="EH4" s="9">
        <v>0</v>
      </c>
      <c r="EI4" s="9">
        <v>0</v>
      </c>
      <c r="EJ4" s="9">
        <v>0</v>
      </c>
      <c r="EK4" s="9">
        <v>0</v>
      </c>
      <c r="EL4" s="9">
        <v>0</v>
      </c>
      <c r="EM4" s="10">
        <f t="shared" ref="EM4:EN53" si="69">EH4-EG4</f>
        <v>0</v>
      </c>
      <c r="EN4" s="10">
        <f t="shared" si="69"/>
        <v>0</v>
      </c>
      <c r="EO4" s="10">
        <f t="shared" ref="EO4:EO53" si="70">EH4-EK4</f>
        <v>0</v>
      </c>
      <c r="EP4" s="10">
        <f t="shared" ref="EP4:EP53" si="71">EI4-EL4</f>
        <v>0</v>
      </c>
      <c r="EQ4" s="18">
        <f t="shared" ref="EQ4:EQ53" si="72">EN4/(EH4+1E-50)</f>
        <v>0</v>
      </c>
      <c r="ER4" s="18">
        <f t="shared" ref="ER4:ER53" si="73">(EL4-EK4)/(EK4+1E-50)</f>
        <v>0</v>
      </c>
      <c r="ES4" s="18">
        <f t="shared" ref="ES4:ES53" si="74">EM4/(EG4+1E-50)</f>
        <v>0</v>
      </c>
      <c r="ET4" s="18">
        <f t="shared" ref="ET4:ET53" si="75">(EK4-EJ4)/(EJ4+1E-50)</f>
        <v>0</v>
      </c>
      <c r="EU4" s="7"/>
      <c r="EV4" s="9">
        <v>0</v>
      </c>
      <c r="EW4" s="9">
        <v>0</v>
      </c>
      <c r="EX4" s="9">
        <v>0</v>
      </c>
      <c r="EY4" s="9">
        <v>0</v>
      </c>
      <c r="EZ4" s="9">
        <v>0</v>
      </c>
      <c r="FA4" s="9">
        <v>0</v>
      </c>
      <c r="FB4" s="10">
        <f t="shared" ref="FB4:FC53" si="76">EW4-EV4</f>
        <v>0</v>
      </c>
      <c r="FC4" s="10">
        <f t="shared" si="76"/>
        <v>0</v>
      </c>
      <c r="FD4" s="10">
        <f t="shared" ref="FD4:FD53" si="77">EW4-EZ4</f>
        <v>0</v>
      </c>
      <c r="FE4" s="10">
        <f t="shared" ref="FE4:FE53" si="78">EX4-FA4</f>
        <v>0</v>
      </c>
      <c r="FF4" s="18">
        <f t="shared" ref="FF4:FF53" si="79">FC4/(EW4+1E-50)</f>
        <v>0</v>
      </c>
      <c r="FG4" s="18">
        <f t="shared" ref="FG4:FG53" si="80">(FA4-EZ4)/(EZ4+1E-50)</f>
        <v>0</v>
      </c>
      <c r="FH4" s="18">
        <f t="shared" ref="FH4:FH53" si="81">FB4/(EV4+1E-50)</f>
        <v>0</v>
      </c>
      <c r="FI4" s="18">
        <f t="shared" ref="FI4:FI53" si="82">(EZ4-EY4)/(EY4+1E-50)</f>
        <v>0</v>
      </c>
      <c r="FJ4" s="7"/>
    </row>
    <row r="5" spans="1:166">
      <c r="A5" s="5" t="s">
        <v>2</v>
      </c>
      <c r="B5" s="9">
        <f t="shared" si="0"/>
        <v>115086.92689182147</v>
      </c>
      <c r="C5" s="9">
        <f t="shared" si="1"/>
        <v>129336.94556279106</v>
      </c>
      <c r="D5" s="9">
        <f t="shared" si="2"/>
        <v>139599.2286568252</v>
      </c>
      <c r="E5" s="9">
        <f t="shared" si="3"/>
        <v>114748.7479042831</v>
      </c>
      <c r="F5" s="9">
        <f t="shared" si="4"/>
        <v>127259.48544826824</v>
      </c>
      <c r="G5" s="9">
        <f t="shared" si="5"/>
        <v>129713.86870572492</v>
      </c>
      <c r="H5" s="10">
        <f t="shared" si="6"/>
        <v>14250.018670969599</v>
      </c>
      <c r="I5" s="10">
        <f t="shared" si="6"/>
        <v>10262.283094034137</v>
      </c>
      <c r="J5" s="10">
        <f t="shared" si="7"/>
        <v>2077.4601145228226</v>
      </c>
      <c r="K5" s="10">
        <f t="shared" si="8"/>
        <v>9885.3599511002831</v>
      </c>
      <c r="L5" s="18">
        <f t="shared" si="9"/>
        <v>7.9345333611979874E-2</v>
      </c>
      <c r="M5" s="18">
        <f t="shared" si="10"/>
        <v>1.9286446497965754E-2</v>
      </c>
      <c r="N5" s="18">
        <f t="shared" si="11"/>
        <v>0.12381961232107816</v>
      </c>
      <c r="O5" s="18">
        <f t="shared" si="12"/>
        <v>0.10902722489330249</v>
      </c>
      <c r="P5" s="5"/>
      <c r="Q5" s="10">
        <v>66384.4130320072</v>
      </c>
      <c r="R5" s="9">
        <v>87241.125198499998</v>
      </c>
      <c r="S5" s="9">
        <v>99410.785338799906</v>
      </c>
      <c r="T5" s="9">
        <v>66384.413029999996</v>
      </c>
      <c r="U5" s="10">
        <v>85067.799998000002</v>
      </c>
      <c r="V5" s="10">
        <v>88186.814521559907</v>
      </c>
      <c r="W5" s="10">
        <f t="shared" si="13"/>
        <v>20856.712166492798</v>
      </c>
      <c r="X5" s="10">
        <f t="shared" si="13"/>
        <v>12169.660140299908</v>
      </c>
      <c r="Y5" s="10">
        <f t="shared" si="14"/>
        <v>2173.3252004999958</v>
      </c>
      <c r="Z5" s="10">
        <f t="shared" si="15"/>
        <v>11223.970817239999</v>
      </c>
      <c r="AA5" s="18">
        <f t="shared" si="16"/>
        <v>0.13949453440232737</v>
      </c>
      <c r="AB5" s="18">
        <f t="shared" si="17"/>
        <v>3.6665042749821138E-2</v>
      </c>
      <c r="AC5" s="18">
        <f t="shared" si="18"/>
        <v>0.31418086285460939</v>
      </c>
      <c r="AD5" s="18">
        <f t="shared" si="19"/>
        <v>0.28144237653433396</v>
      </c>
      <c r="AE5" s="7"/>
      <c r="AF5" s="9">
        <v>13038.907988835001</v>
      </c>
      <c r="AG5" s="9">
        <v>13018.3309640686</v>
      </c>
      <c r="AH5" s="9">
        <v>12163.112244526499</v>
      </c>
      <c r="AI5" s="9">
        <v>13065.90799</v>
      </c>
      <c r="AJ5" s="10">
        <v>13053.96005</v>
      </c>
      <c r="AK5" s="10">
        <v>13055.387493963901</v>
      </c>
      <c r="AL5" s="10">
        <f t="shared" si="20"/>
        <v>-20.577024766400427</v>
      </c>
      <c r="AM5" s="10">
        <f t="shared" si="20"/>
        <v>-855.2187195421011</v>
      </c>
      <c r="AN5" s="10">
        <f t="shared" si="21"/>
        <v>-35.629085931399459</v>
      </c>
      <c r="AO5" s="10">
        <f t="shared" si="22"/>
        <v>-892.27524943740173</v>
      </c>
      <c r="AP5" s="18">
        <f t="shared" si="23"/>
        <v>-6.5693422751546091E-2</v>
      </c>
      <c r="AQ5" s="18">
        <f t="shared" si="24"/>
        <v>1.093494968908817E-4</v>
      </c>
      <c r="AR5" s="18">
        <f t="shared" si="25"/>
        <v>-1.5781248540153968E-3</v>
      </c>
      <c r="AS5" s="18">
        <f t="shared" si="26"/>
        <v>-9.1443625725394517E-4</v>
      </c>
      <c r="AT5" s="7"/>
      <c r="AU5" s="9">
        <v>2776.2198672536101</v>
      </c>
      <c r="AV5" s="9">
        <v>787.74415830259602</v>
      </c>
      <c r="AW5" s="9">
        <v>265.42429744967399</v>
      </c>
      <c r="AX5" s="9">
        <v>2776.2198672536101</v>
      </c>
      <c r="AY5" s="10">
        <v>787.69391859999996</v>
      </c>
      <c r="AZ5" s="10">
        <v>111.594230467937</v>
      </c>
      <c r="BA5" s="10">
        <f t="shared" si="27"/>
        <v>-1988.475708951014</v>
      </c>
      <c r="BB5" s="10">
        <f t="shared" si="27"/>
        <v>-522.31986085292203</v>
      </c>
      <c r="BC5" s="10">
        <f t="shared" si="28"/>
        <v>5.0239702596059033E-2</v>
      </c>
      <c r="BD5" s="10">
        <f t="shared" si="29"/>
        <v>153.83006698173699</v>
      </c>
      <c r="BE5" s="18">
        <f t="shared" si="30"/>
        <v>-0.66305773942951085</v>
      </c>
      <c r="BF5" s="18">
        <f t="shared" si="31"/>
        <v>-0.85832792683447667</v>
      </c>
      <c r="BG5" s="18">
        <f t="shared" si="32"/>
        <v>-0.71625296411343808</v>
      </c>
      <c r="BH5" s="18">
        <f t="shared" si="33"/>
        <v>-0.71627106055572243</v>
      </c>
      <c r="BI5" s="1"/>
      <c r="BJ5" s="9">
        <v>0</v>
      </c>
      <c r="BK5" s="9">
        <v>0</v>
      </c>
      <c r="BL5" s="9">
        <v>0</v>
      </c>
      <c r="BM5" s="9">
        <v>0</v>
      </c>
      <c r="BN5" s="10">
        <v>0</v>
      </c>
      <c r="BO5" s="10">
        <v>0</v>
      </c>
      <c r="BP5" s="10">
        <f t="shared" si="34"/>
        <v>0</v>
      </c>
      <c r="BQ5" s="10">
        <f t="shared" si="34"/>
        <v>0</v>
      </c>
      <c r="BR5" s="10">
        <f t="shared" si="35"/>
        <v>0</v>
      </c>
      <c r="BS5" s="10">
        <f t="shared" si="36"/>
        <v>0</v>
      </c>
      <c r="BT5" s="18">
        <f t="shared" si="37"/>
        <v>0</v>
      </c>
      <c r="BU5" s="18">
        <f t="shared" si="38"/>
        <v>0</v>
      </c>
      <c r="BV5" s="18">
        <f t="shared" si="39"/>
        <v>0</v>
      </c>
      <c r="BW5" s="18">
        <f t="shared" si="40"/>
        <v>0</v>
      </c>
      <c r="BX5" s="2"/>
      <c r="BY5" s="9">
        <v>27260.238297629199</v>
      </c>
      <c r="BZ5" s="9">
        <v>27256.6152473859</v>
      </c>
      <c r="CA5" s="9">
        <v>26723.126259694302</v>
      </c>
      <c r="CB5" s="9">
        <v>27260.238300000001</v>
      </c>
      <c r="CC5" s="10">
        <v>27256.615247307229</v>
      </c>
      <c r="CD5" s="10">
        <v>27255.5276461291</v>
      </c>
      <c r="CE5" s="10">
        <f t="shared" si="41"/>
        <v>-3.6230502432990761</v>
      </c>
      <c r="CF5" s="10">
        <f t="shared" si="41"/>
        <v>-533.4889876915986</v>
      </c>
      <c r="CG5" s="10">
        <f t="shared" si="42"/>
        <v>7.8671291703358293E-8</v>
      </c>
      <c r="CH5" s="10">
        <f t="shared" si="43"/>
        <v>-532.40138643479804</v>
      </c>
      <c r="CI5" s="18">
        <f t="shared" si="44"/>
        <v>-1.9572826003873094E-2</v>
      </c>
      <c r="CJ5" s="18">
        <f t="shared" si="45"/>
        <v>-3.9902283106729823E-5</v>
      </c>
      <c r="CK5" s="18">
        <f t="shared" si="46"/>
        <v>-1.3290603712786216E-4</v>
      </c>
      <c r="CL5" s="18">
        <f t="shared" si="47"/>
        <v>-1.3290612697145919E-4</v>
      </c>
      <c r="CM5" s="6"/>
      <c r="CN5" s="9">
        <v>727.63600000000054</v>
      </c>
      <c r="CO5" s="9">
        <v>727.63600000000054</v>
      </c>
      <c r="CP5" s="9">
        <v>727.63600000000054</v>
      </c>
      <c r="CQ5" s="9">
        <v>727.63600000000054</v>
      </c>
      <c r="CR5" s="9">
        <v>727.63600000000054</v>
      </c>
      <c r="CS5" s="9">
        <v>727.63600000000054</v>
      </c>
      <c r="CT5" s="10">
        <f t="shared" si="48"/>
        <v>0</v>
      </c>
      <c r="CU5" s="10">
        <f t="shared" si="48"/>
        <v>0</v>
      </c>
      <c r="CV5" s="10">
        <f t="shared" si="49"/>
        <v>0</v>
      </c>
      <c r="CW5" s="10">
        <f t="shared" si="50"/>
        <v>0</v>
      </c>
      <c r="CX5" s="18">
        <f t="shared" si="51"/>
        <v>0</v>
      </c>
      <c r="CY5" s="18">
        <f t="shared" si="52"/>
        <v>0</v>
      </c>
      <c r="CZ5" s="18">
        <f t="shared" si="53"/>
        <v>0</v>
      </c>
      <c r="DA5" s="18">
        <f t="shared" si="54"/>
        <v>0</v>
      </c>
      <c r="DB5" s="7"/>
      <c r="DC5" s="9">
        <v>1997.5290184768501</v>
      </c>
      <c r="DD5" s="9">
        <v>275.67201187296877</v>
      </c>
      <c r="DE5" s="9">
        <v>278.88350477967799</v>
      </c>
      <c r="DF5" s="9">
        <v>1632.3500290294901</v>
      </c>
      <c r="DG5" s="10">
        <v>335.95825170000001</v>
      </c>
      <c r="DH5" s="10">
        <v>346.64780202895003</v>
      </c>
      <c r="DI5" s="10">
        <f t="shared" si="55"/>
        <v>-1721.8570066038812</v>
      </c>
      <c r="DJ5" s="10">
        <f t="shared" si="55"/>
        <v>3.2114929067092248</v>
      </c>
      <c r="DK5" s="10">
        <f t="shared" si="56"/>
        <v>-60.286239827031238</v>
      </c>
      <c r="DL5" s="10">
        <f t="shared" si="57"/>
        <v>-67.764297249272033</v>
      </c>
      <c r="DM5" s="18">
        <f t="shared" si="58"/>
        <v>1.1649687920401216E-2</v>
      </c>
      <c r="DN5" s="18">
        <f t="shared" si="59"/>
        <v>3.1818091310034102E-2</v>
      </c>
      <c r="DO5" s="18">
        <f t="shared" si="60"/>
        <v>-0.86199348829326472</v>
      </c>
      <c r="DP5" s="18">
        <f t="shared" si="61"/>
        <v>-0.7941873705238679</v>
      </c>
      <c r="DQ5" s="7"/>
      <c r="DR5" s="9">
        <v>2901.9826876195998</v>
      </c>
      <c r="DS5" s="9">
        <v>29.821982661</v>
      </c>
      <c r="DT5" s="9">
        <v>30.261011575125199</v>
      </c>
      <c r="DU5" s="9">
        <v>2901.9826880000001</v>
      </c>
      <c r="DV5" s="10">
        <v>29.821982661</v>
      </c>
      <c r="DW5" s="10">
        <v>30.261011575125199</v>
      </c>
      <c r="DX5" s="10">
        <f t="shared" si="62"/>
        <v>-2872.1607049585996</v>
      </c>
      <c r="DY5" s="10">
        <f t="shared" si="62"/>
        <v>0.43902891412519907</v>
      </c>
      <c r="DZ5" s="10">
        <f t="shared" si="63"/>
        <v>0</v>
      </c>
      <c r="EA5" s="10">
        <f t="shared" si="64"/>
        <v>0</v>
      </c>
      <c r="EB5" s="18">
        <f t="shared" si="65"/>
        <v>1.4721654127287237E-2</v>
      </c>
      <c r="EC5" s="18">
        <f t="shared" si="66"/>
        <v>1.4721654127287237E-2</v>
      </c>
      <c r="ED5" s="18">
        <f t="shared" si="67"/>
        <v>-0.98972358353885903</v>
      </c>
      <c r="EE5" s="18">
        <f t="shared" si="68"/>
        <v>-0.98972358354020606</v>
      </c>
      <c r="EF5" s="6"/>
      <c r="EG5" s="9">
        <v>0</v>
      </c>
      <c r="EH5" s="9">
        <v>0</v>
      </c>
      <c r="EI5" s="9">
        <v>0</v>
      </c>
      <c r="EJ5" s="9">
        <v>0</v>
      </c>
      <c r="EK5" s="9">
        <v>0</v>
      </c>
      <c r="EL5" s="9">
        <v>0</v>
      </c>
      <c r="EM5" s="10">
        <f t="shared" si="69"/>
        <v>0</v>
      </c>
      <c r="EN5" s="10">
        <f t="shared" si="69"/>
        <v>0</v>
      </c>
      <c r="EO5" s="10">
        <f t="shared" si="70"/>
        <v>0</v>
      </c>
      <c r="EP5" s="10">
        <f t="shared" si="71"/>
        <v>0</v>
      </c>
      <c r="EQ5" s="18">
        <f t="shared" si="72"/>
        <v>0</v>
      </c>
      <c r="ER5" s="18">
        <f t="shared" si="73"/>
        <v>0</v>
      </c>
      <c r="ES5" s="18">
        <f t="shared" si="74"/>
        <v>0</v>
      </c>
      <c r="ET5" s="18">
        <f t="shared" si="75"/>
        <v>0</v>
      </c>
      <c r="EU5" s="7"/>
      <c r="EV5" s="9">
        <v>0</v>
      </c>
      <c r="EW5" s="9">
        <v>0</v>
      </c>
      <c r="EX5" s="9">
        <v>0</v>
      </c>
      <c r="EY5" s="9">
        <v>0</v>
      </c>
      <c r="EZ5" s="9">
        <v>0</v>
      </c>
      <c r="FA5" s="9">
        <v>0</v>
      </c>
      <c r="FB5" s="10">
        <f t="shared" si="76"/>
        <v>0</v>
      </c>
      <c r="FC5" s="10">
        <f t="shared" si="76"/>
        <v>0</v>
      </c>
      <c r="FD5" s="10">
        <f t="shared" si="77"/>
        <v>0</v>
      </c>
      <c r="FE5" s="10">
        <f t="shared" si="78"/>
        <v>0</v>
      </c>
      <c r="FF5" s="18">
        <f t="shared" si="79"/>
        <v>0</v>
      </c>
      <c r="FG5" s="18">
        <f t="shared" si="80"/>
        <v>0</v>
      </c>
      <c r="FH5" s="18">
        <f t="shared" si="81"/>
        <v>0</v>
      </c>
      <c r="FI5" s="18">
        <f t="shared" si="82"/>
        <v>0</v>
      </c>
      <c r="FJ5" s="7"/>
    </row>
    <row r="6" spans="1:166">
      <c r="A6" s="5" t="s">
        <v>3</v>
      </c>
      <c r="B6" s="9">
        <f t="shared" si="0"/>
        <v>164217.35185454797</v>
      </c>
      <c r="C6" s="9">
        <f t="shared" si="1"/>
        <v>136846.41095069723</v>
      </c>
      <c r="D6" s="9">
        <f t="shared" si="2"/>
        <v>119267.61489224776</v>
      </c>
      <c r="E6" s="9">
        <f t="shared" si="3"/>
        <v>224329.95376228073</v>
      </c>
      <c r="F6" s="9">
        <f t="shared" si="4"/>
        <v>230482.42432581703</v>
      </c>
      <c r="G6" s="9">
        <f t="shared" si="5"/>
        <v>224403.75336024657</v>
      </c>
      <c r="H6" s="10">
        <f t="shared" si="6"/>
        <v>-27370.940903850744</v>
      </c>
      <c r="I6" s="10">
        <f t="shared" si="6"/>
        <v>-17578.796058449472</v>
      </c>
      <c r="J6" s="10">
        <f t="shared" si="7"/>
        <v>-93636.013375119801</v>
      </c>
      <c r="K6" s="10">
        <f t="shared" si="8"/>
        <v>-105136.13846799881</v>
      </c>
      <c r="L6" s="18">
        <f t="shared" si="9"/>
        <v>-0.12845639090076486</v>
      </c>
      <c r="M6" s="18">
        <f t="shared" si="10"/>
        <v>-2.6373685470166115E-2</v>
      </c>
      <c r="N6" s="18">
        <f t="shared" si="11"/>
        <v>-0.16667508393445518</v>
      </c>
      <c r="O6" s="18">
        <f t="shared" si="12"/>
        <v>2.7425987748635618E-2</v>
      </c>
      <c r="P6" s="5"/>
      <c r="Q6" s="10">
        <v>601.00321548130103</v>
      </c>
      <c r="R6" s="9">
        <v>6763.1780410000001</v>
      </c>
      <c r="S6" s="9">
        <v>7349.7877672000004</v>
      </c>
      <c r="T6" s="9">
        <v>622.06949569999995</v>
      </c>
      <c r="U6" s="10">
        <v>5051.5999967000007</v>
      </c>
      <c r="V6" s="10">
        <v>5051.5999999899896</v>
      </c>
      <c r="W6" s="10">
        <f t="shared" si="13"/>
        <v>6162.1748255186994</v>
      </c>
      <c r="X6" s="10">
        <f t="shared" si="13"/>
        <v>586.6097262000003</v>
      </c>
      <c r="Y6" s="10">
        <f t="shared" si="14"/>
        <v>1711.5780442999994</v>
      </c>
      <c r="Z6" s="10">
        <f t="shared" si="15"/>
        <v>2298.1877672100109</v>
      </c>
      <c r="AA6" s="18">
        <f t="shared" si="16"/>
        <v>8.6735810094578619E-2</v>
      </c>
      <c r="AB6" s="18">
        <f t="shared" si="17"/>
        <v>6.5127659671060049E-10</v>
      </c>
      <c r="AC6" s="18">
        <f t="shared" si="18"/>
        <v>10.253147848109014</v>
      </c>
      <c r="AD6" s="18">
        <f t="shared" si="19"/>
        <v>7.1206360890844778</v>
      </c>
      <c r="AE6" s="7"/>
      <c r="AF6" s="9">
        <v>33135.6697587624</v>
      </c>
      <c r="AG6" s="9">
        <v>23104.1842628206</v>
      </c>
      <c r="AH6" s="9">
        <v>21979.328364408299</v>
      </c>
      <c r="AI6" s="9">
        <v>33097.089509999998</v>
      </c>
      <c r="AJ6" s="10">
        <v>27481.202669999999</v>
      </c>
      <c r="AK6" s="10">
        <v>24869.359576127499</v>
      </c>
      <c r="AL6" s="10">
        <f t="shared" si="20"/>
        <v>-10031.485495941801</v>
      </c>
      <c r="AM6" s="10">
        <f t="shared" si="20"/>
        <v>-1124.855898412301</v>
      </c>
      <c r="AN6" s="10">
        <f t="shared" si="21"/>
        <v>-4377.0184071793992</v>
      </c>
      <c r="AO6" s="10">
        <f t="shared" si="22"/>
        <v>-2890.0312117192007</v>
      </c>
      <c r="AP6" s="18">
        <f t="shared" si="23"/>
        <v>-4.8686241661534284E-2</v>
      </c>
      <c r="AQ6" s="18">
        <f t="shared" si="24"/>
        <v>-9.5041076812978492E-2</v>
      </c>
      <c r="AR6" s="18">
        <f t="shared" si="25"/>
        <v>-0.30273978371265825</v>
      </c>
      <c r="AS6" s="18">
        <f t="shared" si="26"/>
        <v>-0.16967917491062795</v>
      </c>
      <c r="AT6" s="7"/>
      <c r="AU6" s="9">
        <v>32154.804338386501</v>
      </c>
      <c r="AV6" s="9">
        <v>16078.397791195301</v>
      </c>
      <c r="AW6" s="9">
        <v>8209.8328971701394</v>
      </c>
      <c r="AX6" s="9">
        <v>32154.804338386501</v>
      </c>
      <c r="AY6" s="10">
        <v>16077.10217</v>
      </c>
      <c r="AZ6" s="10">
        <v>3291.9253932730398</v>
      </c>
      <c r="BA6" s="10">
        <f t="shared" si="27"/>
        <v>-16076.4065471912</v>
      </c>
      <c r="BB6" s="10">
        <f t="shared" si="27"/>
        <v>-7868.5648940251613</v>
      </c>
      <c r="BC6" s="10">
        <f t="shared" si="28"/>
        <v>1.295621195300555</v>
      </c>
      <c r="BD6" s="10">
        <f t="shared" si="29"/>
        <v>4917.9075038970996</v>
      </c>
      <c r="BE6" s="18">
        <f t="shared" si="30"/>
        <v>-0.48938737529768483</v>
      </c>
      <c r="BF6" s="18">
        <f t="shared" si="31"/>
        <v>-0.79524137133271444</v>
      </c>
      <c r="BG6" s="18">
        <f t="shared" si="32"/>
        <v>-0.49996903660207126</v>
      </c>
      <c r="BH6" s="18">
        <f t="shared" si="33"/>
        <v>-0.50000932984042112</v>
      </c>
      <c r="BI6" s="1"/>
      <c r="BJ6" s="9">
        <v>7117.7079999999996</v>
      </c>
      <c r="BK6" s="9">
        <v>3893.9908757247899</v>
      </c>
      <c r="BL6" s="9">
        <v>4319.3644864013904</v>
      </c>
      <c r="BM6" s="9">
        <v>67247.823877994204</v>
      </c>
      <c r="BN6" s="10">
        <v>95075.302190000002</v>
      </c>
      <c r="BO6" s="10">
        <v>104323.446645323</v>
      </c>
      <c r="BP6" s="10">
        <f t="shared" si="34"/>
        <v>-3223.7171242752097</v>
      </c>
      <c r="BQ6" s="10">
        <f t="shared" si="34"/>
        <v>425.37361067660049</v>
      </c>
      <c r="BR6" s="10">
        <f t="shared" si="35"/>
        <v>-91181.311314275212</v>
      </c>
      <c r="BS6" s="10">
        <f t="shared" si="36"/>
        <v>-100004.08215892161</v>
      </c>
      <c r="BT6" s="18">
        <f t="shared" si="37"/>
        <v>0.10923847134013265</v>
      </c>
      <c r="BU6" s="18">
        <f t="shared" si="38"/>
        <v>9.7271786071648311E-2</v>
      </c>
      <c r="BV6" s="18">
        <f t="shared" si="39"/>
        <v>-0.45291505696429385</v>
      </c>
      <c r="BW6" s="18">
        <f t="shared" si="40"/>
        <v>0.41380488924805053</v>
      </c>
      <c r="BX6" s="1"/>
      <c r="BY6" s="9">
        <v>77671.813151737602</v>
      </c>
      <c r="BZ6" s="9">
        <v>77627.573151737597</v>
      </c>
      <c r="CA6" s="9">
        <v>67942.943219201101</v>
      </c>
      <c r="CB6" s="9">
        <v>77671.813150000002</v>
      </c>
      <c r="CC6" s="10">
        <v>77627.573147707022</v>
      </c>
      <c r="CD6" s="10">
        <v>77614.3011517376</v>
      </c>
      <c r="CE6" s="10">
        <f t="shared" si="41"/>
        <v>-44.240000000005239</v>
      </c>
      <c r="CF6" s="10">
        <f t="shared" si="41"/>
        <v>-9684.6299325364962</v>
      </c>
      <c r="CG6" s="10">
        <f t="shared" si="42"/>
        <v>4.0305749280378222E-6</v>
      </c>
      <c r="CH6" s="10">
        <f t="shared" si="43"/>
        <v>-9671.357932536499</v>
      </c>
      <c r="CI6" s="18">
        <f t="shared" si="44"/>
        <v>-0.12475760273486944</v>
      </c>
      <c r="CJ6" s="18">
        <f t="shared" si="45"/>
        <v>-1.7097012609384026E-4</v>
      </c>
      <c r="CK6" s="18">
        <f t="shared" si="46"/>
        <v>-5.6957599166095356E-4</v>
      </c>
      <c r="CL6" s="18">
        <f t="shared" si="47"/>
        <v>-5.6957602119501473E-4</v>
      </c>
      <c r="CM6" s="6"/>
      <c r="CN6" s="9">
        <v>6734.6715000000031</v>
      </c>
      <c r="CO6" s="9">
        <v>6734.6715000000031</v>
      </c>
      <c r="CP6" s="9">
        <v>6734.6715000000031</v>
      </c>
      <c r="CQ6" s="9">
        <v>6734.6715000000031</v>
      </c>
      <c r="CR6" s="9">
        <v>6734.6715000000031</v>
      </c>
      <c r="CS6" s="9">
        <v>6734.6715000000031</v>
      </c>
      <c r="CT6" s="10">
        <f t="shared" si="48"/>
        <v>0</v>
      </c>
      <c r="CU6" s="10">
        <f t="shared" si="48"/>
        <v>0</v>
      </c>
      <c r="CV6" s="10">
        <f t="shared" si="49"/>
        <v>0</v>
      </c>
      <c r="CW6" s="10">
        <f t="shared" si="50"/>
        <v>0</v>
      </c>
      <c r="CX6" s="18">
        <f t="shared" si="51"/>
        <v>0</v>
      </c>
      <c r="CY6" s="18">
        <f t="shared" si="52"/>
        <v>0</v>
      </c>
      <c r="CZ6" s="18">
        <f t="shared" si="53"/>
        <v>0</v>
      </c>
      <c r="DA6" s="18">
        <f t="shared" si="54"/>
        <v>0</v>
      </c>
      <c r="DB6" s="7"/>
      <c r="DC6" s="9">
        <v>4934.5809998143905</v>
      </c>
      <c r="DD6" s="9">
        <v>2087.4350009251366</v>
      </c>
      <c r="DE6" s="9">
        <v>2149.7770014087</v>
      </c>
      <c r="DF6" s="9">
        <v>4934.5809998000004</v>
      </c>
      <c r="DG6" s="10">
        <v>1943.281287</v>
      </c>
      <c r="DH6" s="10">
        <v>2002.1813031008901</v>
      </c>
      <c r="DI6" s="10">
        <f t="shared" si="55"/>
        <v>-2847.1459988892539</v>
      </c>
      <c r="DJ6" s="10">
        <f t="shared" si="55"/>
        <v>62.342000483563424</v>
      </c>
      <c r="DK6" s="10">
        <f t="shared" si="56"/>
        <v>144.15371392513657</v>
      </c>
      <c r="DL6" s="10">
        <f t="shared" si="57"/>
        <v>147.59569830780993</v>
      </c>
      <c r="DM6" s="18">
        <f t="shared" si="58"/>
        <v>2.9865361295529625E-2</v>
      </c>
      <c r="DN6" s="18">
        <f t="shared" si="59"/>
        <v>3.0309567891645153E-2</v>
      </c>
      <c r="DO6" s="18">
        <f t="shared" si="60"/>
        <v>-0.57697826806295138</v>
      </c>
      <c r="DP6" s="18">
        <f t="shared" si="61"/>
        <v>-0.60619122736484388</v>
      </c>
      <c r="DQ6" s="7"/>
      <c r="DR6" s="9">
        <v>1867.1008903657901</v>
      </c>
      <c r="DS6" s="9">
        <v>556.98032729380907</v>
      </c>
      <c r="DT6" s="9">
        <v>581.90965645812003</v>
      </c>
      <c r="DU6" s="9">
        <v>1867.1008904</v>
      </c>
      <c r="DV6" s="10">
        <v>491.69136441000001</v>
      </c>
      <c r="DW6" s="10">
        <v>516.26779069455597</v>
      </c>
      <c r="DX6" s="10">
        <f t="shared" si="62"/>
        <v>-1310.120563071981</v>
      </c>
      <c r="DY6" s="10">
        <f t="shared" si="62"/>
        <v>24.929329164310957</v>
      </c>
      <c r="DZ6" s="10">
        <f t="shared" si="63"/>
        <v>65.288962883809063</v>
      </c>
      <c r="EA6" s="10">
        <f t="shared" si="64"/>
        <v>65.641865763564056</v>
      </c>
      <c r="EB6" s="18">
        <f t="shared" si="65"/>
        <v>4.4758006598607653E-2</v>
      </c>
      <c r="EC6" s="18">
        <f t="shared" si="66"/>
        <v>4.9983440962088475E-2</v>
      </c>
      <c r="ED6" s="18">
        <f t="shared" si="67"/>
        <v>-0.70168707531134589</v>
      </c>
      <c r="EE6" s="18">
        <f t="shared" si="68"/>
        <v>-0.73665517115967838</v>
      </c>
      <c r="EF6" s="6"/>
      <c r="EG6" s="9">
        <v>0</v>
      </c>
      <c r="EH6" s="9">
        <v>0</v>
      </c>
      <c r="EI6" s="9">
        <v>0</v>
      </c>
      <c r="EJ6" s="9">
        <v>0</v>
      </c>
      <c r="EK6" s="9">
        <v>0</v>
      </c>
      <c r="EL6" s="9">
        <v>0</v>
      </c>
      <c r="EM6" s="10">
        <f t="shared" si="69"/>
        <v>0</v>
      </c>
      <c r="EN6" s="10">
        <f t="shared" si="69"/>
        <v>0</v>
      </c>
      <c r="EO6" s="10">
        <f t="shared" si="70"/>
        <v>0</v>
      </c>
      <c r="EP6" s="10">
        <f t="shared" si="71"/>
        <v>0</v>
      </c>
      <c r="EQ6" s="18">
        <f t="shared" si="72"/>
        <v>0</v>
      </c>
      <c r="ER6" s="18">
        <f t="shared" si="73"/>
        <v>0</v>
      </c>
      <c r="ES6" s="18">
        <f t="shared" si="74"/>
        <v>0</v>
      </c>
      <c r="ET6" s="18">
        <f t="shared" si="75"/>
        <v>0</v>
      </c>
      <c r="EU6" s="7"/>
      <c r="EV6" s="9">
        <v>0</v>
      </c>
      <c r="EW6" s="9">
        <v>0</v>
      </c>
      <c r="EX6" s="9">
        <v>0</v>
      </c>
      <c r="EY6" s="9">
        <v>0</v>
      </c>
      <c r="EZ6" s="9">
        <v>0</v>
      </c>
      <c r="FA6" s="9">
        <v>0</v>
      </c>
      <c r="FB6" s="10">
        <f t="shared" si="76"/>
        <v>0</v>
      </c>
      <c r="FC6" s="10">
        <f t="shared" si="76"/>
        <v>0</v>
      </c>
      <c r="FD6" s="10">
        <f t="shared" si="77"/>
        <v>0</v>
      </c>
      <c r="FE6" s="10">
        <f t="shared" si="78"/>
        <v>0</v>
      </c>
      <c r="FF6" s="18">
        <f t="shared" si="79"/>
        <v>0</v>
      </c>
      <c r="FG6" s="18">
        <f t="shared" si="80"/>
        <v>0</v>
      </c>
      <c r="FH6" s="18">
        <f t="shared" si="81"/>
        <v>0</v>
      </c>
      <c r="FI6" s="18">
        <f t="shared" si="82"/>
        <v>0</v>
      </c>
      <c r="FJ6" s="7"/>
    </row>
    <row r="7" spans="1:166">
      <c r="A7" s="5" t="s">
        <v>4</v>
      </c>
      <c r="B7" s="9">
        <f t="shared" si="0"/>
        <v>82212.876740014195</v>
      </c>
      <c r="C7" s="9">
        <f t="shared" si="1"/>
        <v>63748.016870742096</v>
      </c>
      <c r="D7" s="9">
        <f t="shared" si="2"/>
        <v>72227.198480562292</v>
      </c>
      <c r="E7" s="9">
        <f t="shared" si="3"/>
        <v>81675.363991953185</v>
      </c>
      <c r="F7" s="9">
        <f t="shared" si="4"/>
        <v>83096.564390917367</v>
      </c>
      <c r="G7" s="9">
        <f t="shared" si="5"/>
        <v>82805.263669705542</v>
      </c>
      <c r="H7" s="10">
        <f t="shared" si="6"/>
        <v>-18464.859869272099</v>
      </c>
      <c r="I7" s="10">
        <f t="shared" si="6"/>
        <v>8479.1816098201962</v>
      </c>
      <c r="J7" s="10">
        <f t="shared" si="7"/>
        <v>-19348.547520175271</v>
      </c>
      <c r="K7" s="10">
        <f t="shared" si="8"/>
        <v>-10578.06518914325</v>
      </c>
      <c r="L7" s="18">
        <f t="shared" si="9"/>
        <v>0.13301090804146751</v>
      </c>
      <c r="M7" s="18">
        <f t="shared" si="10"/>
        <v>-3.5055687722712198E-3</v>
      </c>
      <c r="N7" s="18">
        <f t="shared" si="11"/>
        <v>-0.22459814814246715</v>
      </c>
      <c r="O7" s="18">
        <f t="shared" si="12"/>
        <v>1.7400600738114873E-2</v>
      </c>
      <c r="P7" s="5"/>
      <c r="Q7" s="10">
        <v>64173.5256388298</v>
      </c>
      <c r="R7" s="9">
        <v>52962.8599923</v>
      </c>
      <c r="S7" s="9">
        <v>62105.378708799901</v>
      </c>
      <c r="T7" s="9">
        <v>64173.52564</v>
      </c>
      <c r="U7" s="10">
        <v>72268.699993999995</v>
      </c>
      <c r="V7" s="10">
        <v>72119.399999999907</v>
      </c>
      <c r="W7" s="10">
        <f t="shared" si="13"/>
        <v>-11210.6656465298</v>
      </c>
      <c r="X7" s="10">
        <f t="shared" si="13"/>
        <v>9142.5187164999006</v>
      </c>
      <c r="Y7" s="10">
        <f t="shared" si="14"/>
        <v>-19305.840001699995</v>
      </c>
      <c r="Z7" s="10">
        <f t="shared" si="15"/>
        <v>-10014.021291200006</v>
      </c>
      <c r="AA7" s="18">
        <f t="shared" si="16"/>
        <v>0.17262131836968556</v>
      </c>
      <c r="AB7" s="18">
        <f t="shared" si="17"/>
        <v>-2.0659011994471135E-3</v>
      </c>
      <c r="AC7" s="18">
        <f t="shared" si="18"/>
        <v>-0.1746929989420202</v>
      </c>
      <c r="AD7" s="18">
        <f t="shared" si="19"/>
        <v>0.12614507732382077</v>
      </c>
      <c r="AE7" s="7"/>
      <c r="AF7" s="9">
        <v>1549.4383559113901</v>
      </c>
      <c r="AG7" s="9">
        <v>1548.88871970744</v>
      </c>
      <c r="AH7" s="9">
        <v>1402.91319292089</v>
      </c>
      <c r="AI7" s="9">
        <v>1549.4383560000001</v>
      </c>
      <c r="AJ7" s="10">
        <v>1548.8802209999999</v>
      </c>
      <c r="AK7" s="10">
        <v>1561.84350473631</v>
      </c>
      <c r="AL7" s="10">
        <f t="shared" si="20"/>
        <v>-0.54963620395005819</v>
      </c>
      <c r="AM7" s="10">
        <f t="shared" si="20"/>
        <v>-145.97552678655006</v>
      </c>
      <c r="AN7" s="10">
        <f t="shared" si="21"/>
        <v>8.4987074401396967E-3</v>
      </c>
      <c r="AO7" s="10">
        <f t="shared" si="22"/>
        <v>-158.93031181542005</v>
      </c>
      <c r="AP7" s="18">
        <f t="shared" si="23"/>
        <v>-9.4245328879483656E-2</v>
      </c>
      <c r="AQ7" s="18">
        <f t="shared" si="24"/>
        <v>8.3694552752056426E-3</v>
      </c>
      <c r="AR7" s="18">
        <f t="shared" si="25"/>
        <v>-3.547325402479523E-4</v>
      </c>
      <c r="AS7" s="18">
        <f t="shared" si="26"/>
        <v>-3.6021762197825717E-4</v>
      </c>
      <c r="AT7" s="7"/>
      <c r="AU7" s="9">
        <v>1131.6107270483201</v>
      </c>
      <c r="AV7" s="9">
        <v>188.893032267987</v>
      </c>
      <c r="AW7" s="9">
        <v>5.5757431178808297</v>
      </c>
      <c r="AX7" s="9">
        <v>1131.6107270483201</v>
      </c>
      <c r="AY7" s="10">
        <v>188.88438579999999</v>
      </c>
      <c r="AZ7" s="10">
        <v>5.6913426357271799</v>
      </c>
      <c r="BA7" s="10">
        <f t="shared" si="27"/>
        <v>-942.71769478033309</v>
      </c>
      <c r="BB7" s="10">
        <f t="shared" si="27"/>
        <v>-183.31728915010618</v>
      </c>
      <c r="BC7" s="10">
        <f t="shared" si="28"/>
        <v>8.64646798700619E-3</v>
      </c>
      <c r="BD7" s="10">
        <f t="shared" si="29"/>
        <v>-0.11559951784635025</v>
      </c>
      <c r="BE7" s="18">
        <f t="shared" si="30"/>
        <v>-0.97048200745716029</v>
      </c>
      <c r="BF7" s="18">
        <f t="shared" si="31"/>
        <v>-0.96986864418876073</v>
      </c>
      <c r="BG7" s="18">
        <f t="shared" si="32"/>
        <v>-0.83307596176585097</v>
      </c>
      <c r="BH7" s="18">
        <f t="shared" si="33"/>
        <v>-0.83308360261599512</v>
      </c>
      <c r="BI7" s="1"/>
      <c r="BJ7" s="9">
        <v>0</v>
      </c>
      <c r="BK7" s="9">
        <v>0</v>
      </c>
      <c r="BL7" s="9">
        <v>0</v>
      </c>
      <c r="BM7" s="9">
        <v>0</v>
      </c>
      <c r="BN7" s="10">
        <v>0</v>
      </c>
      <c r="BO7" s="10">
        <v>0</v>
      </c>
      <c r="BP7" s="10">
        <f t="shared" si="34"/>
        <v>0</v>
      </c>
      <c r="BQ7" s="10">
        <f t="shared" si="34"/>
        <v>0</v>
      </c>
      <c r="BR7" s="10">
        <f t="shared" si="35"/>
        <v>0</v>
      </c>
      <c r="BS7" s="10">
        <f t="shared" si="36"/>
        <v>0</v>
      </c>
      <c r="BT7" s="18">
        <f t="shared" si="37"/>
        <v>0</v>
      </c>
      <c r="BU7" s="18">
        <f t="shared" si="38"/>
        <v>0</v>
      </c>
      <c r="BV7" s="18">
        <f t="shared" si="39"/>
        <v>0</v>
      </c>
      <c r="BW7" s="18">
        <f t="shared" si="40"/>
        <v>0</v>
      </c>
      <c r="BX7" s="2"/>
      <c r="BY7" s="9">
        <v>6810.3743483066</v>
      </c>
      <c r="BZ7" s="9">
        <v>6808.77277655339</v>
      </c>
      <c r="CA7" s="9">
        <v>6446.1421962173999</v>
      </c>
      <c r="CB7" s="9">
        <v>6810.3743480000003</v>
      </c>
      <c r="CC7" s="10">
        <v>6808.7727871153738</v>
      </c>
      <c r="CD7" s="10">
        <v>6808.2923050274403</v>
      </c>
      <c r="CE7" s="10">
        <f t="shared" si="41"/>
        <v>-1.6015717532100098</v>
      </c>
      <c r="CF7" s="10">
        <f t="shared" si="41"/>
        <v>-362.63058033599009</v>
      </c>
      <c r="CG7" s="10">
        <f t="shared" si="42"/>
        <v>-1.0561983799561858E-5</v>
      </c>
      <c r="CH7" s="10">
        <f t="shared" si="43"/>
        <v>-362.15010881004036</v>
      </c>
      <c r="CI7" s="18">
        <f t="shared" si="44"/>
        <v>-5.3259315920299248E-2</v>
      </c>
      <c r="CJ7" s="18">
        <f t="shared" si="45"/>
        <v>-7.0568089574492388E-5</v>
      </c>
      <c r="CK7" s="18">
        <f t="shared" si="46"/>
        <v>-2.3516647856637143E-4</v>
      </c>
      <c r="CL7" s="18">
        <f t="shared" si="47"/>
        <v>-2.3516488269059409E-4</v>
      </c>
      <c r="CM7" s="6"/>
      <c r="CN7" s="9">
        <v>1719.4450999999999</v>
      </c>
      <c r="CO7" s="9">
        <v>1719.4450999999999</v>
      </c>
      <c r="CP7" s="9">
        <v>1719.4450999999999</v>
      </c>
      <c r="CQ7" s="9">
        <v>1719.4450999999999</v>
      </c>
      <c r="CR7" s="9">
        <v>1719.4450999999999</v>
      </c>
      <c r="CS7" s="9">
        <v>1719.4450999999999</v>
      </c>
      <c r="CT7" s="10">
        <f t="shared" si="48"/>
        <v>0</v>
      </c>
      <c r="CU7" s="10">
        <f t="shared" si="48"/>
        <v>0</v>
      </c>
      <c r="CV7" s="10">
        <f t="shared" si="49"/>
        <v>0</v>
      </c>
      <c r="CW7" s="10">
        <f t="shared" si="50"/>
        <v>0</v>
      </c>
      <c r="CX7" s="18">
        <f t="shared" si="51"/>
        <v>0</v>
      </c>
      <c r="CY7" s="18">
        <f t="shared" si="52"/>
        <v>0</v>
      </c>
      <c r="CZ7" s="18">
        <f t="shared" si="53"/>
        <v>0</v>
      </c>
      <c r="DA7" s="18">
        <f t="shared" si="54"/>
        <v>0</v>
      </c>
      <c r="DB7" s="7"/>
      <c r="DC7" s="9">
        <v>3063.5507550749899</v>
      </c>
      <c r="DD7" s="9">
        <v>478.9011916112816</v>
      </c>
      <c r="DE7" s="9">
        <v>506.81693120509198</v>
      </c>
      <c r="DF7" s="9">
        <v>2526.0380059048598</v>
      </c>
      <c r="DG7" s="10">
        <v>521.62584470000002</v>
      </c>
      <c r="DH7" s="10">
        <v>549.66480900501904</v>
      </c>
      <c r="DI7" s="10">
        <f t="shared" si="55"/>
        <v>-2584.6495634637081</v>
      </c>
      <c r="DJ7" s="10">
        <f t="shared" si="55"/>
        <v>27.915739593810372</v>
      </c>
      <c r="DK7" s="10">
        <f t="shared" si="56"/>
        <v>-42.724653088718412</v>
      </c>
      <c r="DL7" s="10">
        <f t="shared" si="57"/>
        <v>-42.847877799927062</v>
      </c>
      <c r="DM7" s="18">
        <f t="shared" si="58"/>
        <v>5.8291230180252389E-2</v>
      </c>
      <c r="DN7" s="18">
        <f t="shared" si="59"/>
        <v>5.375301969775851E-2</v>
      </c>
      <c r="DO7" s="18">
        <f t="shared" si="60"/>
        <v>-0.84367773544539848</v>
      </c>
      <c r="DP7" s="18">
        <f t="shared" si="61"/>
        <v>-0.79350039727009303</v>
      </c>
      <c r="DQ7" s="7"/>
      <c r="DR7" s="9">
        <v>3764.9318148430998</v>
      </c>
      <c r="DS7" s="9">
        <v>40.256058302</v>
      </c>
      <c r="DT7" s="9">
        <v>40.926608301134301</v>
      </c>
      <c r="DU7" s="9">
        <v>3764.9318149999999</v>
      </c>
      <c r="DV7" s="10">
        <v>40.256058302</v>
      </c>
      <c r="DW7" s="10">
        <v>40.926608301134301</v>
      </c>
      <c r="DX7" s="10">
        <f t="shared" si="62"/>
        <v>-3724.6757565410999</v>
      </c>
      <c r="DY7" s="10">
        <f t="shared" si="62"/>
        <v>0.6705499991343018</v>
      </c>
      <c r="DZ7" s="10">
        <f t="shared" si="63"/>
        <v>0</v>
      </c>
      <c r="EA7" s="10">
        <f t="shared" si="64"/>
        <v>0</v>
      </c>
      <c r="EB7" s="18">
        <f t="shared" si="65"/>
        <v>1.6657120130934119E-2</v>
      </c>
      <c r="EC7" s="18">
        <f t="shared" si="66"/>
        <v>1.6657120130934119E-2</v>
      </c>
      <c r="ED7" s="18">
        <f t="shared" si="67"/>
        <v>-0.98930762619835722</v>
      </c>
      <c r="EE7" s="18">
        <f t="shared" si="68"/>
        <v>-0.98930762619880275</v>
      </c>
      <c r="EF7" s="6"/>
      <c r="EG7" s="9">
        <v>0</v>
      </c>
      <c r="EH7" s="9">
        <v>0</v>
      </c>
      <c r="EI7" s="9">
        <v>0</v>
      </c>
      <c r="EJ7" s="9">
        <v>0</v>
      </c>
      <c r="EK7" s="9">
        <v>0</v>
      </c>
      <c r="EL7" s="9">
        <v>0</v>
      </c>
      <c r="EM7" s="10">
        <f t="shared" si="69"/>
        <v>0</v>
      </c>
      <c r="EN7" s="10">
        <f t="shared" si="69"/>
        <v>0</v>
      </c>
      <c r="EO7" s="10">
        <f t="shared" si="70"/>
        <v>0</v>
      </c>
      <c r="EP7" s="10">
        <f t="shared" si="71"/>
        <v>0</v>
      </c>
      <c r="EQ7" s="18">
        <f t="shared" si="72"/>
        <v>0</v>
      </c>
      <c r="ER7" s="18">
        <f t="shared" si="73"/>
        <v>0</v>
      </c>
      <c r="ES7" s="18">
        <f t="shared" si="74"/>
        <v>0</v>
      </c>
      <c r="ET7" s="18">
        <f t="shared" si="75"/>
        <v>0</v>
      </c>
      <c r="EU7" s="7"/>
      <c r="EV7" s="9">
        <v>0</v>
      </c>
      <c r="EW7" s="9">
        <v>0</v>
      </c>
      <c r="EX7" s="9">
        <v>0</v>
      </c>
      <c r="EY7" s="9">
        <v>0</v>
      </c>
      <c r="EZ7" s="9">
        <v>0</v>
      </c>
      <c r="FA7" s="9">
        <v>0</v>
      </c>
      <c r="FB7" s="10">
        <f t="shared" si="76"/>
        <v>0</v>
      </c>
      <c r="FC7" s="10">
        <f t="shared" si="76"/>
        <v>0</v>
      </c>
      <c r="FD7" s="10">
        <f t="shared" si="77"/>
        <v>0</v>
      </c>
      <c r="FE7" s="10">
        <f t="shared" si="78"/>
        <v>0</v>
      </c>
      <c r="FF7" s="18">
        <f t="shared" si="79"/>
        <v>0</v>
      </c>
      <c r="FG7" s="18">
        <f t="shared" si="80"/>
        <v>0</v>
      </c>
      <c r="FH7" s="18">
        <f t="shared" si="81"/>
        <v>0</v>
      </c>
      <c r="FI7" s="18">
        <f t="shared" si="82"/>
        <v>0</v>
      </c>
      <c r="FJ7" s="7"/>
    </row>
    <row r="8" spans="1:166">
      <c r="A8" s="5" t="s">
        <v>5</v>
      </c>
      <c r="B8" s="9">
        <f t="shared" si="0"/>
        <v>34576.22176877351</v>
      </c>
      <c r="C8" s="9">
        <f t="shared" si="1"/>
        <v>24455.27917228267</v>
      </c>
      <c r="D8" s="9">
        <f t="shared" si="2"/>
        <v>24617.7838291724</v>
      </c>
      <c r="E8" s="9">
        <f t="shared" si="3"/>
        <v>34320.088681931637</v>
      </c>
      <c r="F8" s="9">
        <f t="shared" si="4"/>
        <v>27392.423135813391</v>
      </c>
      <c r="G8" s="9">
        <f t="shared" si="5"/>
        <v>27422.703635421884</v>
      </c>
      <c r="H8" s="10">
        <f t="shared" si="6"/>
        <v>-10120.942596490841</v>
      </c>
      <c r="I8" s="10">
        <f t="shared" si="6"/>
        <v>162.50465688973054</v>
      </c>
      <c r="J8" s="10">
        <f t="shared" si="7"/>
        <v>-2937.1439635307215</v>
      </c>
      <c r="K8" s="10">
        <f t="shared" si="8"/>
        <v>-2804.9198062494834</v>
      </c>
      <c r="L8" s="18">
        <f t="shared" si="9"/>
        <v>6.6449724717888908E-3</v>
      </c>
      <c r="M8" s="18">
        <f t="shared" si="10"/>
        <v>1.1054334061050288E-3</v>
      </c>
      <c r="N8" s="18">
        <f t="shared" si="11"/>
        <v>-0.29271395423635527</v>
      </c>
      <c r="O8" s="18">
        <f t="shared" si="12"/>
        <v>-0.20185453511853618</v>
      </c>
      <c r="P8" s="5"/>
      <c r="Q8" s="10">
        <v>10355.5845256143</v>
      </c>
      <c r="R8" s="9">
        <v>3354.7882798999899</v>
      </c>
      <c r="S8" s="9">
        <v>3774.095746</v>
      </c>
      <c r="T8" s="9">
        <v>10355.58453</v>
      </c>
      <c r="U8" s="10">
        <v>5492.8000011999993</v>
      </c>
      <c r="V8" s="10">
        <v>5511.8999999999896</v>
      </c>
      <c r="W8" s="10">
        <f t="shared" si="13"/>
        <v>-7000.7962457143103</v>
      </c>
      <c r="X8" s="10">
        <f t="shared" si="13"/>
        <v>419.30746610001006</v>
      </c>
      <c r="Y8" s="10">
        <f t="shared" si="14"/>
        <v>-2138.0117213000094</v>
      </c>
      <c r="Z8" s="10">
        <f t="shared" si="15"/>
        <v>-1737.8042539999897</v>
      </c>
      <c r="AA8" s="18">
        <f t="shared" si="16"/>
        <v>0.12498775812836395</v>
      </c>
      <c r="AB8" s="18">
        <f t="shared" si="17"/>
        <v>3.4772791282802187E-3</v>
      </c>
      <c r="AC8" s="18">
        <f t="shared" si="18"/>
        <v>-0.67604066466726254</v>
      </c>
      <c r="AD8" s="18">
        <f t="shared" si="19"/>
        <v>-0.46958088311795187</v>
      </c>
      <c r="AE8" s="7"/>
      <c r="AF8" s="9">
        <v>1830.6849530689899</v>
      </c>
      <c r="AG8" s="9">
        <v>1831.20062174554</v>
      </c>
      <c r="AH8" s="9">
        <v>1830.79611554538</v>
      </c>
      <c r="AI8" s="9">
        <v>1830.684953</v>
      </c>
      <c r="AJ8" s="10">
        <v>1831.1991009999999</v>
      </c>
      <c r="AK8" s="10">
        <v>1833.58068799799</v>
      </c>
      <c r="AL8" s="10">
        <f t="shared" si="20"/>
        <v>0.51566867655014903</v>
      </c>
      <c r="AM8" s="10">
        <f t="shared" si="20"/>
        <v>-0.40450620016008543</v>
      </c>
      <c r="AN8" s="10">
        <f t="shared" si="21"/>
        <v>1.5207455401196057E-3</v>
      </c>
      <c r="AO8" s="10">
        <f t="shared" si="22"/>
        <v>-2.7845724526100639</v>
      </c>
      <c r="AP8" s="18">
        <f t="shared" si="23"/>
        <v>-2.2089671407740205E-4</v>
      </c>
      <c r="AQ8" s="18">
        <f t="shared" si="24"/>
        <v>1.30056147181895E-3</v>
      </c>
      <c r="AR8" s="18">
        <f t="shared" si="25"/>
        <v>2.8168073140366054E-4</v>
      </c>
      <c r="AS8" s="18">
        <f t="shared" si="26"/>
        <v>2.808500715305641E-4</v>
      </c>
      <c r="AT8" s="7"/>
      <c r="AU8" s="9">
        <v>235.09069978971701</v>
      </c>
      <c r="AV8" s="9">
        <v>124.796351368675</v>
      </c>
      <c r="AW8" s="9">
        <v>65.438836256438506</v>
      </c>
      <c r="AX8" s="9">
        <v>235.09069978971701</v>
      </c>
      <c r="AY8" s="10">
        <v>124.7861468</v>
      </c>
      <c r="AZ8" s="10">
        <v>26.1655948865955</v>
      </c>
      <c r="BA8" s="10">
        <f t="shared" si="27"/>
        <v>-110.294348421042</v>
      </c>
      <c r="BB8" s="10">
        <f t="shared" si="27"/>
        <v>-59.357515112236499</v>
      </c>
      <c r="BC8" s="10">
        <f t="shared" si="28"/>
        <v>1.0204568675007408E-2</v>
      </c>
      <c r="BD8" s="10">
        <f t="shared" si="29"/>
        <v>39.273241369843007</v>
      </c>
      <c r="BE8" s="18">
        <f t="shared" si="30"/>
        <v>-0.47563502026498961</v>
      </c>
      <c r="BF8" s="18">
        <f t="shared" si="31"/>
        <v>-0.79031650902297512</v>
      </c>
      <c r="BG8" s="18">
        <f t="shared" si="32"/>
        <v>-0.46915657880000211</v>
      </c>
      <c r="BH8" s="18">
        <f t="shared" si="33"/>
        <v>-0.4691999857432973</v>
      </c>
      <c r="BI8" s="1"/>
      <c r="BJ8" s="9">
        <v>845.30034999999998</v>
      </c>
      <c r="BK8" s="9">
        <v>410.6576812234</v>
      </c>
      <c r="BL8" s="9">
        <v>448.4542952873</v>
      </c>
      <c r="BM8" s="9">
        <v>837.03115863799997</v>
      </c>
      <c r="BN8" s="10">
        <v>1143.500524</v>
      </c>
      <c r="BO8" s="10">
        <v>1243.9079372229</v>
      </c>
      <c r="BP8" s="10">
        <f t="shared" si="34"/>
        <v>-434.64266877659998</v>
      </c>
      <c r="BQ8" s="10">
        <f t="shared" si="34"/>
        <v>37.796614063899995</v>
      </c>
      <c r="BR8" s="10">
        <f t="shared" si="35"/>
        <v>-732.84284277660004</v>
      </c>
      <c r="BS8" s="10">
        <f t="shared" si="36"/>
        <v>-795.45364193559999</v>
      </c>
      <c r="BT8" s="18">
        <f t="shared" si="37"/>
        <v>9.203922340207836E-2</v>
      </c>
      <c r="BU8" s="18">
        <f t="shared" si="38"/>
        <v>8.7807054842154147E-2</v>
      </c>
      <c r="BV8" s="18">
        <f t="shared" si="39"/>
        <v>-0.51418725755478512</v>
      </c>
      <c r="BW8" s="18">
        <f t="shared" si="40"/>
        <v>0.36613853880981057</v>
      </c>
      <c r="BX8" s="1"/>
      <c r="BY8" s="9">
        <v>18454.693480018599</v>
      </c>
      <c r="BZ8" s="9">
        <v>18443.0980084642</v>
      </c>
      <c r="CA8" s="9">
        <v>18200.399743802001</v>
      </c>
      <c r="CB8" s="9">
        <v>18454.693480000002</v>
      </c>
      <c r="CC8" s="10">
        <v>18443.098008152396</v>
      </c>
      <c r="CD8" s="10">
        <v>18439.617070430901</v>
      </c>
      <c r="CE8" s="10">
        <f t="shared" si="41"/>
        <v>-11.59547155439941</v>
      </c>
      <c r="CF8" s="10">
        <f t="shared" si="41"/>
        <v>-242.6982646621982</v>
      </c>
      <c r="CG8" s="10">
        <f t="shared" si="42"/>
        <v>3.1180388759821653E-7</v>
      </c>
      <c r="CH8" s="10">
        <f t="shared" si="43"/>
        <v>-239.21732662889917</v>
      </c>
      <c r="CI8" s="18">
        <f t="shared" si="44"/>
        <v>-1.3159300273241255E-2</v>
      </c>
      <c r="CJ8" s="18">
        <f t="shared" si="45"/>
        <v>-1.887393170039253E-4</v>
      </c>
      <c r="CK8" s="18">
        <f t="shared" si="46"/>
        <v>-6.2832100500364002E-4</v>
      </c>
      <c r="CL8" s="18">
        <f t="shared" si="47"/>
        <v>-6.2832102089218494E-4</v>
      </c>
      <c r="CM8" s="6"/>
      <c r="CN8" s="9">
        <v>3.8959999999999995</v>
      </c>
      <c r="CO8" s="9">
        <v>3.8959999999999995</v>
      </c>
      <c r="CP8" s="9">
        <v>3.8959999999999995</v>
      </c>
      <c r="CQ8" s="9">
        <v>3.8959999999999995</v>
      </c>
      <c r="CR8" s="9">
        <v>3.8959999999999995</v>
      </c>
      <c r="CS8" s="9">
        <v>3.8959999999999995</v>
      </c>
      <c r="CT8" s="10">
        <f t="shared" si="48"/>
        <v>0</v>
      </c>
      <c r="CU8" s="10">
        <f t="shared" si="48"/>
        <v>0</v>
      </c>
      <c r="CV8" s="10">
        <f t="shared" si="49"/>
        <v>0</v>
      </c>
      <c r="CW8" s="10">
        <f t="shared" si="50"/>
        <v>0</v>
      </c>
      <c r="CX8" s="18">
        <f t="shared" si="51"/>
        <v>0</v>
      </c>
      <c r="CY8" s="18">
        <f t="shared" si="52"/>
        <v>0</v>
      </c>
      <c r="CZ8" s="18">
        <f t="shared" si="53"/>
        <v>0</v>
      </c>
      <c r="DA8" s="18">
        <f t="shared" si="54"/>
        <v>0</v>
      </c>
      <c r="DB8" s="7"/>
      <c r="DC8" s="9">
        <v>1375.44514856302</v>
      </c>
      <c r="DD8" s="9">
        <v>263.20222781986331</v>
      </c>
      <c r="DE8" s="9">
        <v>270.59210142189198</v>
      </c>
      <c r="DF8" s="9">
        <v>1127.58124850391</v>
      </c>
      <c r="DG8" s="10">
        <v>329.50335289999998</v>
      </c>
      <c r="DH8" s="10">
        <v>339.525354024119</v>
      </c>
      <c r="DI8" s="10">
        <f t="shared" si="55"/>
        <v>-1112.2429207431567</v>
      </c>
      <c r="DJ8" s="10">
        <f t="shared" si="55"/>
        <v>7.3898736020286719</v>
      </c>
      <c r="DK8" s="10">
        <f t="shared" si="56"/>
        <v>-66.301125080136671</v>
      </c>
      <c r="DL8" s="10">
        <f t="shared" si="57"/>
        <v>-68.933252602227014</v>
      </c>
      <c r="DM8" s="18">
        <f t="shared" si="58"/>
        <v>2.8076789711241851E-2</v>
      </c>
      <c r="DN8" s="18">
        <f t="shared" si="59"/>
        <v>3.0415475399306675E-2</v>
      </c>
      <c r="DO8" s="18">
        <f t="shared" si="60"/>
        <v>-0.80864214898366482</v>
      </c>
      <c r="DP8" s="18">
        <f t="shared" si="61"/>
        <v>-0.70777861609778503</v>
      </c>
      <c r="DQ8" s="7"/>
      <c r="DR8" s="9">
        <v>1475.5266117188801</v>
      </c>
      <c r="DS8" s="9">
        <v>23.640001761000001</v>
      </c>
      <c r="DT8" s="9">
        <v>24.110990859387499</v>
      </c>
      <c r="DU8" s="9">
        <v>1475.5266120000001</v>
      </c>
      <c r="DV8" s="10">
        <v>23.640001761000001</v>
      </c>
      <c r="DW8" s="10">
        <v>24.110990859387499</v>
      </c>
      <c r="DX8" s="10">
        <f t="shared" si="62"/>
        <v>-1451.8866099578802</v>
      </c>
      <c r="DY8" s="10">
        <f t="shared" si="62"/>
        <v>0.47098909838749847</v>
      </c>
      <c r="DZ8" s="10">
        <f t="shared" si="63"/>
        <v>0</v>
      </c>
      <c r="EA8" s="10">
        <f t="shared" si="64"/>
        <v>0</v>
      </c>
      <c r="EB8" s="18">
        <f t="shared" si="65"/>
        <v>1.9923395232758014E-2</v>
      </c>
      <c r="EC8" s="18">
        <f t="shared" si="66"/>
        <v>1.9923395232758014E-2</v>
      </c>
      <c r="ED8" s="18">
        <f t="shared" si="67"/>
        <v>-0.98397860020060157</v>
      </c>
      <c r="EE8" s="18">
        <f t="shared" si="68"/>
        <v>-0.98397860020365402</v>
      </c>
      <c r="EF8" s="6"/>
      <c r="EG8" s="9">
        <v>0</v>
      </c>
      <c r="EH8" s="9">
        <v>0</v>
      </c>
      <c r="EI8" s="9">
        <v>0</v>
      </c>
      <c r="EJ8" s="9">
        <v>0</v>
      </c>
      <c r="EK8" s="9">
        <v>0</v>
      </c>
      <c r="EL8" s="9">
        <v>0</v>
      </c>
      <c r="EM8" s="10">
        <f t="shared" si="69"/>
        <v>0</v>
      </c>
      <c r="EN8" s="10">
        <f t="shared" si="69"/>
        <v>0</v>
      </c>
      <c r="EO8" s="10">
        <f t="shared" si="70"/>
        <v>0</v>
      </c>
      <c r="EP8" s="10">
        <f t="shared" si="71"/>
        <v>0</v>
      </c>
      <c r="EQ8" s="18">
        <f t="shared" si="72"/>
        <v>0</v>
      </c>
      <c r="ER8" s="18">
        <f t="shared" si="73"/>
        <v>0</v>
      </c>
      <c r="ES8" s="18">
        <f t="shared" si="74"/>
        <v>0</v>
      </c>
      <c r="ET8" s="18">
        <f t="shared" si="75"/>
        <v>0</v>
      </c>
      <c r="EU8" s="7"/>
      <c r="EV8" s="9">
        <v>0</v>
      </c>
      <c r="EW8" s="9">
        <v>0</v>
      </c>
      <c r="EX8" s="9">
        <v>0</v>
      </c>
      <c r="EY8" s="9">
        <v>0</v>
      </c>
      <c r="EZ8" s="9">
        <v>0</v>
      </c>
      <c r="FA8" s="9">
        <v>0</v>
      </c>
      <c r="FB8" s="10">
        <f t="shared" si="76"/>
        <v>0</v>
      </c>
      <c r="FC8" s="10">
        <f t="shared" si="76"/>
        <v>0</v>
      </c>
      <c r="FD8" s="10">
        <f t="shared" si="77"/>
        <v>0</v>
      </c>
      <c r="FE8" s="10">
        <f t="shared" si="78"/>
        <v>0</v>
      </c>
      <c r="FF8" s="18">
        <f t="shared" si="79"/>
        <v>0</v>
      </c>
      <c r="FG8" s="18">
        <f t="shared" si="80"/>
        <v>0</v>
      </c>
      <c r="FH8" s="18">
        <f t="shared" si="81"/>
        <v>0</v>
      </c>
      <c r="FI8" s="18">
        <f t="shared" si="82"/>
        <v>0</v>
      </c>
      <c r="FJ8" s="7"/>
    </row>
    <row r="9" spans="1:166">
      <c r="A9" s="5" t="s">
        <v>6</v>
      </c>
      <c r="B9" s="9">
        <f t="shared" si="0"/>
        <v>71448.699314595811</v>
      </c>
      <c r="C9" s="9">
        <f t="shared" si="1"/>
        <v>10702.84613700563</v>
      </c>
      <c r="D9" s="9">
        <f t="shared" si="2"/>
        <v>9311.3224893206698</v>
      </c>
      <c r="E9" s="9">
        <f t="shared" si="3"/>
        <v>85172.884037987154</v>
      </c>
      <c r="F9" s="9">
        <f t="shared" si="4"/>
        <v>38969.522821967301</v>
      </c>
      <c r="G9" s="9">
        <f t="shared" si="5"/>
        <v>39634.748712186243</v>
      </c>
      <c r="H9" s="10">
        <f t="shared" si="6"/>
        <v>-60745.853177590179</v>
      </c>
      <c r="I9" s="10">
        <f t="shared" si="6"/>
        <v>-1391.5236476849605</v>
      </c>
      <c r="J9" s="10">
        <f t="shared" si="7"/>
        <v>-28266.676684961669</v>
      </c>
      <c r="K9" s="10">
        <f t="shared" si="8"/>
        <v>-30323.426222865572</v>
      </c>
      <c r="L9" s="18">
        <f t="shared" si="9"/>
        <v>-0.13001435598272287</v>
      </c>
      <c r="M9" s="18">
        <f t="shared" si="10"/>
        <v>1.7070414058135489E-2</v>
      </c>
      <c r="N9" s="18">
        <f t="shared" si="11"/>
        <v>-0.85020236561788309</v>
      </c>
      <c r="O9" s="18">
        <f t="shared" si="12"/>
        <v>-0.54246561846388963</v>
      </c>
      <c r="P9" s="5"/>
      <c r="Q9" s="10">
        <v>32378.366812328401</v>
      </c>
      <c r="R9" s="9">
        <v>3640.5248627000001</v>
      </c>
      <c r="S9" s="9">
        <v>2172.0670978999901</v>
      </c>
      <c r="T9" s="9">
        <v>32378.36681</v>
      </c>
      <c r="U9" s="10">
        <v>7840.6000023000006</v>
      </c>
      <c r="V9" s="10">
        <v>7805.6999999999898</v>
      </c>
      <c r="W9" s="10">
        <f t="shared" si="13"/>
        <v>-28737.8419496284</v>
      </c>
      <c r="X9" s="10">
        <f t="shared" si="13"/>
        <v>-1468.45776480001</v>
      </c>
      <c r="Y9" s="10">
        <f t="shared" si="14"/>
        <v>-4200.0751396000005</v>
      </c>
      <c r="Z9" s="10">
        <f t="shared" si="15"/>
        <v>-5633.6329021000001</v>
      </c>
      <c r="AA9" s="18">
        <f t="shared" si="16"/>
        <v>-0.40336430052861288</v>
      </c>
      <c r="AB9" s="18">
        <f t="shared" si="17"/>
        <v>-4.4511902519925829E-3</v>
      </c>
      <c r="AC9" s="18">
        <f t="shared" si="18"/>
        <v>-0.88756304838347089</v>
      </c>
      <c r="AD9" s="18">
        <f t="shared" si="19"/>
        <v>-0.75784448770039736</v>
      </c>
      <c r="AE9" s="7"/>
      <c r="AF9" s="9">
        <v>34859.129623928799</v>
      </c>
      <c r="AG9" s="9">
        <v>4918.7083813241898</v>
      </c>
      <c r="AH9" s="9">
        <v>4916.9862472047398</v>
      </c>
      <c r="AI9" s="9">
        <v>34859.12962</v>
      </c>
      <c r="AJ9" s="10">
        <v>10974.017949999999</v>
      </c>
      <c r="AK9" s="10">
        <v>10974.0288684397</v>
      </c>
      <c r="AL9" s="10">
        <f t="shared" si="20"/>
        <v>-29940.421242604607</v>
      </c>
      <c r="AM9" s="10">
        <f t="shared" si="20"/>
        <v>-1.7221341194499473</v>
      </c>
      <c r="AN9" s="10">
        <f t="shared" si="21"/>
        <v>-6055.3095686758097</v>
      </c>
      <c r="AO9" s="10">
        <f t="shared" si="22"/>
        <v>-6057.0426212349603</v>
      </c>
      <c r="AP9" s="18">
        <f t="shared" si="23"/>
        <v>-3.5011917477944138E-4</v>
      </c>
      <c r="AQ9" s="18">
        <f t="shared" si="24"/>
        <v>9.9493546943008735E-7</v>
      </c>
      <c r="AR9" s="18">
        <f t="shared" si="25"/>
        <v>-0.85889755612406971</v>
      </c>
      <c r="AS9" s="18">
        <f t="shared" si="26"/>
        <v>-0.68518955953209482</v>
      </c>
      <c r="AT9" s="7"/>
      <c r="AU9" s="9">
        <v>267.00375063953516</v>
      </c>
      <c r="AV9" s="9">
        <v>110.104859274248</v>
      </c>
      <c r="AW9" s="9">
        <v>108.689473457066</v>
      </c>
      <c r="AX9" s="9">
        <v>1214.6326274186499</v>
      </c>
      <c r="AY9" s="10">
        <v>622.29737169999999</v>
      </c>
      <c r="AZ9" s="10">
        <v>128.53431084865301</v>
      </c>
      <c r="BA9" s="10">
        <f t="shared" si="27"/>
        <v>-156.89889136528717</v>
      </c>
      <c r="BB9" s="10">
        <f t="shared" si="27"/>
        <v>-1.4153858171819991</v>
      </c>
      <c r="BC9" s="10">
        <f t="shared" si="28"/>
        <v>-512.19251242575194</v>
      </c>
      <c r="BD9" s="10">
        <f t="shared" si="29"/>
        <v>-19.844837391587006</v>
      </c>
      <c r="BE9" s="18">
        <f t="shared" si="30"/>
        <v>-1.2854889661650366E-2</v>
      </c>
      <c r="BF9" s="18">
        <f t="shared" si="31"/>
        <v>-0.79345194645845707</v>
      </c>
      <c r="BG9" s="18">
        <f t="shared" si="32"/>
        <v>-0.58762804263789692</v>
      </c>
      <c r="BH9" s="18">
        <f t="shared" si="33"/>
        <v>-0.48766618181292154</v>
      </c>
      <c r="BI9" s="1"/>
      <c r="BJ9" s="9">
        <v>1885.9</v>
      </c>
      <c r="BK9" s="9">
        <v>916.29999999949996</v>
      </c>
      <c r="BL9" s="9">
        <v>1000.5000000004</v>
      </c>
      <c r="BM9" s="9">
        <v>9929.1389722884705</v>
      </c>
      <c r="BN9" s="10">
        <v>13564.57941</v>
      </c>
      <c r="BO9" s="10">
        <v>14755.6451752016</v>
      </c>
      <c r="BP9" s="10">
        <f t="shared" si="34"/>
        <v>-969.60000000050013</v>
      </c>
      <c r="BQ9" s="10">
        <f t="shared" si="34"/>
        <v>84.20000000089999</v>
      </c>
      <c r="BR9" s="10">
        <f t="shared" si="35"/>
        <v>-12648.279410000501</v>
      </c>
      <c r="BS9" s="10">
        <f t="shared" si="36"/>
        <v>-13755.1451752012</v>
      </c>
      <c r="BT9" s="18">
        <f t="shared" si="37"/>
        <v>9.189130197636794E-2</v>
      </c>
      <c r="BU9" s="18">
        <f t="shared" si="38"/>
        <v>8.7807054623715741E-2</v>
      </c>
      <c r="BV9" s="18">
        <f t="shared" si="39"/>
        <v>-0.51413118405032088</v>
      </c>
      <c r="BW9" s="18">
        <f t="shared" si="40"/>
        <v>0.36613853908760757</v>
      </c>
      <c r="BX9" s="1"/>
      <c r="BY9" s="9">
        <v>1029.5310000016007</v>
      </c>
      <c r="BZ9" s="9">
        <v>1028.4866199999999</v>
      </c>
      <c r="CA9" s="9">
        <v>1023.61102485</v>
      </c>
      <c r="CB9" s="9">
        <v>5859.2056810000004</v>
      </c>
      <c r="CC9" s="10">
        <v>5857.7749592484006</v>
      </c>
      <c r="CD9" s="10">
        <v>5857.3454830690398</v>
      </c>
      <c r="CE9" s="10">
        <f t="shared" si="41"/>
        <v>-1.0443800016007572</v>
      </c>
      <c r="CF9" s="10">
        <f t="shared" si="41"/>
        <v>-4.8755951499998673</v>
      </c>
      <c r="CG9" s="10">
        <f t="shared" si="42"/>
        <v>-4829.2883392484009</v>
      </c>
      <c r="CH9" s="10">
        <f t="shared" si="43"/>
        <v>-4833.7344582190399</v>
      </c>
      <c r="CI9" s="18">
        <f t="shared" si="44"/>
        <v>-4.7405528231372306E-3</v>
      </c>
      <c r="CJ9" s="18">
        <f t="shared" si="45"/>
        <v>-7.3317288961864734E-5</v>
      </c>
      <c r="CK9" s="18">
        <f t="shared" si="46"/>
        <v>-1.0144230738065522E-3</v>
      </c>
      <c r="CL9" s="18">
        <f t="shared" si="47"/>
        <v>-2.4418356847230404E-4</v>
      </c>
      <c r="CM9" s="6"/>
      <c r="CN9" s="9">
        <v>6.121900000000001</v>
      </c>
      <c r="CO9" s="9">
        <v>6.121900000000001</v>
      </c>
      <c r="CP9" s="9">
        <v>6.121900000000001</v>
      </c>
      <c r="CQ9" s="9">
        <v>6.121900000000001</v>
      </c>
      <c r="CR9" s="9">
        <v>6.121900000000001</v>
      </c>
      <c r="CS9" s="9">
        <v>6.121900000000001</v>
      </c>
      <c r="CT9" s="10">
        <f t="shared" si="48"/>
        <v>0</v>
      </c>
      <c r="CU9" s="10">
        <f t="shared" si="48"/>
        <v>0</v>
      </c>
      <c r="CV9" s="10">
        <f t="shared" si="49"/>
        <v>0</v>
      </c>
      <c r="CW9" s="10">
        <f t="shared" si="50"/>
        <v>0</v>
      </c>
      <c r="CX9" s="18">
        <f t="shared" si="51"/>
        <v>0</v>
      </c>
      <c r="CY9" s="18">
        <f t="shared" si="52"/>
        <v>0</v>
      </c>
      <c r="CZ9" s="18">
        <f t="shared" si="53"/>
        <v>0</v>
      </c>
      <c r="DA9" s="18">
        <f t="shared" si="54"/>
        <v>0</v>
      </c>
      <c r="DB9" s="7"/>
      <c r="DC9" s="9">
        <v>518.81559736787904</v>
      </c>
      <c r="DD9" s="9">
        <v>76.29417179879313</v>
      </c>
      <c r="DE9" s="9">
        <v>76.942374620982207</v>
      </c>
      <c r="DF9" s="9">
        <v>422.457796980024</v>
      </c>
      <c r="DG9" s="10">
        <v>97.82588681</v>
      </c>
      <c r="DH9" s="10">
        <v>100.968603339769</v>
      </c>
      <c r="DI9" s="10">
        <f t="shared" si="55"/>
        <v>-442.52142556908592</v>
      </c>
      <c r="DJ9" s="10">
        <f t="shared" si="55"/>
        <v>0.64820282218907721</v>
      </c>
      <c r="DK9" s="10">
        <f t="shared" si="56"/>
        <v>-21.53171501120687</v>
      </c>
      <c r="DL9" s="10">
        <f t="shared" si="57"/>
        <v>-24.026228718786797</v>
      </c>
      <c r="DM9" s="18">
        <f t="shared" si="58"/>
        <v>8.4960988094680504E-3</v>
      </c>
      <c r="DN9" s="18">
        <f t="shared" si="59"/>
        <v>3.2125612475896799E-2</v>
      </c>
      <c r="DO9" s="18">
        <f t="shared" si="60"/>
        <v>-0.8529454931851348</v>
      </c>
      <c r="DP9" s="18">
        <f t="shared" si="61"/>
        <v>-0.76843630888264636</v>
      </c>
      <c r="DQ9" s="7"/>
      <c r="DR9" s="9">
        <v>503.83063032959501</v>
      </c>
      <c r="DS9" s="9">
        <v>6.3053419089</v>
      </c>
      <c r="DT9" s="9">
        <v>6.4043712874918004</v>
      </c>
      <c r="DU9" s="9">
        <v>503.8306303</v>
      </c>
      <c r="DV9" s="10">
        <v>6.3053419089</v>
      </c>
      <c r="DW9" s="10">
        <v>6.4043712874918004</v>
      </c>
      <c r="DX9" s="10">
        <f t="shared" si="62"/>
        <v>-497.52528842069501</v>
      </c>
      <c r="DY9" s="10">
        <f t="shared" si="62"/>
        <v>9.9029378591800388E-2</v>
      </c>
      <c r="DZ9" s="10">
        <f t="shared" si="63"/>
        <v>0</v>
      </c>
      <c r="EA9" s="10">
        <f t="shared" si="64"/>
        <v>0</v>
      </c>
      <c r="EB9" s="18">
        <f t="shared" si="65"/>
        <v>1.5705631831323893E-2</v>
      </c>
      <c r="EC9" s="18">
        <f t="shared" si="66"/>
        <v>1.5705631831323893E-2</v>
      </c>
      <c r="ED9" s="18">
        <f t="shared" si="67"/>
        <v>-0.9874851953626258</v>
      </c>
      <c r="EE9" s="18">
        <f t="shared" si="68"/>
        <v>-0.98748519536189061</v>
      </c>
      <c r="EF9" s="6"/>
      <c r="EG9" s="9">
        <v>0</v>
      </c>
      <c r="EH9" s="9">
        <v>0</v>
      </c>
      <c r="EI9" s="9">
        <v>0</v>
      </c>
      <c r="EJ9" s="9">
        <v>0</v>
      </c>
      <c r="EK9" s="9">
        <v>0</v>
      </c>
      <c r="EL9" s="9">
        <v>0</v>
      </c>
      <c r="EM9" s="10">
        <f t="shared" si="69"/>
        <v>0</v>
      </c>
      <c r="EN9" s="10">
        <f t="shared" si="69"/>
        <v>0</v>
      </c>
      <c r="EO9" s="10">
        <f t="shared" si="70"/>
        <v>0</v>
      </c>
      <c r="EP9" s="10">
        <f t="shared" si="71"/>
        <v>0</v>
      </c>
      <c r="EQ9" s="18">
        <f t="shared" si="72"/>
        <v>0</v>
      </c>
      <c r="ER9" s="18">
        <f t="shared" si="73"/>
        <v>0</v>
      </c>
      <c r="ES9" s="18">
        <f t="shared" si="74"/>
        <v>0</v>
      </c>
      <c r="ET9" s="18">
        <f t="shared" si="75"/>
        <v>0</v>
      </c>
      <c r="EU9" s="7"/>
      <c r="EV9" s="9">
        <v>0</v>
      </c>
      <c r="EW9" s="9">
        <v>0</v>
      </c>
      <c r="EX9" s="9">
        <v>0</v>
      </c>
      <c r="EY9" s="9">
        <v>0</v>
      </c>
      <c r="EZ9" s="9">
        <v>0</v>
      </c>
      <c r="FA9" s="9">
        <v>0</v>
      </c>
      <c r="FB9" s="10">
        <f t="shared" si="76"/>
        <v>0</v>
      </c>
      <c r="FC9" s="10">
        <f t="shared" si="76"/>
        <v>0</v>
      </c>
      <c r="FD9" s="10">
        <f t="shared" si="77"/>
        <v>0</v>
      </c>
      <c r="FE9" s="10">
        <f t="shared" si="78"/>
        <v>0</v>
      </c>
      <c r="FF9" s="18">
        <f t="shared" si="79"/>
        <v>0</v>
      </c>
      <c r="FG9" s="18">
        <f t="shared" si="80"/>
        <v>0</v>
      </c>
      <c r="FH9" s="18">
        <f t="shared" si="81"/>
        <v>0</v>
      </c>
      <c r="FI9" s="18">
        <f t="shared" si="82"/>
        <v>0</v>
      </c>
      <c r="FJ9" s="7"/>
    </row>
    <row r="10" spans="1:166">
      <c r="A10" s="5" t="s">
        <v>7</v>
      </c>
      <c r="B10" s="9">
        <f t="shared" si="0"/>
        <v>3960.5941103837417</v>
      </c>
      <c r="C10" s="9">
        <f t="shared" si="1"/>
        <v>2289.0202772029211</v>
      </c>
      <c r="D10" s="9">
        <f t="shared" si="2"/>
        <v>2229.5274010777166</v>
      </c>
      <c r="E10" s="9">
        <f t="shared" si="3"/>
        <v>3914.2087478372714</v>
      </c>
      <c r="F10" s="9">
        <f t="shared" si="4"/>
        <v>2296.1801643010999</v>
      </c>
      <c r="G10" s="9">
        <f t="shared" si="5"/>
        <v>2291.4804951556157</v>
      </c>
      <c r="H10" s="10">
        <f t="shared" si="6"/>
        <v>-1671.5738331808207</v>
      </c>
      <c r="I10" s="10">
        <f t="shared" si="6"/>
        <v>-59.492876125204475</v>
      </c>
      <c r="J10" s="10">
        <f t="shared" si="7"/>
        <v>-7.1598870981788423</v>
      </c>
      <c r="K10" s="10">
        <f t="shared" si="8"/>
        <v>-61.953094077899095</v>
      </c>
      <c r="L10" s="18">
        <f t="shared" si="9"/>
        <v>-2.5990541332338947E-2</v>
      </c>
      <c r="M10" s="18">
        <f t="shared" si="10"/>
        <v>-2.0467336224527853E-3</v>
      </c>
      <c r="N10" s="18">
        <f t="shared" si="11"/>
        <v>-0.42205128488131344</v>
      </c>
      <c r="O10" s="18">
        <f t="shared" si="12"/>
        <v>-0.41337309473598854</v>
      </c>
      <c r="P10" s="5"/>
      <c r="Q10" s="10">
        <v>1082.4438685</v>
      </c>
      <c r="R10" s="9">
        <v>0</v>
      </c>
      <c r="S10" s="9">
        <v>0</v>
      </c>
      <c r="T10" s="9">
        <v>1082.4438689999999</v>
      </c>
      <c r="U10" s="10">
        <v>0</v>
      </c>
      <c r="V10" s="10">
        <v>0</v>
      </c>
      <c r="W10" s="10">
        <f t="shared" si="13"/>
        <v>-1082.4438685</v>
      </c>
      <c r="X10" s="10">
        <f t="shared" si="13"/>
        <v>0</v>
      </c>
      <c r="Y10" s="10">
        <f t="shared" si="14"/>
        <v>0</v>
      </c>
      <c r="Z10" s="10">
        <f t="shared" si="15"/>
        <v>0</v>
      </c>
      <c r="AA10" s="18">
        <f t="shared" si="16"/>
        <v>0</v>
      </c>
      <c r="AB10" s="18">
        <f t="shared" si="17"/>
        <v>0</v>
      </c>
      <c r="AC10" s="18">
        <f t="shared" si="18"/>
        <v>-1</v>
      </c>
      <c r="AD10" s="18">
        <f t="shared" si="19"/>
        <v>-1</v>
      </c>
      <c r="AE10" s="7"/>
      <c r="AF10" s="9">
        <v>686.42650494319901</v>
      </c>
      <c r="AG10" s="9">
        <v>686.42646667272595</v>
      </c>
      <c r="AH10" s="9">
        <v>686.42648206048102</v>
      </c>
      <c r="AI10" s="9">
        <v>686.42650490000005</v>
      </c>
      <c r="AJ10" s="10">
        <v>686.42646539999998</v>
      </c>
      <c r="AK10" s="10">
        <v>686.42649104319901</v>
      </c>
      <c r="AL10" s="10">
        <f t="shared" si="20"/>
        <v>-3.8270473055490584E-5</v>
      </c>
      <c r="AM10" s="10">
        <f t="shared" si="20"/>
        <v>1.5387755070150888E-5</v>
      </c>
      <c r="AN10" s="10">
        <f t="shared" si="21"/>
        <v>1.272725967282895E-6</v>
      </c>
      <c r="AO10" s="10">
        <f t="shared" si="22"/>
        <v>-8.9827179863277706E-6</v>
      </c>
      <c r="AP10" s="18">
        <f t="shared" si="23"/>
        <v>2.2417193708656129E-8</v>
      </c>
      <c r="AQ10" s="18">
        <f t="shared" si="24"/>
        <v>3.7357532549125331E-8</v>
      </c>
      <c r="AR10" s="18">
        <f t="shared" si="25"/>
        <v>-5.5753198310221747E-8</v>
      </c>
      <c r="AS10" s="18">
        <f t="shared" si="26"/>
        <v>-5.7544398109389412E-8</v>
      </c>
      <c r="AT10" s="7"/>
      <c r="AU10" s="9">
        <v>43.8918371220241</v>
      </c>
      <c r="AV10" s="9">
        <v>6.1658759102021401</v>
      </c>
      <c r="AW10" s="9">
        <v>0.234624925483157</v>
      </c>
      <c r="AX10" s="9">
        <v>43.8918371220241</v>
      </c>
      <c r="AY10" s="10">
        <v>6.1659950200000004</v>
      </c>
      <c r="AZ10" s="10">
        <v>0.204377157910446</v>
      </c>
      <c r="BA10" s="10">
        <f t="shared" si="27"/>
        <v>-37.725961211821961</v>
      </c>
      <c r="BB10" s="10">
        <f t="shared" si="27"/>
        <v>-5.9312509847189832</v>
      </c>
      <c r="BC10" s="10">
        <f t="shared" si="28"/>
        <v>-1.1910979786033948E-4</v>
      </c>
      <c r="BD10" s="10">
        <f t="shared" si="29"/>
        <v>3.0247767572710998E-2</v>
      </c>
      <c r="BE10" s="18">
        <f t="shared" si="30"/>
        <v>-0.96194783532783346</v>
      </c>
      <c r="BF10" s="18">
        <f t="shared" si="31"/>
        <v>-0.96685414807382608</v>
      </c>
      <c r="BG10" s="18">
        <f t="shared" si="32"/>
        <v>-0.85952112478089415</v>
      </c>
      <c r="BH10" s="18">
        <f t="shared" si="33"/>
        <v>-0.85951841106905924</v>
      </c>
      <c r="BI10" s="1"/>
      <c r="BJ10" s="9">
        <v>0.74841767999999997</v>
      </c>
      <c r="BK10" s="9">
        <v>0.36359082860000003</v>
      </c>
      <c r="BL10" s="9">
        <v>0.39705544599999898</v>
      </c>
      <c r="BM10" s="9">
        <v>0.74109621319999897</v>
      </c>
      <c r="BN10" s="10">
        <v>1.0124400979999999</v>
      </c>
      <c r="BO10" s="10">
        <v>1.1013394812999899</v>
      </c>
      <c r="BP10" s="10">
        <f t="shared" si="34"/>
        <v>-0.38482685139999995</v>
      </c>
      <c r="BQ10" s="10">
        <f t="shared" si="34"/>
        <v>3.3464617399998953E-2</v>
      </c>
      <c r="BR10" s="10">
        <f t="shared" si="35"/>
        <v>-0.64884926939999987</v>
      </c>
      <c r="BS10" s="10">
        <f t="shared" si="36"/>
        <v>-0.70428403529999095</v>
      </c>
      <c r="BT10" s="18">
        <f t="shared" si="37"/>
        <v>9.203922312576987E-2</v>
      </c>
      <c r="BU10" s="18">
        <f t="shared" si="38"/>
        <v>8.7807054931550166E-2</v>
      </c>
      <c r="BV10" s="18">
        <f t="shared" si="39"/>
        <v>-0.51418728028979743</v>
      </c>
      <c r="BW10" s="18">
        <f t="shared" si="40"/>
        <v>0.36613853905467686</v>
      </c>
      <c r="BX10" s="1"/>
      <c r="BY10" s="9">
        <v>1559.2535899677</v>
      </c>
      <c r="BZ10" s="9">
        <v>1559.11471754319</v>
      </c>
      <c r="CA10" s="9">
        <v>1505.0504973201</v>
      </c>
      <c r="CB10" s="9">
        <v>1559.25359</v>
      </c>
      <c r="CC10" s="10">
        <v>1559.114712844</v>
      </c>
      <c r="CD10" s="10">
        <v>1559.07305581583</v>
      </c>
      <c r="CE10" s="10">
        <f t="shared" si="41"/>
        <v>-0.13887242451005477</v>
      </c>
      <c r="CF10" s="10">
        <f t="shared" si="41"/>
        <v>-54.064220223089933</v>
      </c>
      <c r="CG10" s="10">
        <f t="shared" si="42"/>
        <v>4.6991899580461904E-6</v>
      </c>
      <c r="CH10" s="10">
        <f t="shared" si="43"/>
        <v>-54.022558495729982</v>
      </c>
      <c r="CI10" s="18">
        <f t="shared" si="44"/>
        <v>-3.467622979551039E-2</v>
      </c>
      <c r="CJ10" s="18">
        <f t="shared" si="45"/>
        <v>-2.6718385649767997E-5</v>
      </c>
      <c r="CK10" s="18">
        <f t="shared" si="46"/>
        <v>-8.9063398925976831E-5</v>
      </c>
      <c r="CL10" s="18">
        <f t="shared" si="47"/>
        <v>-8.9066433382420517E-5</v>
      </c>
      <c r="CM10" s="6"/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10">
        <f t="shared" si="48"/>
        <v>0</v>
      </c>
      <c r="CU10" s="10">
        <f t="shared" si="48"/>
        <v>0</v>
      </c>
      <c r="CV10" s="10">
        <f t="shared" si="49"/>
        <v>0</v>
      </c>
      <c r="CW10" s="10">
        <f t="shared" si="50"/>
        <v>0</v>
      </c>
      <c r="CX10" s="18">
        <f t="shared" si="51"/>
        <v>0</v>
      </c>
      <c r="CY10" s="18">
        <f t="shared" si="52"/>
        <v>0</v>
      </c>
      <c r="CZ10" s="18">
        <f t="shared" si="53"/>
        <v>0</v>
      </c>
      <c r="DA10" s="18">
        <f t="shared" si="54"/>
        <v>0</v>
      </c>
      <c r="DB10" s="7"/>
      <c r="DC10" s="9">
        <v>218.43130274500001</v>
      </c>
      <c r="DD10" s="9">
        <v>34.286695689102785</v>
      </c>
      <c r="DE10" s="9">
        <v>34.753809256083599</v>
      </c>
      <c r="DF10" s="9">
        <v>172.053261202047</v>
      </c>
      <c r="DG10" s="10">
        <v>40.797620379999998</v>
      </c>
      <c r="DH10" s="10">
        <v>42.010299587807097</v>
      </c>
      <c r="DI10" s="10">
        <f t="shared" si="55"/>
        <v>-184.14460705589721</v>
      </c>
      <c r="DJ10" s="10">
        <f t="shared" si="55"/>
        <v>0.46711356698081374</v>
      </c>
      <c r="DK10" s="10">
        <f t="shared" si="56"/>
        <v>-6.5109246908972125</v>
      </c>
      <c r="DL10" s="10">
        <f t="shared" si="57"/>
        <v>-7.2564903317234979</v>
      </c>
      <c r="DM10" s="18">
        <f t="shared" si="58"/>
        <v>1.362375573360587E-2</v>
      </c>
      <c r="DN10" s="18">
        <f t="shared" si="59"/>
        <v>2.9724263241627309E-2</v>
      </c>
      <c r="DO10" s="18">
        <f t="shared" si="60"/>
        <v>-0.8430321329487761</v>
      </c>
      <c r="DP10" s="18">
        <f t="shared" si="61"/>
        <v>-0.76287795944716086</v>
      </c>
      <c r="DQ10" s="7"/>
      <c r="DR10" s="9">
        <v>369.39858942581901</v>
      </c>
      <c r="DS10" s="9">
        <v>2.6629305590999999</v>
      </c>
      <c r="DT10" s="9">
        <v>2.6649320695690299</v>
      </c>
      <c r="DU10" s="9">
        <v>369.39858939999999</v>
      </c>
      <c r="DV10" s="10">
        <v>2.6629305590999999</v>
      </c>
      <c r="DW10" s="10">
        <v>2.6649320695690299</v>
      </c>
      <c r="DX10" s="10">
        <f t="shared" si="62"/>
        <v>-366.73565886671901</v>
      </c>
      <c r="DY10" s="10">
        <f t="shared" si="62"/>
        <v>2.0015104690300767E-3</v>
      </c>
      <c r="DZ10" s="10">
        <f t="shared" si="63"/>
        <v>0</v>
      </c>
      <c r="EA10" s="10">
        <f t="shared" si="64"/>
        <v>0</v>
      </c>
      <c r="EB10" s="18">
        <f t="shared" si="65"/>
        <v>7.5161947508932956E-4</v>
      </c>
      <c r="EC10" s="18">
        <f t="shared" si="66"/>
        <v>7.5161947508932956E-4</v>
      </c>
      <c r="ED10" s="18">
        <f t="shared" si="67"/>
        <v>-0.99279117290826913</v>
      </c>
      <c r="EE10" s="18">
        <f t="shared" si="68"/>
        <v>-0.99279117290776531</v>
      </c>
      <c r="EF10" s="6"/>
      <c r="EG10" s="9">
        <v>0</v>
      </c>
      <c r="EH10" s="9">
        <v>0</v>
      </c>
      <c r="EI10" s="9">
        <v>0</v>
      </c>
      <c r="EJ10" s="9">
        <v>0</v>
      </c>
      <c r="EK10" s="9">
        <v>0</v>
      </c>
      <c r="EL10" s="9">
        <v>0</v>
      </c>
      <c r="EM10" s="10">
        <f t="shared" si="69"/>
        <v>0</v>
      </c>
      <c r="EN10" s="10">
        <f t="shared" si="69"/>
        <v>0</v>
      </c>
      <c r="EO10" s="10">
        <f t="shared" si="70"/>
        <v>0</v>
      </c>
      <c r="EP10" s="10">
        <f t="shared" si="71"/>
        <v>0</v>
      </c>
      <c r="EQ10" s="18">
        <f t="shared" si="72"/>
        <v>0</v>
      </c>
      <c r="ER10" s="18">
        <f t="shared" si="73"/>
        <v>0</v>
      </c>
      <c r="ES10" s="18">
        <f t="shared" si="74"/>
        <v>0</v>
      </c>
      <c r="ET10" s="18">
        <f t="shared" si="75"/>
        <v>0</v>
      </c>
      <c r="EU10" s="7"/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10">
        <f t="shared" si="76"/>
        <v>0</v>
      </c>
      <c r="FC10" s="10">
        <f t="shared" si="76"/>
        <v>0</v>
      </c>
      <c r="FD10" s="10">
        <f t="shared" si="77"/>
        <v>0</v>
      </c>
      <c r="FE10" s="10">
        <f t="shared" si="78"/>
        <v>0</v>
      </c>
      <c r="FF10" s="18">
        <f t="shared" si="79"/>
        <v>0</v>
      </c>
      <c r="FG10" s="18">
        <f t="shared" si="80"/>
        <v>0</v>
      </c>
      <c r="FH10" s="18">
        <f t="shared" si="81"/>
        <v>0</v>
      </c>
      <c r="FI10" s="18">
        <f t="shared" si="82"/>
        <v>0</v>
      </c>
      <c r="FJ10" s="7"/>
    </row>
    <row r="11" spans="1:166">
      <c r="A11" s="5" t="s">
        <v>8</v>
      </c>
      <c r="B11" s="9">
        <f t="shared" si="0"/>
        <v>596728.61829212017</v>
      </c>
      <c r="C11" s="9">
        <f t="shared" si="1"/>
        <v>247549.96773211434</v>
      </c>
      <c r="D11" s="9">
        <f t="shared" si="2"/>
        <v>280232.72879171529</v>
      </c>
      <c r="E11" s="9">
        <f t="shared" si="3"/>
        <v>656131.32818000554</v>
      </c>
      <c r="F11" s="9">
        <f t="shared" si="4"/>
        <v>467498.02339650289</v>
      </c>
      <c r="G11" s="9">
        <f t="shared" si="5"/>
        <v>438658.36497877794</v>
      </c>
      <c r="H11" s="10">
        <f t="shared" si="6"/>
        <v>-349178.6505600058</v>
      </c>
      <c r="I11" s="10">
        <f t="shared" si="6"/>
        <v>32682.761059600947</v>
      </c>
      <c r="J11" s="10">
        <f t="shared" si="7"/>
        <v>-219948.05566438855</v>
      </c>
      <c r="K11" s="10">
        <f t="shared" si="8"/>
        <v>-158425.63618706266</v>
      </c>
      <c r="L11" s="18">
        <f t="shared" si="9"/>
        <v>0.13202490535150677</v>
      </c>
      <c r="M11" s="18">
        <f t="shared" si="10"/>
        <v>-6.1689369739355952E-2</v>
      </c>
      <c r="N11" s="18">
        <f t="shared" si="11"/>
        <v>-0.58515485910392562</v>
      </c>
      <c r="O11" s="18">
        <f t="shared" si="12"/>
        <v>-0.28749321466898814</v>
      </c>
      <c r="P11" s="5"/>
      <c r="Q11" s="10">
        <v>417321.49868584197</v>
      </c>
      <c r="R11" s="9">
        <v>110687.45318101899</v>
      </c>
      <c r="S11" s="9">
        <v>143601.16616650001</v>
      </c>
      <c r="T11" s="9">
        <v>417320.88870000001</v>
      </c>
      <c r="U11" s="10">
        <v>228360.49999800001</v>
      </c>
      <c r="V11" s="10">
        <v>192902.90000002901</v>
      </c>
      <c r="W11" s="10">
        <f t="shared" si="13"/>
        <v>-306634.04550482298</v>
      </c>
      <c r="X11" s="10">
        <f t="shared" si="13"/>
        <v>32913.712985481019</v>
      </c>
      <c r="Y11" s="10">
        <f t="shared" si="14"/>
        <v>-117673.04681698102</v>
      </c>
      <c r="Z11" s="10">
        <f t="shared" si="15"/>
        <v>-49301.733833528997</v>
      </c>
      <c r="AA11" s="18">
        <f t="shared" si="16"/>
        <v>0.29735721655510239</v>
      </c>
      <c r="AB11" s="18">
        <f t="shared" si="17"/>
        <v>-0.15527028535268378</v>
      </c>
      <c r="AC11" s="18">
        <f t="shared" si="18"/>
        <v>-0.73476695178758555</v>
      </c>
      <c r="AD11" s="18">
        <f t="shared" si="19"/>
        <v>-0.45279398615926503</v>
      </c>
      <c r="AE11" s="7"/>
      <c r="AF11" s="9">
        <v>57428.596007173001</v>
      </c>
      <c r="AG11" s="9">
        <v>48897.174979892297</v>
      </c>
      <c r="AH11" s="9">
        <v>49056.848033253598</v>
      </c>
      <c r="AI11" s="9">
        <v>57475.067640000001</v>
      </c>
      <c r="AJ11" s="10">
        <v>57490.541230000003</v>
      </c>
      <c r="AK11" s="10">
        <v>57520.650740552097</v>
      </c>
      <c r="AL11" s="10">
        <f t="shared" si="20"/>
        <v>-8531.4210272807031</v>
      </c>
      <c r="AM11" s="10">
        <f t="shared" si="20"/>
        <v>159.67305336130084</v>
      </c>
      <c r="AN11" s="10">
        <f t="shared" si="21"/>
        <v>-8593.3662501077051</v>
      </c>
      <c r="AO11" s="10">
        <f t="shared" si="22"/>
        <v>-8463.8027072984987</v>
      </c>
      <c r="AP11" s="18">
        <f t="shared" si="23"/>
        <v>3.2654862663735128E-3</v>
      </c>
      <c r="AQ11" s="18">
        <f t="shared" si="24"/>
        <v>5.2372981551237401E-4</v>
      </c>
      <c r="AR11" s="18">
        <f t="shared" si="25"/>
        <v>-0.14855701898432452</v>
      </c>
      <c r="AS11" s="18">
        <f t="shared" si="26"/>
        <v>2.6922264966996778E-4</v>
      </c>
      <c r="AT11" s="7"/>
      <c r="AU11" s="9">
        <v>2721.71607965672</v>
      </c>
      <c r="AV11" s="9">
        <v>1076.07583929009</v>
      </c>
      <c r="AW11" s="9">
        <v>482.13356706761402</v>
      </c>
      <c r="AX11" s="9">
        <v>2721.71607965672</v>
      </c>
      <c r="AY11" s="10">
        <v>1075.9949300000001</v>
      </c>
      <c r="AZ11" s="10">
        <v>195.82108953285399</v>
      </c>
      <c r="BA11" s="10">
        <f t="shared" si="27"/>
        <v>-1645.64024036663</v>
      </c>
      <c r="BB11" s="10">
        <f t="shared" si="27"/>
        <v>-593.94227222247605</v>
      </c>
      <c r="BC11" s="10">
        <f t="shared" si="28"/>
        <v>8.0909290089948627E-2</v>
      </c>
      <c r="BD11" s="10">
        <f t="shared" si="29"/>
        <v>286.31247753476003</v>
      </c>
      <c r="BE11" s="18">
        <f t="shared" si="30"/>
        <v>-0.55195205629215904</v>
      </c>
      <c r="BF11" s="18">
        <f t="shared" si="31"/>
        <v>-0.8180092823180366</v>
      </c>
      <c r="BG11" s="18">
        <f t="shared" si="32"/>
        <v>-0.60463332405126857</v>
      </c>
      <c r="BH11" s="18">
        <f t="shared" si="33"/>
        <v>-0.60466305135849752</v>
      </c>
      <c r="BI11" s="1"/>
      <c r="BJ11" s="9">
        <v>15564.644</v>
      </c>
      <c r="BK11" s="9">
        <v>7461.3104078516799</v>
      </c>
      <c r="BL11" s="9">
        <v>8118.0786852606097</v>
      </c>
      <c r="BM11" s="9">
        <v>77917.129039134903</v>
      </c>
      <c r="BN11" s="10">
        <v>100847.9878</v>
      </c>
      <c r="BO11" s="10">
        <v>108228.962377747</v>
      </c>
      <c r="BP11" s="10">
        <f t="shared" si="34"/>
        <v>-8103.3335921483203</v>
      </c>
      <c r="BQ11" s="10">
        <f t="shared" si="34"/>
        <v>656.76827740892986</v>
      </c>
      <c r="BR11" s="10">
        <f t="shared" si="35"/>
        <v>-93386.677392148325</v>
      </c>
      <c r="BS11" s="10">
        <f t="shared" si="36"/>
        <v>-100110.88369248639</v>
      </c>
      <c r="BT11" s="18">
        <f t="shared" si="37"/>
        <v>8.8023181118131746E-2</v>
      </c>
      <c r="BU11" s="18">
        <f t="shared" si="38"/>
        <v>7.3189111044880906E-2</v>
      </c>
      <c r="BV11" s="18">
        <f t="shared" si="39"/>
        <v>-0.52062440953666012</v>
      </c>
      <c r="BW11" s="18">
        <f t="shared" si="40"/>
        <v>0.29429804516215907</v>
      </c>
      <c r="BX11" s="1"/>
      <c r="BY11" s="9">
        <v>70489.643723012501</v>
      </c>
      <c r="BZ11" s="9">
        <v>70482.002736452603</v>
      </c>
      <c r="CA11" s="9">
        <v>69967.826776199494</v>
      </c>
      <c r="CB11" s="9">
        <v>70489.643719999993</v>
      </c>
      <c r="CC11" s="10">
        <v>70482.0034864029</v>
      </c>
      <c r="CD11" s="10">
        <v>70479.710440484705</v>
      </c>
      <c r="CE11" s="10">
        <f t="shared" si="41"/>
        <v>-7.6409865598980105</v>
      </c>
      <c r="CF11" s="10">
        <f t="shared" si="41"/>
        <v>-514.17596025310922</v>
      </c>
      <c r="CG11" s="10">
        <f t="shared" si="42"/>
        <v>-7.4995029717683792E-4</v>
      </c>
      <c r="CH11" s="10">
        <f t="shared" si="43"/>
        <v>-511.88366428521113</v>
      </c>
      <c r="CI11" s="18">
        <f t="shared" si="44"/>
        <v>-7.2951383373103616E-3</v>
      </c>
      <c r="CJ11" s="18">
        <f t="shared" si="45"/>
        <v>-3.253377890481846E-5</v>
      </c>
      <c r="CK11" s="18">
        <f t="shared" si="46"/>
        <v>-1.0839871158837316E-4</v>
      </c>
      <c r="CL11" s="18">
        <f t="shared" si="47"/>
        <v>-1.0838802970037834E-4</v>
      </c>
      <c r="CM11" s="6"/>
      <c r="CN11" s="9">
        <v>7017.5103999999974</v>
      </c>
      <c r="CO11" s="9">
        <v>7017.5103999999974</v>
      </c>
      <c r="CP11" s="9">
        <v>7017.5103999999974</v>
      </c>
      <c r="CQ11" s="9">
        <v>7017.5103999999974</v>
      </c>
      <c r="CR11" s="9">
        <v>7017.5103999999974</v>
      </c>
      <c r="CS11" s="9">
        <v>7017.5103999999974</v>
      </c>
      <c r="CT11" s="10">
        <f t="shared" si="48"/>
        <v>0</v>
      </c>
      <c r="CU11" s="10">
        <f t="shared" si="48"/>
        <v>0</v>
      </c>
      <c r="CV11" s="10">
        <f t="shared" si="49"/>
        <v>0</v>
      </c>
      <c r="CW11" s="10">
        <f t="shared" si="50"/>
        <v>0</v>
      </c>
      <c r="CX11" s="18">
        <f t="shared" si="51"/>
        <v>0</v>
      </c>
      <c r="CY11" s="18">
        <f t="shared" si="52"/>
        <v>0</v>
      </c>
      <c r="CZ11" s="18">
        <f t="shared" si="53"/>
        <v>0</v>
      </c>
      <c r="DA11" s="18">
        <f t="shared" si="54"/>
        <v>0</v>
      </c>
      <c r="DB11" s="7"/>
      <c r="DC11" s="9">
        <v>13280.4712817535</v>
      </c>
      <c r="DD11" s="9">
        <v>1776.6844305086743</v>
      </c>
      <c r="DE11" s="9">
        <v>1835.0617916118199</v>
      </c>
      <c r="DF11" s="9">
        <v>10284.8344912139</v>
      </c>
      <c r="DG11" s="10">
        <v>2071.7297950000002</v>
      </c>
      <c r="DH11" s="10">
        <v>2158.7065586101298</v>
      </c>
      <c r="DI11" s="10">
        <f t="shared" si="55"/>
        <v>-11503.786851244826</v>
      </c>
      <c r="DJ11" s="10">
        <f t="shared" si="55"/>
        <v>58.377361103145631</v>
      </c>
      <c r="DK11" s="10">
        <f t="shared" si="56"/>
        <v>-295.04536449132593</v>
      </c>
      <c r="DL11" s="10">
        <f t="shared" si="57"/>
        <v>-323.64476699830993</v>
      </c>
      <c r="DM11" s="18">
        <f t="shared" si="58"/>
        <v>3.2857473224117736E-2</v>
      </c>
      <c r="DN11" s="18">
        <f t="shared" si="59"/>
        <v>4.1982677383915132E-2</v>
      </c>
      <c r="DO11" s="18">
        <f t="shared" si="60"/>
        <v>-0.86621826945631641</v>
      </c>
      <c r="DP11" s="18">
        <f t="shared" si="61"/>
        <v>-0.79856459559268256</v>
      </c>
      <c r="DQ11" s="7"/>
      <c r="DR11" s="9">
        <v>12904.5381146825</v>
      </c>
      <c r="DS11" s="9">
        <v>151.75575710000001</v>
      </c>
      <c r="DT11" s="9">
        <v>154.10337182214599</v>
      </c>
      <c r="DU11" s="9">
        <v>12904.53811</v>
      </c>
      <c r="DV11" s="10">
        <v>151.75575710000001</v>
      </c>
      <c r="DW11" s="10">
        <v>154.10337182214599</v>
      </c>
      <c r="DX11" s="10">
        <f t="shared" si="62"/>
        <v>-12752.7823575825</v>
      </c>
      <c r="DY11" s="10">
        <f t="shared" si="62"/>
        <v>2.3476147221459769</v>
      </c>
      <c r="DZ11" s="10">
        <f t="shared" si="63"/>
        <v>0</v>
      </c>
      <c r="EA11" s="10">
        <f t="shared" si="64"/>
        <v>0</v>
      </c>
      <c r="EB11" s="18">
        <f t="shared" si="65"/>
        <v>1.5469691344882604E-2</v>
      </c>
      <c r="EC11" s="18">
        <f t="shared" si="66"/>
        <v>1.5469691344882604E-2</v>
      </c>
      <c r="ED11" s="18">
        <f t="shared" si="67"/>
        <v>-0.98824012484977397</v>
      </c>
      <c r="EE11" s="18">
        <f t="shared" si="68"/>
        <v>-0.98824012484550683</v>
      </c>
      <c r="EF11" s="6"/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v>0</v>
      </c>
      <c r="EM11" s="10">
        <f t="shared" si="69"/>
        <v>0</v>
      </c>
      <c r="EN11" s="10">
        <f t="shared" si="69"/>
        <v>0</v>
      </c>
      <c r="EO11" s="10">
        <f t="shared" si="70"/>
        <v>0</v>
      </c>
      <c r="EP11" s="10">
        <f t="shared" si="71"/>
        <v>0</v>
      </c>
      <c r="EQ11" s="18">
        <f t="shared" si="72"/>
        <v>0</v>
      </c>
      <c r="ER11" s="18">
        <f t="shared" si="73"/>
        <v>0</v>
      </c>
      <c r="ES11" s="18">
        <f t="shared" si="74"/>
        <v>0</v>
      </c>
      <c r="ET11" s="18">
        <f t="shared" si="75"/>
        <v>0</v>
      </c>
      <c r="EU11" s="7"/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10">
        <f t="shared" si="76"/>
        <v>0</v>
      </c>
      <c r="FC11" s="10">
        <f t="shared" si="76"/>
        <v>0</v>
      </c>
      <c r="FD11" s="10">
        <f t="shared" si="77"/>
        <v>0</v>
      </c>
      <c r="FE11" s="10">
        <f t="shared" si="78"/>
        <v>0</v>
      </c>
      <c r="FF11" s="18">
        <f t="shared" si="79"/>
        <v>0</v>
      </c>
      <c r="FG11" s="18">
        <f t="shared" si="80"/>
        <v>0</v>
      </c>
      <c r="FH11" s="18">
        <f t="shared" si="81"/>
        <v>0</v>
      </c>
      <c r="FI11" s="18">
        <f t="shared" si="82"/>
        <v>0</v>
      </c>
      <c r="FJ11" s="7"/>
    </row>
    <row r="12" spans="1:166">
      <c r="A12" s="5" t="s">
        <v>9</v>
      </c>
      <c r="B12" s="9">
        <f t="shared" si="0"/>
        <v>744119.2835856186</v>
      </c>
      <c r="C12" s="9">
        <f t="shared" si="1"/>
        <v>511421.92886769283</v>
      </c>
      <c r="D12" s="9">
        <f t="shared" si="2"/>
        <v>274331.69163756177</v>
      </c>
      <c r="E12" s="9">
        <f t="shared" si="3"/>
        <v>750030.64492367231</v>
      </c>
      <c r="F12" s="9">
        <f t="shared" si="4"/>
        <v>676193.1466888563</v>
      </c>
      <c r="G12" s="9">
        <f t="shared" si="5"/>
        <v>297617.68864046794</v>
      </c>
      <c r="H12" s="10">
        <f t="shared" si="6"/>
        <v>-232697.35471792577</v>
      </c>
      <c r="I12" s="10">
        <f t="shared" si="6"/>
        <v>-237090.23723013105</v>
      </c>
      <c r="J12" s="10">
        <f t="shared" si="7"/>
        <v>-164771.21782116347</v>
      </c>
      <c r="K12" s="10">
        <f t="shared" si="8"/>
        <v>-23285.997002906166</v>
      </c>
      <c r="L12" s="18">
        <f t="shared" si="9"/>
        <v>-0.46359028396583946</v>
      </c>
      <c r="M12" s="18">
        <f t="shared" si="10"/>
        <v>-0.55986290293265306</v>
      </c>
      <c r="N12" s="18">
        <f t="shared" si="11"/>
        <v>-0.31271512491471609</v>
      </c>
      <c r="O12" s="18">
        <f t="shared" si="12"/>
        <v>-9.8445975153895429E-2</v>
      </c>
      <c r="P12" s="5"/>
      <c r="Q12" s="10">
        <v>616062.91397649504</v>
      </c>
      <c r="R12" s="9">
        <v>406278.92185518</v>
      </c>
      <c r="S12" s="9">
        <v>170288.13916419999</v>
      </c>
      <c r="T12" s="9">
        <v>616054.31400000001</v>
      </c>
      <c r="U12" s="10">
        <v>552006.6</v>
      </c>
      <c r="V12" s="10">
        <v>173210.3</v>
      </c>
      <c r="W12" s="10">
        <f t="shared" si="13"/>
        <v>-209783.99212131504</v>
      </c>
      <c r="X12" s="10">
        <f t="shared" si="13"/>
        <v>-235990.78269098001</v>
      </c>
      <c r="Y12" s="10">
        <f t="shared" si="14"/>
        <v>-145727.67814481998</v>
      </c>
      <c r="Z12" s="10">
        <f t="shared" si="15"/>
        <v>-2922.1608357999939</v>
      </c>
      <c r="AA12" s="18">
        <f t="shared" si="16"/>
        <v>-0.58085903549557028</v>
      </c>
      <c r="AB12" s="18">
        <f t="shared" si="17"/>
        <v>-0.68621697639122436</v>
      </c>
      <c r="AC12" s="18">
        <f t="shared" si="18"/>
        <v>-0.3405236500396111</v>
      </c>
      <c r="AD12" s="18">
        <f t="shared" si="19"/>
        <v>-0.10396439493158072</v>
      </c>
      <c r="AE12" s="7"/>
      <c r="AF12" s="9">
        <v>52830.485518077097</v>
      </c>
      <c r="AG12" s="9">
        <v>44141.279511978501</v>
      </c>
      <c r="AH12" s="9">
        <v>44227.835038815203</v>
      </c>
      <c r="AI12" s="9">
        <v>56115.66923</v>
      </c>
      <c r="AJ12" s="10">
        <v>56122.13953</v>
      </c>
      <c r="AK12" s="10">
        <v>56014.179844187602</v>
      </c>
      <c r="AL12" s="10">
        <f t="shared" si="20"/>
        <v>-8689.2060060985968</v>
      </c>
      <c r="AM12" s="10">
        <f t="shared" si="20"/>
        <v>86.555526836702484</v>
      </c>
      <c r="AN12" s="10">
        <f t="shared" si="21"/>
        <v>-11980.8600180215</v>
      </c>
      <c r="AO12" s="10">
        <f t="shared" si="22"/>
        <v>-11786.344805372399</v>
      </c>
      <c r="AP12" s="18">
        <f t="shared" si="23"/>
        <v>1.9608748951922463E-3</v>
      </c>
      <c r="AQ12" s="18">
        <f t="shared" si="24"/>
        <v>-1.9236559175490628E-3</v>
      </c>
      <c r="AR12" s="18">
        <f t="shared" si="25"/>
        <v>-0.16447333241193471</v>
      </c>
      <c r="AS12" s="18">
        <f t="shared" si="26"/>
        <v>1.1530291073391983E-4</v>
      </c>
      <c r="AT12" s="7"/>
      <c r="AU12" s="9">
        <v>1902.83349</v>
      </c>
      <c r="AV12" s="9">
        <v>420.11507717825799</v>
      </c>
      <c r="AW12" s="9">
        <v>86.190110113506293</v>
      </c>
      <c r="AX12" s="9">
        <v>1902.83349</v>
      </c>
      <c r="AY12" s="10">
        <v>420.08900790000001</v>
      </c>
      <c r="AZ12" s="10">
        <v>39.429976437000001</v>
      </c>
      <c r="BA12" s="10">
        <f t="shared" si="27"/>
        <v>-1482.718412821742</v>
      </c>
      <c r="BB12" s="10">
        <f t="shared" si="27"/>
        <v>-333.92496706475168</v>
      </c>
      <c r="BC12" s="10">
        <f t="shared" si="28"/>
        <v>2.6069278257978112E-2</v>
      </c>
      <c r="BD12" s="10">
        <f t="shared" si="29"/>
        <v>46.760133676506292</v>
      </c>
      <c r="BE12" s="18">
        <f t="shared" si="30"/>
        <v>-0.79484166411638879</v>
      </c>
      <c r="BF12" s="18">
        <f t="shared" si="31"/>
        <v>-0.90613899508080897</v>
      </c>
      <c r="BG12" s="18">
        <f t="shared" si="32"/>
        <v>-0.77921605890053047</v>
      </c>
      <c r="BH12" s="18">
        <f t="shared" si="33"/>
        <v>-0.77922975914198356</v>
      </c>
      <c r="BI12" s="1"/>
      <c r="BJ12" s="9">
        <v>1379.0599</v>
      </c>
      <c r="BK12" s="9">
        <v>669.96480662399904</v>
      </c>
      <c r="BL12" s="9">
        <v>731.62784712279995</v>
      </c>
      <c r="BM12" s="9">
        <v>5487.38646592431</v>
      </c>
      <c r="BN12" s="10">
        <v>7496.5301300000001</v>
      </c>
      <c r="BO12" s="10">
        <v>8154.77836060341</v>
      </c>
      <c r="BP12" s="10">
        <f t="shared" si="34"/>
        <v>-709.09509337600093</v>
      </c>
      <c r="BQ12" s="10">
        <f t="shared" si="34"/>
        <v>61.66304049880091</v>
      </c>
      <c r="BR12" s="10">
        <f t="shared" si="35"/>
        <v>-6826.5653233760013</v>
      </c>
      <c r="BS12" s="10">
        <f t="shared" si="36"/>
        <v>-7423.1505134806102</v>
      </c>
      <c r="BT12" s="18">
        <f t="shared" si="37"/>
        <v>9.2039223387755872E-2</v>
      </c>
      <c r="BU12" s="18">
        <f t="shared" si="38"/>
        <v>8.7807054622404332E-2</v>
      </c>
      <c r="BV12" s="18">
        <f t="shared" si="39"/>
        <v>-0.51418730497203269</v>
      </c>
      <c r="BW12" s="18">
        <f t="shared" si="40"/>
        <v>0.36613853909363109</v>
      </c>
      <c r="BX12" s="1"/>
      <c r="BY12" s="9">
        <v>56829.495059858898</v>
      </c>
      <c r="BZ12" s="9">
        <v>56817.150754879804</v>
      </c>
      <c r="CA12" s="9">
        <v>55848.144436139599</v>
      </c>
      <c r="CB12" s="9">
        <v>56829.495060000001</v>
      </c>
      <c r="CC12" s="10">
        <v>56817.151322042351</v>
      </c>
      <c r="CD12" s="10">
        <v>56813.447463386103</v>
      </c>
      <c r="CE12" s="10">
        <f t="shared" si="41"/>
        <v>-12.344304979094886</v>
      </c>
      <c r="CF12" s="10">
        <f t="shared" si="41"/>
        <v>-969.00631874020473</v>
      </c>
      <c r="CG12" s="10">
        <f t="shared" si="42"/>
        <v>-5.6716254766797647E-4</v>
      </c>
      <c r="CH12" s="10">
        <f t="shared" si="43"/>
        <v>-965.30302724650392</v>
      </c>
      <c r="CI12" s="18">
        <f t="shared" si="44"/>
        <v>-1.7054820698783113E-2</v>
      </c>
      <c r="CJ12" s="18">
        <f t="shared" si="45"/>
        <v>-6.5189094667116203E-5</v>
      </c>
      <c r="CK12" s="18">
        <f t="shared" si="46"/>
        <v>-2.1721651698809825E-4</v>
      </c>
      <c r="CL12" s="18">
        <f t="shared" si="47"/>
        <v>-2.1720653939679511E-4</v>
      </c>
      <c r="CM12" s="6"/>
      <c r="CN12" s="9">
        <v>2010.2411999999993</v>
      </c>
      <c r="CO12" s="9">
        <v>2010.2411999999993</v>
      </c>
      <c r="CP12" s="9">
        <v>2010.2411999999993</v>
      </c>
      <c r="CQ12" s="9">
        <v>2010.2411999999993</v>
      </c>
      <c r="CR12" s="9">
        <v>2010.2411999999993</v>
      </c>
      <c r="CS12" s="9">
        <v>2010.2411999999993</v>
      </c>
      <c r="CT12" s="10">
        <f t="shared" si="48"/>
        <v>0</v>
      </c>
      <c r="CU12" s="10">
        <f t="shared" si="48"/>
        <v>0</v>
      </c>
      <c r="CV12" s="10">
        <f t="shared" si="49"/>
        <v>0</v>
      </c>
      <c r="CW12" s="10">
        <f t="shared" si="50"/>
        <v>0</v>
      </c>
      <c r="CX12" s="18">
        <f t="shared" si="51"/>
        <v>0</v>
      </c>
      <c r="CY12" s="18">
        <f t="shared" si="52"/>
        <v>0</v>
      </c>
      <c r="CZ12" s="18">
        <f t="shared" si="53"/>
        <v>0</v>
      </c>
      <c r="DA12" s="18">
        <f t="shared" si="54"/>
        <v>0</v>
      </c>
      <c r="DB12" s="7"/>
      <c r="DC12" s="9">
        <v>7163.1297469583396</v>
      </c>
      <c r="DD12" s="9">
        <v>1016.6667379382757</v>
      </c>
      <c r="DE12" s="9">
        <v>1070.9049806501901</v>
      </c>
      <c r="DF12" s="9">
        <v>5689.5807837479697</v>
      </c>
      <c r="DG12" s="10">
        <v>1252.8065750000001</v>
      </c>
      <c r="DH12" s="10">
        <v>1306.7029353333701</v>
      </c>
      <c r="DI12" s="10">
        <f t="shared" si="55"/>
        <v>-6146.4630090200644</v>
      </c>
      <c r="DJ12" s="10">
        <f t="shared" si="55"/>
        <v>54.238242711914381</v>
      </c>
      <c r="DK12" s="10">
        <f t="shared" si="56"/>
        <v>-236.13983706172439</v>
      </c>
      <c r="DL12" s="10">
        <f t="shared" si="57"/>
        <v>-235.79795468318002</v>
      </c>
      <c r="DM12" s="18">
        <f t="shared" si="58"/>
        <v>5.334908745210401E-2</v>
      </c>
      <c r="DN12" s="18">
        <f t="shared" si="59"/>
        <v>4.3020496067695056E-2</v>
      </c>
      <c r="DO12" s="18">
        <f t="shared" si="60"/>
        <v>-0.85806947886571794</v>
      </c>
      <c r="DP12" s="18">
        <f t="shared" si="61"/>
        <v>-0.77980687459810993</v>
      </c>
      <c r="DQ12" s="7"/>
      <c r="DR12" s="9">
        <v>5941.12469422921</v>
      </c>
      <c r="DS12" s="9">
        <v>67.588923914000006</v>
      </c>
      <c r="DT12" s="9">
        <v>68.608860520494304</v>
      </c>
      <c r="DU12" s="9">
        <v>5941.1246940000001</v>
      </c>
      <c r="DV12" s="10">
        <v>67.588923914000006</v>
      </c>
      <c r="DW12" s="10">
        <v>68.608860520494304</v>
      </c>
      <c r="DX12" s="10">
        <f t="shared" si="62"/>
        <v>-5873.5357703152104</v>
      </c>
      <c r="DY12" s="10">
        <f t="shared" si="62"/>
        <v>1.0199366064942978</v>
      </c>
      <c r="DZ12" s="10">
        <f t="shared" si="63"/>
        <v>0</v>
      </c>
      <c r="EA12" s="10">
        <f t="shared" si="64"/>
        <v>0</v>
      </c>
      <c r="EB12" s="18">
        <f t="shared" si="65"/>
        <v>1.5090292128220046E-2</v>
      </c>
      <c r="EC12" s="18">
        <f t="shared" si="66"/>
        <v>1.5090292128220046E-2</v>
      </c>
      <c r="ED12" s="18">
        <f t="shared" si="67"/>
        <v>-0.98862354732603897</v>
      </c>
      <c r="EE12" s="18">
        <f t="shared" si="68"/>
        <v>-0.98862354732560009</v>
      </c>
      <c r="EF12" s="6"/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0</v>
      </c>
      <c r="EM12" s="10">
        <f t="shared" si="69"/>
        <v>0</v>
      </c>
      <c r="EN12" s="10">
        <f t="shared" si="69"/>
        <v>0</v>
      </c>
      <c r="EO12" s="10">
        <f t="shared" si="70"/>
        <v>0</v>
      </c>
      <c r="EP12" s="10">
        <f t="shared" si="71"/>
        <v>0</v>
      </c>
      <c r="EQ12" s="18">
        <f t="shared" si="72"/>
        <v>0</v>
      </c>
      <c r="ER12" s="18">
        <f t="shared" si="73"/>
        <v>0</v>
      </c>
      <c r="ES12" s="18">
        <f t="shared" si="74"/>
        <v>0</v>
      </c>
      <c r="ET12" s="18">
        <f t="shared" si="75"/>
        <v>0</v>
      </c>
      <c r="EU12" s="7"/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10">
        <f t="shared" si="76"/>
        <v>0</v>
      </c>
      <c r="FC12" s="10">
        <f t="shared" si="76"/>
        <v>0</v>
      </c>
      <c r="FD12" s="10">
        <f t="shared" si="77"/>
        <v>0</v>
      </c>
      <c r="FE12" s="10">
        <f t="shared" si="78"/>
        <v>0</v>
      </c>
      <c r="FF12" s="18">
        <f t="shared" si="79"/>
        <v>0</v>
      </c>
      <c r="FG12" s="18">
        <f t="shared" si="80"/>
        <v>0</v>
      </c>
      <c r="FH12" s="18">
        <f t="shared" si="81"/>
        <v>0</v>
      </c>
      <c r="FI12" s="18">
        <f t="shared" si="82"/>
        <v>0</v>
      </c>
      <c r="FJ12" s="7"/>
    </row>
    <row r="13" spans="1:166">
      <c r="A13" s="5" t="s">
        <v>10</v>
      </c>
      <c r="B13" s="9">
        <f t="shared" si="0"/>
        <v>27166.027120006001</v>
      </c>
      <c r="C13" s="9">
        <f t="shared" si="1"/>
        <v>24326.35246972154</v>
      </c>
      <c r="D13" s="9">
        <f t="shared" si="2"/>
        <v>24247.65885745109</v>
      </c>
      <c r="E13" s="9">
        <f t="shared" si="3"/>
        <v>27009.76102345196</v>
      </c>
      <c r="F13" s="9">
        <f t="shared" si="4"/>
        <v>24177.278959594812</v>
      </c>
      <c r="G13" s="9">
        <f t="shared" si="5"/>
        <v>24109.469095782755</v>
      </c>
      <c r="H13" s="10">
        <f t="shared" si="6"/>
        <v>-2839.6746502844617</v>
      </c>
      <c r="I13" s="10">
        <f t="shared" si="6"/>
        <v>-78.693612270450103</v>
      </c>
      <c r="J13" s="10">
        <f t="shared" si="7"/>
        <v>149.07351012672734</v>
      </c>
      <c r="K13" s="10">
        <f t="shared" si="8"/>
        <v>138.18976166833454</v>
      </c>
      <c r="L13" s="18">
        <f t="shared" si="9"/>
        <v>-3.2349121130427695E-3</v>
      </c>
      <c r="M13" s="18">
        <f t="shared" si="10"/>
        <v>-2.8046937757297452E-3</v>
      </c>
      <c r="N13" s="18">
        <f t="shared" si="11"/>
        <v>-0.10453036204889993</v>
      </c>
      <c r="O13" s="18">
        <f t="shared" si="12"/>
        <v>-0.10486883099031374</v>
      </c>
      <c r="P13" s="5"/>
      <c r="Q13" s="10">
        <v>0.17</v>
      </c>
      <c r="R13" s="9">
        <v>181.7693562</v>
      </c>
      <c r="S13" s="9">
        <v>181.7693562</v>
      </c>
      <c r="T13" s="9">
        <v>0.17</v>
      </c>
      <c r="U13" s="10">
        <v>0</v>
      </c>
      <c r="V13" s="10">
        <v>1.2935352499999899</v>
      </c>
      <c r="W13" s="10">
        <f t="shared" si="13"/>
        <v>181.59935620000002</v>
      </c>
      <c r="X13" s="10">
        <f t="shared" si="13"/>
        <v>0</v>
      </c>
      <c r="Y13" s="10">
        <f t="shared" si="14"/>
        <v>181.7693562</v>
      </c>
      <c r="Z13" s="10">
        <f t="shared" si="15"/>
        <v>180.47582095000001</v>
      </c>
      <c r="AA13" s="18">
        <f t="shared" si="16"/>
        <v>0</v>
      </c>
      <c r="AB13" s="18">
        <f t="shared" si="17"/>
        <v>1.2935352499999898E+50</v>
      </c>
      <c r="AC13" s="18">
        <f t="shared" si="18"/>
        <v>1068.2315070588236</v>
      </c>
      <c r="AD13" s="18">
        <f t="shared" si="19"/>
        <v>-1</v>
      </c>
      <c r="AE13" s="7"/>
      <c r="AF13" s="9">
        <v>17151.326400000002</v>
      </c>
      <c r="AG13" s="9">
        <v>17134.8911109074</v>
      </c>
      <c r="AH13" s="9">
        <v>17131.921988799</v>
      </c>
      <c r="AI13" s="9">
        <v>17151.326400000002</v>
      </c>
      <c r="AJ13" s="10">
        <v>17151.470239999999</v>
      </c>
      <c r="AK13" s="10">
        <v>17152.772119022498</v>
      </c>
      <c r="AL13" s="10">
        <f t="shared" si="20"/>
        <v>-16.435289092602034</v>
      </c>
      <c r="AM13" s="10">
        <f t="shared" si="20"/>
        <v>-2.9691221083994606</v>
      </c>
      <c r="AN13" s="10">
        <f t="shared" si="21"/>
        <v>-16.579129092599032</v>
      </c>
      <c r="AO13" s="10">
        <f t="shared" si="22"/>
        <v>-20.850130223498127</v>
      </c>
      <c r="AP13" s="18">
        <f t="shared" si="23"/>
        <v>-1.7327930998694435E-4</v>
      </c>
      <c r="AQ13" s="18">
        <f t="shared" si="24"/>
        <v>7.5904806076824928E-5</v>
      </c>
      <c r="AR13" s="18">
        <f t="shared" si="25"/>
        <v>-9.5825178235789572E-4</v>
      </c>
      <c r="AS13" s="18">
        <f t="shared" si="26"/>
        <v>8.3865233884767531E-6</v>
      </c>
      <c r="AT13" s="7"/>
      <c r="AU13" s="9">
        <v>590.27880210370802</v>
      </c>
      <c r="AV13" s="9">
        <v>82.776502725329905</v>
      </c>
      <c r="AW13" s="9">
        <v>2.7357768299339198</v>
      </c>
      <c r="AX13" s="9">
        <v>590.27880210370802</v>
      </c>
      <c r="AY13" s="10">
        <v>82.777687689999993</v>
      </c>
      <c r="AZ13" s="10">
        <v>2.59472195903773</v>
      </c>
      <c r="BA13" s="10">
        <f t="shared" si="27"/>
        <v>-507.5022993783781</v>
      </c>
      <c r="BB13" s="10">
        <f t="shared" si="27"/>
        <v>-80.04072589539598</v>
      </c>
      <c r="BC13" s="10">
        <f t="shared" si="28"/>
        <v>-1.1849646700881067E-3</v>
      </c>
      <c r="BD13" s="10">
        <f t="shared" si="29"/>
        <v>0.14105487089618984</v>
      </c>
      <c r="BE13" s="18">
        <f t="shared" si="30"/>
        <v>-0.96694983793877087</v>
      </c>
      <c r="BF13" s="18">
        <f t="shared" si="31"/>
        <v>-0.96865433148175284</v>
      </c>
      <c r="BG13" s="18">
        <f t="shared" si="32"/>
        <v>-0.85976710932135647</v>
      </c>
      <c r="BH13" s="18">
        <f t="shared" si="33"/>
        <v>-0.85976510185528143</v>
      </c>
      <c r="BI13" s="1"/>
      <c r="BJ13" s="9">
        <v>0</v>
      </c>
      <c r="BK13" s="9">
        <v>0</v>
      </c>
      <c r="BL13" s="9">
        <v>0</v>
      </c>
      <c r="BM13" s="9">
        <v>0</v>
      </c>
      <c r="BN13" s="10">
        <v>0</v>
      </c>
      <c r="BO13" s="10">
        <v>0</v>
      </c>
      <c r="BP13" s="10">
        <f t="shared" si="34"/>
        <v>0</v>
      </c>
      <c r="BQ13" s="10">
        <f t="shared" si="34"/>
        <v>0</v>
      </c>
      <c r="BR13" s="10">
        <f t="shared" si="35"/>
        <v>0</v>
      </c>
      <c r="BS13" s="10">
        <f t="shared" si="36"/>
        <v>0</v>
      </c>
      <c r="BT13" s="18">
        <f t="shared" si="37"/>
        <v>0</v>
      </c>
      <c r="BU13" s="18">
        <f t="shared" si="38"/>
        <v>0</v>
      </c>
      <c r="BV13" s="18">
        <f t="shared" si="39"/>
        <v>0</v>
      </c>
      <c r="BW13" s="18">
        <f t="shared" si="40"/>
        <v>0</v>
      </c>
      <c r="BX13" s="2"/>
      <c r="BY13" s="9">
        <v>2915.1724731178001</v>
      </c>
      <c r="BZ13" s="9">
        <v>2912.4142011178001</v>
      </c>
      <c r="CA13" s="9">
        <v>2905.5440730801902</v>
      </c>
      <c r="CB13" s="9">
        <v>2915.1724730000001</v>
      </c>
      <c r="CC13" s="10">
        <v>2912.4142130138139</v>
      </c>
      <c r="CD13" s="10">
        <v>2911.5861971178001</v>
      </c>
      <c r="CE13" s="10">
        <f t="shared" si="41"/>
        <v>-2.7582720000000336</v>
      </c>
      <c r="CF13" s="10">
        <f t="shared" si="41"/>
        <v>-6.8701280376099021</v>
      </c>
      <c r="CG13" s="10">
        <f t="shared" si="42"/>
        <v>-1.1896013802470407E-5</v>
      </c>
      <c r="CH13" s="10">
        <f t="shared" si="43"/>
        <v>-6.0421240376099377</v>
      </c>
      <c r="CI13" s="18">
        <f t="shared" si="44"/>
        <v>-2.3589117354849837E-3</v>
      </c>
      <c r="CJ13" s="18">
        <f t="shared" si="45"/>
        <v>-2.843056775076381E-4</v>
      </c>
      <c r="CK13" s="18">
        <f t="shared" si="46"/>
        <v>-9.4617797932553872E-4</v>
      </c>
      <c r="CL13" s="18">
        <f t="shared" si="47"/>
        <v>-9.461738582306528E-4</v>
      </c>
      <c r="CM13" s="6"/>
      <c r="CN13" s="9">
        <v>3845.2144000000003</v>
      </c>
      <c r="CO13" s="9">
        <v>3845.2144000000003</v>
      </c>
      <c r="CP13" s="9">
        <v>3845.2144000000003</v>
      </c>
      <c r="CQ13" s="9">
        <v>3845.2144000000003</v>
      </c>
      <c r="CR13" s="9">
        <v>3845.2144000000003</v>
      </c>
      <c r="CS13" s="9">
        <v>3845.2144000000003</v>
      </c>
      <c r="CT13" s="10">
        <f t="shared" si="48"/>
        <v>0</v>
      </c>
      <c r="CU13" s="10">
        <f t="shared" si="48"/>
        <v>0</v>
      </c>
      <c r="CV13" s="10">
        <f t="shared" si="49"/>
        <v>0</v>
      </c>
      <c r="CW13" s="10">
        <f t="shared" si="50"/>
        <v>0</v>
      </c>
      <c r="CX13" s="18">
        <f t="shared" si="51"/>
        <v>0</v>
      </c>
      <c r="CY13" s="18">
        <f t="shared" si="52"/>
        <v>0</v>
      </c>
      <c r="CZ13" s="18">
        <f t="shared" si="53"/>
        <v>0</v>
      </c>
      <c r="DA13" s="18">
        <f t="shared" si="54"/>
        <v>0</v>
      </c>
      <c r="DB13" s="7"/>
      <c r="DC13" s="9">
        <v>950.56617272057201</v>
      </c>
      <c r="DD13" s="9">
        <v>151.06612138001174</v>
      </c>
      <c r="DE13" s="9">
        <v>161.92369403684</v>
      </c>
      <c r="DF13" s="9">
        <v>794.30007634825097</v>
      </c>
      <c r="DG13" s="10">
        <v>167.18164150000001</v>
      </c>
      <c r="DH13" s="10">
        <v>177.458553928291</v>
      </c>
      <c r="DI13" s="10">
        <f t="shared" si="55"/>
        <v>-799.50005134056028</v>
      </c>
      <c r="DJ13" s="10">
        <f t="shared" si="55"/>
        <v>10.857572656828268</v>
      </c>
      <c r="DK13" s="10">
        <f t="shared" si="56"/>
        <v>-16.115520119988275</v>
      </c>
      <c r="DL13" s="10">
        <f t="shared" si="57"/>
        <v>-15.534859891450992</v>
      </c>
      <c r="DM13" s="18">
        <f t="shared" si="58"/>
        <v>7.1872982225549373E-2</v>
      </c>
      <c r="DN13" s="18">
        <f t="shared" si="59"/>
        <v>6.1471536803225993E-2</v>
      </c>
      <c r="DO13" s="18">
        <f t="shared" si="60"/>
        <v>-0.84107774322785722</v>
      </c>
      <c r="DP13" s="18">
        <f t="shared" si="61"/>
        <v>-0.78952332188030494</v>
      </c>
      <c r="DQ13" s="7"/>
      <c r="DR13" s="9">
        <v>1713.29887206392</v>
      </c>
      <c r="DS13" s="9">
        <v>18.220777390999999</v>
      </c>
      <c r="DT13" s="9">
        <v>18.549568505127599</v>
      </c>
      <c r="DU13" s="9">
        <v>1713.2988720000001</v>
      </c>
      <c r="DV13" s="10">
        <v>18.220777390999999</v>
      </c>
      <c r="DW13" s="10">
        <v>18.549568505127599</v>
      </c>
      <c r="DX13" s="10">
        <f t="shared" si="62"/>
        <v>-1695.0780946729201</v>
      </c>
      <c r="DY13" s="10">
        <f t="shared" si="62"/>
        <v>0.32879111412760054</v>
      </c>
      <c r="DZ13" s="10">
        <f t="shared" si="63"/>
        <v>0</v>
      </c>
      <c r="EA13" s="10">
        <f t="shared" si="64"/>
        <v>0</v>
      </c>
      <c r="EB13" s="18">
        <f t="shared" si="65"/>
        <v>1.8044845566798053E-2</v>
      </c>
      <c r="EC13" s="18">
        <f t="shared" si="66"/>
        <v>1.8044845566798053E-2</v>
      </c>
      <c r="ED13" s="18">
        <f t="shared" si="67"/>
        <v>-0.98936509111860305</v>
      </c>
      <c r="EE13" s="18">
        <f t="shared" si="68"/>
        <v>-0.98936509111820625</v>
      </c>
      <c r="EF13" s="6"/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0</v>
      </c>
      <c r="EM13" s="10">
        <f t="shared" si="69"/>
        <v>0</v>
      </c>
      <c r="EN13" s="10">
        <f t="shared" si="69"/>
        <v>0</v>
      </c>
      <c r="EO13" s="10">
        <f t="shared" si="70"/>
        <v>0</v>
      </c>
      <c r="EP13" s="10">
        <f t="shared" si="71"/>
        <v>0</v>
      </c>
      <c r="EQ13" s="18">
        <f t="shared" si="72"/>
        <v>0</v>
      </c>
      <c r="ER13" s="18">
        <f t="shared" si="73"/>
        <v>0</v>
      </c>
      <c r="ES13" s="18">
        <f t="shared" si="74"/>
        <v>0</v>
      </c>
      <c r="ET13" s="18">
        <f t="shared" si="75"/>
        <v>0</v>
      </c>
      <c r="EU13" s="7"/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10">
        <f t="shared" si="76"/>
        <v>0</v>
      </c>
      <c r="FC13" s="10">
        <f t="shared" si="76"/>
        <v>0</v>
      </c>
      <c r="FD13" s="10">
        <f t="shared" si="77"/>
        <v>0</v>
      </c>
      <c r="FE13" s="10">
        <f t="shared" si="78"/>
        <v>0</v>
      </c>
      <c r="FF13" s="18">
        <f t="shared" si="79"/>
        <v>0</v>
      </c>
      <c r="FG13" s="18">
        <f t="shared" si="80"/>
        <v>0</v>
      </c>
      <c r="FH13" s="18">
        <f t="shared" si="81"/>
        <v>0</v>
      </c>
      <c r="FI13" s="18">
        <f t="shared" si="82"/>
        <v>0</v>
      </c>
      <c r="FJ13" s="7"/>
    </row>
    <row r="14" spans="1:166">
      <c r="A14" s="5" t="s">
        <v>11</v>
      </c>
      <c r="B14" s="9">
        <f t="shared" si="0"/>
        <v>518531.10737369664</v>
      </c>
      <c r="C14" s="9">
        <f t="shared" si="1"/>
        <v>608866.63099612249</v>
      </c>
      <c r="D14" s="9">
        <f t="shared" si="2"/>
        <v>260031.45087169961</v>
      </c>
      <c r="E14" s="9">
        <f t="shared" si="3"/>
        <v>516969.25362276059</v>
      </c>
      <c r="F14" s="9">
        <f t="shared" si="4"/>
        <v>866395.83373736101</v>
      </c>
      <c r="G14" s="9">
        <f t="shared" si="5"/>
        <v>340595.53032264119</v>
      </c>
      <c r="H14" s="10">
        <f t="shared" si="6"/>
        <v>90335.523622425855</v>
      </c>
      <c r="I14" s="10">
        <f t="shared" si="6"/>
        <v>-348835.18012442288</v>
      </c>
      <c r="J14" s="10">
        <f t="shared" si="7"/>
        <v>-257529.20274123852</v>
      </c>
      <c r="K14" s="10">
        <f t="shared" si="8"/>
        <v>-80564.079450941586</v>
      </c>
      <c r="L14" s="18">
        <f t="shared" si="9"/>
        <v>-0.57292543615622193</v>
      </c>
      <c r="M14" s="18">
        <f t="shared" si="10"/>
        <v>-0.60688230822461553</v>
      </c>
      <c r="N14" s="18">
        <f t="shared" si="11"/>
        <v>0.17421428018073093</v>
      </c>
      <c r="O14" s="18">
        <f t="shared" si="12"/>
        <v>0.67591365959566663</v>
      </c>
      <c r="P14" s="5"/>
      <c r="Q14" s="10">
        <v>330381.94377150101</v>
      </c>
      <c r="R14" s="9">
        <v>489139.69920268003</v>
      </c>
      <c r="S14" s="9">
        <v>141606.10923419899</v>
      </c>
      <c r="T14" s="9">
        <v>330382.44030000002</v>
      </c>
      <c r="U14" s="10">
        <v>724656.9</v>
      </c>
      <c r="V14" s="10">
        <v>200475.299999999</v>
      </c>
      <c r="W14" s="10">
        <f t="shared" si="13"/>
        <v>158757.75543117902</v>
      </c>
      <c r="X14" s="10">
        <f t="shared" si="13"/>
        <v>-347533.58996848104</v>
      </c>
      <c r="Y14" s="10">
        <f t="shared" si="14"/>
        <v>-235517.20079731999</v>
      </c>
      <c r="Z14" s="10">
        <f t="shared" si="15"/>
        <v>-58869.190765800013</v>
      </c>
      <c r="AA14" s="18">
        <f t="shared" si="16"/>
        <v>-0.71049965998461506</v>
      </c>
      <c r="AB14" s="18">
        <f t="shared" si="17"/>
        <v>-0.72335142327355328</v>
      </c>
      <c r="AC14" s="18">
        <f t="shared" si="18"/>
        <v>0.48052794174786734</v>
      </c>
      <c r="AD14" s="18">
        <f t="shared" si="19"/>
        <v>1.1933880606426406</v>
      </c>
      <c r="AE14" s="7"/>
      <c r="AF14" s="9">
        <v>156153.54828499901</v>
      </c>
      <c r="AG14" s="9">
        <v>111439.06746614</v>
      </c>
      <c r="AH14" s="9">
        <v>111567.06987701</v>
      </c>
      <c r="AI14" s="9">
        <v>156154.3063</v>
      </c>
      <c r="AJ14" s="10">
        <v>133201.0393</v>
      </c>
      <c r="AK14" s="10">
        <v>133109.02242571901</v>
      </c>
      <c r="AL14" s="10">
        <f t="shared" si="20"/>
        <v>-44714.48081885901</v>
      </c>
      <c r="AM14" s="10">
        <f t="shared" si="20"/>
        <v>128.00241087000177</v>
      </c>
      <c r="AN14" s="10">
        <f t="shared" si="21"/>
        <v>-21761.971833860007</v>
      </c>
      <c r="AO14" s="10">
        <f t="shared" si="22"/>
        <v>-21541.952548709014</v>
      </c>
      <c r="AP14" s="18">
        <f t="shared" si="23"/>
        <v>1.1486313891570785E-3</v>
      </c>
      <c r="AQ14" s="18">
        <f t="shared" si="24"/>
        <v>-6.9081198438510256E-4</v>
      </c>
      <c r="AR14" s="18">
        <f t="shared" si="25"/>
        <v>-0.2863494381648613</v>
      </c>
      <c r="AS14" s="18">
        <f t="shared" si="26"/>
        <v>-0.146990931879283</v>
      </c>
      <c r="AT14" s="7"/>
      <c r="AU14" s="9">
        <v>7515.0055954069103</v>
      </c>
      <c r="AV14" s="9">
        <v>1775.05607113829</v>
      </c>
      <c r="AW14" s="9">
        <v>458.24994511216499</v>
      </c>
      <c r="AX14" s="9">
        <v>7515.0055954069103</v>
      </c>
      <c r="AY14" s="10">
        <v>1774.979799</v>
      </c>
      <c r="AZ14" s="10">
        <v>200.723503922486</v>
      </c>
      <c r="BA14" s="10">
        <f t="shared" si="27"/>
        <v>-5739.9495242686207</v>
      </c>
      <c r="BB14" s="10">
        <f t="shared" si="27"/>
        <v>-1316.806126026125</v>
      </c>
      <c r="BC14" s="10">
        <f t="shared" si="28"/>
        <v>7.6272138290050862E-2</v>
      </c>
      <c r="BD14" s="10">
        <f t="shared" si="29"/>
        <v>257.52644118967896</v>
      </c>
      <c r="BE14" s="18">
        <f t="shared" si="30"/>
        <v>-0.74183917197708404</v>
      </c>
      <c r="BF14" s="18">
        <f t="shared" si="31"/>
        <v>-0.88691504881600847</v>
      </c>
      <c r="BG14" s="18">
        <f t="shared" si="32"/>
        <v>-0.76379843652768742</v>
      </c>
      <c r="BH14" s="18">
        <f t="shared" si="33"/>
        <v>-0.76380858583992961</v>
      </c>
      <c r="BI14" s="1"/>
      <c r="BJ14" s="9">
        <v>64.153098999999997</v>
      </c>
      <c r="BK14" s="9">
        <v>25.503423226899901</v>
      </c>
      <c r="BL14" s="9">
        <v>26.3777089997999</v>
      </c>
      <c r="BM14" s="9">
        <v>63.510818383599897</v>
      </c>
      <c r="BN14" s="10">
        <v>71.505780770000001</v>
      </c>
      <c r="BO14" s="10">
        <v>73.915630415600006</v>
      </c>
      <c r="BP14" s="10">
        <f t="shared" si="34"/>
        <v>-38.6496757731001</v>
      </c>
      <c r="BQ14" s="10">
        <f t="shared" si="34"/>
        <v>0.87428577289999865</v>
      </c>
      <c r="BR14" s="10">
        <f t="shared" si="35"/>
        <v>-46.002357543100103</v>
      </c>
      <c r="BS14" s="10">
        <f t="shared" si="36"/>
        <v>-47.537921415800106</v>
      </c>
      <c r="BT14" s="18">
        <f t="shared" si="37"/>
        <v>3.4281114543785636E-2</v>
      </c>
      <c r="BU14" s="18">
        <f t="shared" si="38"/>
        <v>3.3701466086376176E-2</v>
      </c>
      <c r="BV14" s="18">
        <f t="shared" si="39"/>
        <v>-0.60245999609621514</v>
      </c>
      <c r="BW14" s="18">
        <f t="shared" si="40"/>
        <v>0.12588347292442709</v>
      </c>
      <c r="BX14" s="1"/>
      <c r="BY14" s="9">
        <v>5394.7292411983599</v>
      </c>
      <c r="BZ14" s="9">
        <v>5384.3882411983204</v>
      </c>
      <c r="CA14" s="9">
        <v>5231.1632231983103</v>
      </c>
      <c r="CB14" s="9">
        <v>5394.729241</v>
      </c>
      <c r="CC14" s="10">
        <v>5384.3882165110335</v>
      </c>
      <c r="CD14" s="10">
        <v>5381.28594119833</v>
      </c>
      <c r="CE14" s="10">
        <f t="shared" si="41"/>
        <v>-10.341000000039458</v>
      </c>
      <c r="CF14" s="10">
        <f t="shared" si="41"/>
        <v>-153.2250180000101</v>
      </c>
      <c r="CG14" s="10">
        <f t="shared" si="42"/>
        <v>2.4687286895641591E-5</v>
      </c>
      <c r="CH14" s="10">
        <f t="shared" si="43"/>
        <v>-150.12271800001963</v>
      </c>
      <c r="CI14" s="18">
        <f t="shared" si="44"/>
        <v>-2.8457275206794738E-2</v>
      </c>
      <c r="CJ14" s="18">
        <f t="shared" si="45"/>
        <v>-5.7616115108315418E-4</v>
      </c>
      <c r="CK14" s="18">
        <f t="shared" si="46"/>
        <v>-1.9168709934629371E-3</v>
      </c>
      <c r="CL14" s="18">
        <f t="shared" si="47"/>
        <v>-1.9168755329506755E-3</v>
      </c>
      <c r="CM14" s="6"/>
      <c r="CN14" s="9">
        <v>19.525300000000048</v>
      </c>
      <c r="CO14" s="9">
        <v>19.525300000000048</v>
      </c>
      <c r="CP14" s="9">
        <v>19.525300000000048</v>
      </c>
      <c r="CQ14" s="9">
        <v>19.525300000000048</v>
      </c>
      <c r="CR14" s="9">
        <v>19.525300000000048</v>
      </c>
      <c r="CS14" s="9">
        <v>19.525300000000048</v>
      </c>
      <c r="CT14" s="10">
        <f t="shared" si="48"/>
        <v>0</v>
      </c>
      <c r="CU14" s="10">
        <f t="shared" si="48"/>
        <v>0</v>
      </c>
      <c r="CV14" s="10">
        <f t="shared" si="49"/>
        <v>0</v>
      </c>
      <c r="CW14" s="10">
        <f t="shared" si="50"/>
        <v>0</v>
      </c>
      <c r="CX14" s="18">
        <f t="shared" si="51"/>
        <v>0</v>
      </c>
      <c r="CY14" s="18">
        <f t="shared" si="52"/>
        <v>0</v>
      </c>
      <c r="CZ14" s="18">
        <f t="shared" si="53"/>
        <v>0</v>
      </c>
      <c r="DA14" s="18">
        <f t="shared" si="54"/>
        <v>0</v>
      </c>
      <c r="DB14" s="7"/>
      <c r="DC14" s="9">
        <v>7278.8463731395404</v>
      </c>
      <c r="DD14" s="9">
        <v>969.63462865894576</v>
      </c>
      <c r="DE14" s="9">
        <v>1007.90069448289</v>
      </c>
      <c r="DF14" s="9">
        <v>5716.3803579700598</v>
      </c>
      <c r="DG14" s="10">
        <v>1173.7386779999999</v>
      </c>
      <c r="DH14" s="10">
        <v>1220.7026326892901</v>
      </c>
      <c r="DI14" s="10">
        <f t="shared" si="55"/>
        <v>-6309.2117444805945</v>
      </c>
      <c r="DJ14" s="10">
        <f t="shared" si="55"/>
        <v>38.266065823944245</v>
      </c>
      <c r="DK14" s="10">
        <f t="shared" si="56"/>
        <v>-204.10404934105418</v>
      </c>
      <c r="DL14" s="10">
        <f t="shared" si="57"/>
        <v>-212.80193820640011</v>
      </c>
      <c r="DM14" s="18">
        <f t="shared" si="58"/>
        <v>3.9464417516594026E-2</v>
      </c>
      <c r="DN14" s="18">
        <f t="shared" si="59"/>
        <v>4.0012274937820683E-2</v>
      </c>
      <c r="DO14" s="18">
        <f t="shared" si="60"/>
        <v>-0.8667873205516331</v>
      </c>
      <c r="DP14" s="18">
        <f t="shared" si="61"/>
        <v>-0.79467099729227864</v>
      </c>
      <c r="DQ14" s="7"/>
      <c r="DR14" s="9">
        <v>11723.3557084518</v>
      </c>
      <c r="DS14" s="9">
        <v>113.75666308</v>
      </c>
      <c r="DT14" s="9">
        <v>115.05488869746701</v>
      </c>
      <c r="DU14" s="9">
        <v>11723.35571</v>
      </c>
      <c r="DV14" s="10">
        <v>113.75666308</v>
      </c>
      <c r="DW14" s="10">
        <v>115.05488869746701</v>
      </c>
      <c r="DX14" s="10">
        <f t="shared" si="62"/>
        <v>-11609.5990453718</v>
      </c>
      <c r="DY14" s="10">
        <f t="shared" si="62"/>
        <v>1.2982256174670113</v>
      </c>
      <c r="DZ14" s="10">
        <f t="shared" si="63"/>
        <v>0</v>
      </c>
      <c r="EA14" s="10">
        <f t="shared" si="64"/>
        <v>0</v>
      </c>
      <c r="EB14" s="18">
        <f t="shared" si="65"/>
        <v>1.1412303968111537E-2</v>
      </c>
      <c r="EC14" s="18">
        <f t="shared" si="66"/>
        <v>1.1412303968111537E-2</v>
      </c>
      <c r="ED14" s="18">
        <f t="shared" si="67"/>
        <v>-0.99029657839367713</v>
      </c>
      <c r="EE14" s="18">
        <f t="shared" si="68"/>
        <v>-0.99029657839495866</v>
      </c>
      <c r="EF14" s="6"/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0</v>
      </c>
      <c r="EM14" s="10">
        <f t="shared" si="69"/>
        <v>0</v>
      </c>
      <c r="EN14" s="10">
        <f t="shared" si="69"/>
        <v>0</v>
      </c>
      <c r="EO14" s="10">
        <f t="shared" si="70"/>
        <v>0</v>
      </c>
      <c r="EP14" s="10">
        <f t="shared" si="71"/>
        <v>0</v>
      </c>
      <c r="EQ14" s="18">
        <f t="shared" si="72"/>
        <v>0</v>
      </c>
      <c r="ER14" s="18">
        <f t="shared" si="73"/>
        <v>0</v>
      </c>
      <c r="ES14" s="18">
        <f t="shared" si="74"/>
        <v>0</v>
      </c>
      <c r="ET14" s="18">
        <f t="shared" si="75"/>
        <v>0</v>
      </c>
      <c r="EU14" s="7"/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10">
        <f t="shared" si="76"/>
        <v>0</v>
      </c>
      <c r="FC14" s="10">
        <f t="shared" si="76"/>
        <v>0</v>
      </c>
      <c r="FD14" s="10">
        <f t="shared" si="77"/>
        <v>0</v>
      </c>
      <c r="FE14" s="10">
        <f t="shared" si="78"/>
        <v>0</v>
      </c>
      <c r="FF14" s="18">
        <f t="shared" si="79"/>
        <v>0</v>
      </c>
      <c r="FG14" s="18">
        <f t="shared" si="80"/>
        <v>0</v>
      </c>
      <c r="FH14" s="18">
        <f t="shared" si="81"/>
        <v>0</v>
      </c>
      <c r="FI14" s="18">
        <f t="shared" si="82"/>
        <v>0</v>
      </c>
      <c r="FJ14" s="7"/>
    </row>
    <row r="15" spans="1:166">
      <c r="A15" s="5" t="s">
        <v>12</v>
      </c>
      <c r="B15" s="9">
        <f t="shared" si="0"/>
        <v>1040946.8825648921</v>
      </c>
      <c r="C15" s="9">
        <f t="shared" si="1"/>
        <v>929161.94954524725</v>
      </c>
      <c r="D15" s="9">
        <f t="shared" si="2"/>
        <v>863922.64461645903</v>
      </c>
      <c r="E15" s="9">
        <f t="shared" si="3"/>
        <v>1047395.5211698631</v>
      </c>
      <c r="F15" s="9">
        <f t="shared" si="4"/>
        <v>986625.52690986032</v>
      </c>
      <c r="G15" s="9">
        <f t="shared" si="5"/>
        <v>960122.5408094395</v>
      </c>
      <c r="H15" s="10">
        <f t="shared" si="6"/>
        <v>-111784.93301964481</v>
      </c>
      <c r="I15" s="10">
        <f t="shared" si="6"/>
        <v>-65239.304928788217</v>
      </c>
      <c r="J15" s="10">
        <f t="shared" si="7"/>
        <v>-57463.577364613069</v>
      </c>
      <c r="K15" s="10">
        <f t="shared" si="8"/>
        <v>-96199.896192980465</v>
      </c>
      <c r="L15" s="18">
        <f t="shared" si="9"/>
        <v>-7.0213061308330368E-2</v>
      </c>
      <c r="M15" s="18">
        <f t="shared" si="10"/>
        <v>-2.686225460173217E-2</v>
      </c>
      <c r="N15" s="18">
        <f t="shared" si="11"/>
        <v>-0.10738773984721185</v>
      </c>
      <c r="O15" s="18">
        <f t="shared" si="12"/>
        <v>-5.802010131963059E-2</v>
      </c>
      <c r="P15" s="5"/>
      <c r="Q15" s="10">
        <v>878979.24088750395</v>
      </c>
      <c r="R15" s="9">
        <v>789116.15477770905</v>
      </c>
      <c r="S15" s="9">
        <v>727785.73158839997</v>
      </c>
      <c r="T15" s="9">
        <v>878978.18449999997</v>
      </c>
      <c r="U15" s="10">
        <v>829988.2</v>
      </c>
      <c r="V15" s="10">
        <v>804294.1</v>
      </c>
      <c r="W15" s="10">
        <f t="shared" si="13"/>
        <v>-89863.086109794909</v>
      </c>
      <c r="X15" s="10">
        <f t="shared" si="13"/>
        <v>-61330.423189309076</v>
      </c>
      <c r="Y15" s="10">
        <f t="shared" si="14"/>
        <v>-40872.045222290908</v>
      </c>
      <c r="Z15" s="10">
        <f t="shared" si="15"/>
        <v>-76508.368411600008</v>
      </c>
      <c r="AA15" s="18">
        <f t="shared" si="16"/>
        <v>-7.7720399991792866E-2</v>
      </c>
      <c r="AB15" s="18">
        <f t="shared" si="17"/>
        <v>-3.0957187102178051E-2</v>
      </c>
      <c r="AC15" s="18">
        <f t="shared" si="18"/>
        <v>-0.10223573200552528</v>
      </c>
      <c r="AD15" s="18">
        <f t="shared" si="19"/>
        <v>-5.5735154027591251E-2</v>
      </c>
      <c r="AE15" s="7"/>
      <c r="AF15" s="9">
        <v>87794.755969594102</v>
      </c>
      <c r="AG15" s="9">
        <v>78784.1212680803</v>
      </c>
      <c r="AH15" s="9">
        <v>75714.974716442099</v>
      </c>
      <c r="AI15" s="9">
        <v>95200.245769999994</v>
      </c>
      <c r="AJ15" s="10">
        <v>95200.555309999996</v>
      </c>
      <c r="AK15" s="10">
        <v>95036.999418226798</v>
      </c>
      <c r="AL15" s="10">
        <f t="shared" si="20"/>
        <v>-9010.6347015138017</v>
      </c>
      <c r="AM15" s="10">
        <f t="shared" si="20"/>
        <v>-3069.1465516382013</v>
      </c>
      <c r="AN15" s="10">
        <f t="shared" si="21"/>
        <v>-16416.434041919696</v>
      </c>
      <c r="AO15" s="10">
        <f t="shared" si="22"/>
        <v>-19322.0247017847</v>
      </c>
      <c r="AP15" s="18">
        <f t="shared" si="23"/>
        <v>-3.8956410279614023E-2</v>
      </c>
      <c r="AQ15" s="18">
        <f t="shared" si="24"/>
        <v>-1.7180140519203217E-3</v>
      </c>
      <c r="AR15" s="18">
        <f t="shared" si="25"/>
        <v>-0.10263294888175836</v>
      </c>
      <c r="AS15" s="18">
        <f t="shared" si="26"/>
        <v>3.2514621942242947E-6</v>
      </c>
      <c r="AT15" s="7"/>
      <c r="AU15" s="9">
        <v>3091.2805663280001</v>
      </c>
      <c r="AV15" s="9">
        <v>770.64801884983899</v>
      </c>
      <c r="AW15" s="9">
        <v>208.81031222385201</v>
      </c>
      <c r="AX15" s="9">
        <v>3091.2805663280001</v>
      </c>
      <c r="AY15" s="10">
        <v>770.59526930000004</v>
      </c>
      <c r="AZ15" s="10">
        <v>90.761137566232193</v>
      </c>
      <c r="BA15" s="10">
        <f t="shared" si="27"/>
        <v>-2320.6325474781611</v>
      </c>
      <c r="BB15" s="10">
        <f t="shared" si="27"/>
        <v>-561.83770662598704</v>
      </c>
      <c r="BC15" s="10">
        <f t="shared" si="28"/>
        <v>5.2749549838949861E-2</v>
      </c>
      <c r="BD15" s="10">
        <f t="shared" si="29"/>
        <v>118.04917465761982</v>
      </c>
      <c r="BE15" s="18">
        <f t="shared" si="30"/>
        <v>-0.72904580675430408</v>
      </c>
      <c r="BF15" s="18">
        <f t="shared" si="31"/>
        <v>-0.88221944620983916</v>
      </c>
      <c r="BG15" s="18">
        <f t="shared" si="32"/>
        <v>-0.75070266114173556</v>
      </c>
      <c r="BH15" s="18">
        <f t="shared" si="33"/>
        <v>-0.75071972512176177</v>
      </c>
      <c r="BI15" s="1"/>
      <c r="BJ15" s="9">
        <v>30.531483000000001</v>
      </c>
      <c r="BK15" s="9">
        <v>12.1374797805</v>
      </c>
      <c r="BL15" s="9">
        <v>12.553566116000001</v>
      </c>
      <c r="BM15" s="9">
        <v>30.225796245000002</v>
      </c>
      <c r="BN15" s="10">
        <v>34.03072444</v>
      </c>
      <c r="BO15" s="10">
        <v>35.177609753600002</v>
      </c>
      <c r="BP15" s="10">
        <f t="shared" si="34"/>
        <v>-18.3940032195</v>
      </c>
      <c r="BQ15" s="10">
        <f t="shared" si="34"/>
        <v>0.41608633550000107</v>
      </c>
      <c r="BR15" s="10">
        <f t="shared" si="35"/>
        <v>-21.893244659499999</v>
      </c>
      <c r="BS15" s="10">
        <f t="shared" si="36"/>
        <v>-22.624043637600003</v>
      </c>
      <c r="BT15" s="18">
        <f t="shared" si="37"/>
        <v>3.4281114615612611E-2</v>
      </c>
      <c r="BU15" s="18">
        <f t="shared" si="38"/>
        <v>3.3701466321179561E-2</v>
      </c>
      <c r="BV15" s="18">
        <f t="shared" si="39"/>
        <v>-0.60246019557910102</v>
      </c>
      <c r="BW15" s="18">
        <f t="shared" si="40"/>
        <v>0.125883472652252</v>
      </c>
      <c r="BX15" s="1"/>
      <c r="BY15" s="9">
        <v>59775.387862706499</v>
      </c>
      <c r="BZ15" s="9">
        <v>59766.978982536901</v>
      </c>
      <c r="CA15" s="9">
        <v>59452.879352297299</v>
      </c>
      <c r="CB15" s="9">
        <v>59775.387860000003</v>
      </c>
      <c r="CC15" s="10">
        <v>59766.979028729373</v>
      </c>
      <c r="CD15" s="10">
        <v>59764.456318486002</v>
      </c>
      <c r="CE15" s="10">
        <f t="shared" si="41"/>
        <v>-8.4088801695979782</v>
      </c>
      <c r="CF15" s="10">
        <f t="shared" si="41"/>
        <v>-314.09963023960154</v>
      </c>
      <c r="CG15" s="10">
        <f t="shared" si="42"/>
        <v>-4.6192471927497536E-5</v>
      </c>
      <c r="CH15" s="10">
        <f t="shared" si="43"/>
        <v>-311.5769661887025</v>
      </c>
      <c r="CI15" s="18">
        <f t="shared" si="44"/>
        <v>-5.2554041644195734E-3</v>
      </c>
      <c r="CJ15" s="18">
        <f t="shared" si="45"/>
        <v>-4.2209097471001927E-5</v>
      </c>
      <c r="CK15" s="18">
        <f t="shared" si="46"/>
        <v>-1.4067462328996828E-4</v>
      </c>
      <c r="CL15" s="18">
        <f t="shared" si="47"/>
        <v>-1.4067380525115491E-4</v>
      </c>
      <c r="CM15" s="6"/>
      <c r="CN15" s="9">
        <v>24.322500000000002</v>
      </c>
      <c r="CO15" s="9">
        <v>24.322500000000002</v>
      </c>
      <c r="CP15" s="9">
        <v>24.322500000000002</v>
      </c>
      <c r="CQ15" s="9">
        <v>24.322500000000002</v>
      </c>
      <c r="CR15" s="9">
        <v>24.322500000000002</v>
      </c>
      <c r="CS15" s="9">
        <v>24.322500000000002</v>
      </c>
      <c r="CT15" s="10">
        <f t="shared" si="48"/>
        <v>0</v>
      </c>
      <c r="CU15" s="10">
        <f t="shared" si="48"/>
        <v>0</v>
      </c>
      <c r="CV15" s="10">
        <f t="shared" si="49"/>
        <v>0</v>
      </c>
      <c r="CW15" s="10">
        <f t="shared" si="50"/>
        <v>0</v>
      </c>
      <c r="CX15" s="18">
        <f t="shared" si="51"/>
        <v>0</v>
      </c>
      <c r="CY15" s="18">
        <f t="shared" si="52"/>
        <v>0</v>
      </c>
      <c r="CZ15" s="18">
        <f t="shared" si="53"/>
        <v>0</v>
      </c>
      <c r="DA15" s="18">
        <f t="shared" si="54"/>
        <v>0</v>
      </c>
      <c r="DB15" s="7"/>
      <c r="DC15" s="9">
        <v>4936.5564434111702</v>
      </c>
      <c r="DD15" s="9">
        <v>621.35875459969236</v>
      </c>
      <c r="DE15" s="9">
        <v>656.26104283914697</v>
      </c>
      <c r="DF15" s="9">
        <v>3981.0673252900601</v>
      </c>
      <c r="DG15" s="10">
        <v>774.61631369999998</v>
      </c>
      <c r="DH15" s="10">
        <v>809.61228726608294</v>
      </c>
      <c r="DI15" s="10">
        <f t="shared" si="55"/>
        <v>-4315.1976888114777</v>
      </c>
      <c r="DJ15" s="10">
        <f t="shared" si="55"/>
        <v>34.902288239454606</v>
      </c>
      <c r="DK15" s="10">
        <f t="shared" si="56"/>
        <v>-153.25755910030762</v>
      </c>
      <c r="DL15" s="10">
        <f t="shared" si="57"/>
        <v>-153.35124442693598</v>
      </c>
      <c r="DM15" s="18">
        <f t="shared" si="58"/>
        <v>5.6170912505997039E-2</v>
      </c>
      <c r="DN15" s="18">
        <f t="shared" si="59"/>
        <v>4.5178461836057462E-2</v>
      </c>
      <c r="DO15" s="18">
        <f t="shared" si="60"/>
        <v>-0.87413113539317044</v>
      </c>
      <c r="DP15" s="18">
        <f t="shared" si="61"/>
        <v>-0.80542496511445927</v>
      </c>
      <c r="DQ15" s="7"/>
      <c r="DR15" s="9">
        <v>6314.8068523484098</v>
      </c>
      <c r="DS15" s="9">
        <v>66.227763691000007</v>
      </c>
      <c r="DT15" s="9">
        <v>67.111538140729706</v>
      </c>
      <c r="DU15" s="9">
        <v>6314.8068519999997</v>
      </c>
      <c r="DV15" s="10">
        <v>66.227763691000007</v>
      </c>
      <c r="DW15" s="10">
        <v>67.111538140729706</v>
      </c>
      <c r="DX15" s="10">
        <f t="shared" si="62"/>
        <v>-6248.5790886574096</v>
      </c>
      <c r="DY15" s="10">
        <f t="shared" si="62"/>
        <v>0.88377444972969954</v>
      </c>
      <c r="DZ15" s="10">
        <f t="shared" si="63"/>
        <v>0</v>
      </c>
      <c r="EA15" s="10">
        <f t="shared" si="64"/>
        <v>0</v>
      </c>
      <c r="EB15" s="18">
        <f t="shared" si="65"/>
        <v>1.3344470664193659E-2</v>
      </c>
      <c r="EC15" s="18">
        <f t="shared" si="66"/>
        <v>1.3344470664193659E-2</v>
      </c>
      <c r="ED15" s="18">
        <f t="shared" si="67"/>
        <v>-0.9895123057221662</v>
      </c>
      <c r="EE15" s="18">
        <f t="shared" si="68"/>
        <v>-0.98951230572158755</v>
      </c>
      <c r="EF15" s="6"/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v>0</v>
      </c>
      <c r="EM15" s="10">
        <f t="shared" si="69"/>
        <v>0</v>
      </c>
      <c r="EN15" s="10">
        <f t="shared" si="69"/>
        <v>0</v>
      </c>
      <c r="EO15" s="10">
        <f t="shared" si="70"/>
        <v>0</v>
      </c>
      <c r="EP15" s="10">
        <f t="shared" si="71"/>
        <v>0</v>
      </c>
      <c r="EQ15" s="18">
        <f t="shared" si="72"/>
        <v>0</v>
      </c>
      <c r="ER15" s="18">
        <f t="shared" si="73"/>
        <v>0</v>
      </c>
      <c r="ES15" s="18">
        <f t="shared" si="74"/>
        <v>0</v>
      </c>
      <c r="ET15" s="18">
        <f t="shared" si="75"/>
        <v>0</v>
      </c>
      <c r="EU15" s="7"/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10">
        <f t="shared" si="76"/>
        <v>0</v>
      </c>
      <c r="FC15" s="10">
        <f t="shared" si="76"/>
        <v>0</v>
      </c>
      <c r="FD15" s="10">
        <f t="shared" si="77"/>
        <v>0</v>
      </c>
      <c r="FE15" s="10">
        <f t="shared" si="78"/>
        <v>0</v>
      </c>
      <c r="FF15" s="18">
        <f t="shared" si="79"/>
        <v>0</v>
      </c>
      <c r="FG15" s="18">
        <f t="shared" si="80"/>
        <v>0</v>
      </c>
      <c r="FH15" s="18">
        <f t="shared" si="81"/>
        <v>0</v>
      </c>
      <c r="FI15" s="18">
        <f t="shared" si="82"/>
        <v>0</v>
      </c>
      <c r="FJ15" s="7"/>
    </row>
    <row r="16" spans="1:166">
      <c r="A16" s="5" t="s">
        <v>13</v>
      </c>
      <c r="B16" s="9">
        <f t="shared" si="0"/>
        <v>225450.5332913996</v>
      </c>
      <c r="C16" s="9">
        <f t="shared" si="1"/>
        <v>206314.09598045243</v>
      </c>
      <c r="D16" s="9">
        <f t="shared" si="2"/>
        <v>198746.90117598118</v>
      </c>
      <c r="E16" s="9">
        <f t="shared" si="3"/>
        <v>221901.94443256289</v>
      </c>
      <c r="F16" s="9">
        <f t="shared" si="4"/>
        <v>250954.46254315384</v>
      </c>
      <c r="G16" s="9">
        <f t="shared" si="5"/>
        <v>244447.50434054265</v>
      </c>
      <c r="H16" s="10">
        <f t="shared" si="6"/>
        <v>-19136.437310947163</v>
      </c>
      <c r="I16" s="10">
        <f t="shared" si="6"/>
        <v>-7567.1948044712481</v>
      </c>
      <c r="J16" s="10">
        <f t="shared" si="7"/>
        <v>-44640.366562701412</v>
      </c>
      <c r="K16" s="10">
        <f t="shared" si="8"/>
        <v>-45700.603164561471</v>
      </c>
      <c r="L16" s="18">
        <f t="shared" si="9"/>
        <v>-3.6678030982372697E-2</v>
      </c>
      <c r="M16" s="18">
        <f t="shared" si="10"/>
        <v>-2.5928840382713897E-2</v>
      </c>
      <c r="N16" s="18">
        <f t="shared" si="11"/>
        <v>-8.4880869570678336E-2</v>
      </c>
      <c r="O16" s="18">
        <f t="shared" si="12"/>
        <v>0.13092502720011165</v>
      </c>
      <c r="P16" s="5"/>
      <c r="Q16" s="10">
        <v>130264.203981325</v>
      </c>
      <c r="R16" s="9">
        <v>127101.831185</v>
      </c>
      <c r="S16" s="9">
        <v>133083.08346679999</v>
      </c>
      <c r="T16" s="9">
        <v>130264.204</v>
      </c>
      <c r="U16" s="10">
        <v>169039.499992</v>
      </c>
      <c r="V16" s="10">
        <v>163966.26469062001</v>
      </c>
      <c r="W16" s="10">
        <f t="shared" si="13"/>
        <v>-3162.3727963249985</v>
      </c>
      <c r="X16" s="10">
        <f t="shared" si="13"/>
        <v>5981.2522817999852</v>
      </c>
      <c r="Y16" s="10">
        <f t="shared" si="14"/>
        <v>-41937.668806999995</v>
      </c>
      <c r="Z16" s="10">
        <f t="shared" si="15"/>
        <v>-30883.181223820022</v>
      </c>
      <c r="AA16" s="18">
        <f t="shared" si="16"/>
        <v>4.7058742002655474E-2</v>
      </c>
      <c r="AB16" s="18">
        <f t="shared" si="17"/>
        <v>-3.0012129127334645E-2</v>
      </c>
      <c r="AC16" s="18">
        <f t="shared" si="18"/>
        <v>-2.4276606309883597E-2</v>
      </c>
      <c r="AD16" s="18">
        <f t="shared" si="19"/>
        <v>0.29766654845562945</v>
      </c>
      <c r="AE16" s="7"/>
      <c r="AF16" s="9">
        <v>64447.503489979899</v>
      </c>
      <c r="AG16" s="9">
        <v>58612.100125545898</v>
      </c>
      <c r="AH16" s="9">
        <v>45804.022346792197</v>
      </c>
      <c r="AI16" s="9">
        <v>61241.484969999998</v>
      </c>
      <c r="AJ16" s="10">
        <v>61241.655460000002</v>
      </c>
      <c r="AK16" s="10">
        <v>60194.896569931698</v>
      </c>
      <c r="AL16" s="10">
        <f t="shared" si="20"/>
        <v>-5835.4033644340016</v>
      </c>
      <c r="AM16" s="10">
        <f t="shared" si="20"/>
        <v>-12808.077778753701</v>
      </c>
      <c r="AN16" s="10">
        <f t="shared" si="21"/>
        <v>-2629.555334454104</v>
      </c>
      <c r="AO16" s="10">
        <f t="shared" si="22"/>
        <v>-14390.874223139501</v>
      </c>
      <c r="AP16" s="18">
        <f t="shared" si="23"/>
        <v>-0.2185227581219418</v>
      </c>
      <c r="AQ16" s="18">
        <f t="shared" si="24"/>
        <v>-1.7092269668510102E-2</v>
      </c>
      <c r="AR16" s="18">
        <f t="shared" si="25"/>
        <v>-9.0545064563149022E-2</v>
      </c>
      <c r="AS16" s="18">
        <f t="shared" si="26"/>
        <v>2.7838972240399158E-6</v>
      </c>
      <c r="AT16" s="7"/>
      <c r="AU16" s="9">
        <v>2199.0390184692001</v>
      </c>
      <c r="AV16" s="9">
        <v>428.46031285102902</v>
      </c>
      <c r="AW16" s="9">
        <v>60.612172746571197</v>
      </c>
      <c r="AX16" s="9">
        <v>2199.0390184692001</v>
      </c>
      <c r="AY16" s="10">
        <v>428.44243749999998</v>
      </c>
      <c r="AZ16" s="10">
        <v>30.310217170294202</v>
      </c>
      <c r="BA16" s="10">
        <f t="shared" si="27"/>
        <v>-1770.5787056181712</v>
      </c>
      <c r="BB16" s="10">
        <f t="shared" si="27"/>
        <v>-367.8481401044578</v>
      </c>
      <c r="BC16" s="10">
        <f t="shared" si="28"/>
        <v>1.7875351029033482E-2</v>
      </c>
      <c r="BD16" s="10">
        <f t="shared" si="29"/>
        <v>30.301955576276995</v>
      </c>
      <c r="BE16" s="18">
        <f t="shared" si="30"/>
        <v>-0.85853491927116854</v>
      </c>
      <c r="BF16" s="18">
        <f t="shared" si="31"/>
        <v>-0.92925486712484173</v>
      </c>
      <c r="BG16" s="18">
        <f t="shared" si="32"/>
        <v>-0.80516020441088409</v>
      </c>
      <c r="BH16" s="18">
        <f t="shared" si="33"/>
        <v>-0.805168333121143</v>
      </c>
      <c r="BI16" s="1"/>
      <c r="BJ16" s="9">
        <v>0</v>
      </c>
      <c r="BK16" s="9">
        <v>0</v>
      </c>
      <c r="BL16" s="9">
        <v>0</v>
      </c>
      <c r="BM16" s="9">
        <v>0</v>
      </c>
      <c r="BN16" s="10">
        <v>0</v>
      </c>
      <c r="BO16" s="10">
        <v>0</v>
      </c>
      <c r="BP16" s="10">
        <f t="shared" si="34"/>
        <v>0</v>
      </c>
      <c r="BQ16" s="10">
        <f t="shared" si="34"/>
        <v>0</v>
      </c>
      <c r="BR16" s="10">
        <f t="shared" si="35"/>
        <v>0</v>
      </c>
      <c r="BS16" s="10">
        <f t="shared" si="36"/>
        <v>0</v>
      </c>
      <c r="BT16" s="18">
        <f t="shared" si="37"/>
        <v>0</v>
      </c>
      <c r="BU16" s="18">
        <f t="shared" si="38"/>
        <v>0</v>
      </c>
      <c r="BV16" s="18">
        <f t="shared" si="39"/>
        <v>0</v>
      </c>
      <c r="BW16" s="18">
        <f t="shared" si="40"/>
        <v>0</v>
      </c>
      <c r="BX16" s="2"/>
      <c r="BY16" s="9">
        <v>19831.876458095499</v>
      </c>
      <c r="BZ16" s="9">
        <v>19820.504105588301</v>
      </c>
      <c r="CA16" s="9">
        <v>19436.703604354101</v>
      </c>
      <c r="CB16" s="9">
        <v>19831.876459999999</v>
      </c>
      <c r="CC16" s="10">
        <v>19820.504145501825</v>
      </c>
      <c r="CD16" s="10">
        <v>19817.092399836001</v>
      </c>
      <c r="CE16" s="10">
        <f t="shared" si="41"/>
        <v>-11.372352507198229</v>
      </c>
      <c r="CF16" s="10">
        <f t="shared" si="41"/>
        <v>-383.80050123420006</v>
      </c>
      <c r="CG16" s="10">
        <f t="shared" si="42"/>
        <v>-3.9913524233270437E-5</v>
      </c>
      <c r="CH16" s="10">
        <f t="shared" si="43"/>
        <v>-380.38879548190016</v>
      </c>
      <c r="CI16" s="18">
        <f t="shared" si="44"/>
        <v>-1.936381129307348E-2</v>
      </c>
      <c r="CJ16" s="18">
        <f t="shared" si="45"/>
        <v>-1.721321335107618E-4</v>
      </c>
      <c r="CK16" s="18">
        <f t="shared" si="46"/>
        <v>-5.7343804713728746E-4</v>
      </c>
      <c r="CL16" s="18">
        <f t="shared" si="47"/>
        <v>-5.7343613052005123E-4</v>
      </c>
      <c r="CM16" s="6"/>
      <c r="CN16" s="9">
        <v>24.573600000000006</v>
      </c>
      <c r="CO16" s="9">
        <v>24.573600000000006</v>
      </c>
      <c r="CP16" s="9">
        <v>24.573600000000006</v>
      </c>
      <c r="CQ16" s="9">
        <v>24.573600000000006</v>
      </c>
      <c r="CR16" s="9">
        <v>24.573600000000006</v>
      </c>
      <c r="CS16" s="9">
        <v>24.573600000000006</v>
      </c>
      <c r="CT16" s="10">
        <f t="shared" si="48"/>
        <v>0</v>
      </c>
      <c r="CU16" s="10">
        <f t="shared" si="48"/>
        <v>0</v>
      </c>
      <c r="CV16" s="10">
        <f t="shared" si="49"/>
        <v>0</v>
      </c>
      <c r="CW16" s="10">
        <f t="shared" si="50"/>
        <v>0</v>
      </c>
      <c r="CX16" s="18">
        <f t="shared" si="51"/>
        <v>0</v>
      </c>
      <c r="CY16" s="18">
        <f t="shared" si="52"/>
        <v>0</v>
      </c>
      <c r="CZ16" s="18">
        <f t="shared" si="53"/>
        <v>0</v>
      </c>
      <c r="DA16" s="18">
        <f t="shared" si="54"/>
        <v>0</v>
      </c>
      <c r="DB16" s="7"/>
      <c r="DC16" s="9">
        <v>2044.5880471760099</v>
      </c>
      <c r="DD16" s="9">
        <v>272.66747851520847</v>
      </c>
      <c r="DE16" s="9">
        <v>283.35238455392499</v>
      </c>
      <c r="DF16" s="9">
        <v>1702.0176880936999</v>
      </c>
      <c r="DG16" s="10">
        <v>345.82773520000001</v>
      </c>
      <c r="DH16" s="10">
        <v>359.81326225024299</v>
      </c>
      <c r="DI16" s="10">
        <f t="shared" si="55"/>
        <v>-1771.9205686608016</v>
      </c>
      <c r="DJ16" s="10">
        <f t="shared" si="55"/>
        <v>10.68490603871652</v>
      </c>
      <c r="DK16" s="10">
        <f t="shared" si="56"/>
        <v>-73.160256684791534</v>
      </c>
      <c r="DL16" s="10">
        <f t="shared" si="57"/>
        <v>-76.460877696317993</v>
      </c>
      <c r="DM16" s="18">
        <f t="shared" si="58"/>
        <v>3.9186580287830515E-2</v>
      </c>
      <c r="DN16" s="18">
        <f t="shared" si="59"/>
        <v>4.0440732846817019E-2</v>
      </c>
      <c r="DO16" s="18">
        <f t="shared" si="60"/>
        <v>-0.86663940499318803</v>
      </c>
      <c r="DP16" s="18">
        <f t="shared" si="61"/>
        <v>-0.79681307801957379</v>
      </c>
      <c r="DQ16" s="7"/>
      <c r="DR16" s="9">
        <v>6638.7486963539995</v>
      </c>
      <c r="DS16" s="9">
        <v>53.959172952000003</v>
      </c>
      <c r="DT16" s="9">
        <v>54.553600734402004</v>
      </c>
      <c r="DU16" s="9">
        <v>6638.7486959999997</v>
      </c>
      <c r="DV16" s="10">
        <v>53.959172952000003</v>
      </c>
      <c r="DW16" s="10">
        <v>54.553600734402004</v>
      </c>
      <c r="DX16" s="10">
        <f t="shared" si="62"/>
        <v>-6584.7895234019998</v>
      </c>
      <c r="DY16" s="10">
        <f t="shared" si="62"/>
        <v>0.59442778240200056</v>
      </c>
      <c r="DZ16" s="10">
        <f t="shared" si="63"/>
        <v>0</v>
      </c>
      <c r="EA16" s="10">
        <f t="shared" si="64"/>
        <v>0</v>
      </c>
      <c r="EB16" s="18">
        <f t="shared" si="65"/>
        <v>1.1016250803747133E-2</v>
      </c>
      <c r="EC16" s="18">
        <f t="shared" si="66"/>
        <v>1.1016250803747133E-2</v>
      </c>
      <c r="ED16" s="18">
        <f t="shared" si="67"/>
        <v>-0.99187208683141836</v>
      </c>
      <c r="EE16" s="18">
        <f t="shared" si="68"/>
        <v>-0.99187208683098493</v>
      </c>
      <c r="EF16" s="6"/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0</v>
      </c>
      <c r="EM16" s="10">
        <f t="shared" si="69"/>
        <v>0</v>
      </c>
      <c r="EN16" s="10">
        <f t="shared" si="69"/>
        <v>0</v>
      </c>
      <c r="EO16" s="10">
        <f t="shared" si="70"/>
        <v>0</v>
      </c>
      <c r="EP16" s="10">
        <f t="shared" si="71"/>
        <v>0</v>
      </c>
      <c r="EQ16" s="18">
        <f t="shared" si="72"/>
        <v>0</v>
      </c>
      <c r="ER16" s="18">
        <f t="shared" si="73"/>
        <v>0</v>
      </c>
      <c r="ES16" s="18">
        <f t="shared" si="74"/>
        <v>0</v>
      </c>
      <c r="ET16" s="18">
        <f t="shared" si="75"/>
        <v>0</v>
      </c>
      <c r="EU16" s="7"/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10">
        <f t="shared" si="76"/>
        <v>0</v>
      </c>
      <c r="FC16" s="10">
        <f t="shared" si="76"/>
        <v>0</v>
      </c>
      <c r="FD16" s="10">
        <f t="shared" si="77"/>
        <v>0</v>
      </c>
      <c r="FE16" s="10">
        <f t="shared" si="78"/>
        <v>0</v>
      </c>
      <c r="FF16" s="18">
        <f t="shared" si="79"/>
        <v>0</v>
      </c>
      <c r="FG16" s="18">
        <f t="shared" si="80"/>
        <v>0</v>
      </c>
      <c r="FH16" s="18">
        <f t="shared" si="81"/>
        <v>0</v>
      </c>
      <c r="FI16" s="18">
        <f t="shared" si="82"/>
        <v>0</v>
      </c>
      <c r="FJ16" s="7"/>
    </row>
    <row r="17" spans="1:166">
      <c r="A17" s="5" t="s">
        <v>14</v>
      </c>
      <c r="B17" s="9">
        <f t="shared" si="0"/>
        <v>196514.98893935967</v>
      </c>
      <c r="C17" s="9">
        <f t="shared" si="1"/>
        <v>116861.20685014651</v>
      </c>
      <c r="D17" s="9">
        <f t="shared" si="2"/>
        <v>117049.73138126112</v>
      </c>
      <c r="E17" s="9">
        <f t="shared" si="3"/>
        <v>196005.10177042833</v>
      </c>
      <c r="F17" s="9">
        <f t="shared" si="4"/>
        <v>109915.09819942829</v>
      </c>
      <c r="G17" s="9">
        <f t="shared" si="5"/>
        <v>115018.35864807363</v>
      </c>
      <c r="H17" s="10">
        <f t="shared" si="6"/>
        <v>-79653.782089213157</v>
      </c>
      <c r="I17" s="10">
        <f t="shared" si="6"/>
        <v>188.52453111461364</v>
      </c>
      <c r="J17" s="10">
        <f t="shared" si="7"/>
        <v>6946.108650718219</v>
      </c>
      <c r="K17" s="10">
        <f t="shared" si="8"/>
        <v>2031.3727331874979</v>
      </c>
      <c r="L17" s="18">
        <f t="shared" si="9"/>
        <v>1.6132345043840123E-3</v>
      </c>
      <c r="M17" s="18">
        <f t="shared" si="10"/>
        <v>4.6429112398972308E-2</v>
      </c>
      <c r="N17" s="18">
        <f t="shared" si="11"/>
        <v>-0.40533184017730378</v>
      </c>
      <c r="O17" s="18">
        <f t="shared" si="12"/>
        <v>-0.43922327936052019</v>
      </c>
      <c r="P17" s="5"/>
      <c r="Q17" s="10">
        <v>136519.64920065299</v>
      </c>
      <c r="R17" s="9">
        <v>68541.436110800001</v>
      </c>
      <c r="S17" s="9">
        <v>69818.748049899907</v>
      </c>
      <c r="T17" s="9">
        <v>136519.64920000001</v>
      </c>
      <c r="U17" s="10">
        <v>59567.099998999998</v>
      </c>
      <c r="V17" s="10">
        <v>65125.199999999903</v>
      </c>
      <c r="W17" s="10">
        <f t="shared" si="13"/>
        <v>-67978.213089852987</v>
      </c>
      <c r="X17" s="10">
        <f t="shared" si="13"/>
        <v>1277.3119390999054</v>
      </c>
      <c r="Y17" s="10">
        <f t="shared" si="14"/>
        <v>8974.336111800003</v>
      </c>
      <c r="Z17" s="10">
        <f t="shared" si="15"/>
        <v>4693.5480499000041</v>
      </c>
      <c r="AA17" s="18">
        <f t="shared" si="16"/>
        <v>1.8635616811924965E-2</v>
      </c>
      <c r="AB17" s="18">
        <f t="shared" si="17"/>
        <v>9.3308218816984756E-2</v>
      </c>
      <c r="AC17" s="18">
        <f t="shared" si="18"/>
        <v>-0.49793720895034238</v>
      </c>
      <c r="AD17" s="18">
        <f t="shared" si="19"/>
        <v>-0.56367379825496955</v>
      </c>
      <c r="AE17" s="7"/>
      <c r="AF17" s="9">
        <v>13234.494163593001</v>
      </c>
      <c r="AG17" s="9">
        <v>11076.7953441135</v>
      </c>
      <c r="AH17" s="9">
        <v>10749.2268397471</v>
      </c>
      <c r="AI17" s="9">
        <v>13141.90157</v>
      </c>
      <c r="AJ17" s="10">
        <v>13047.663860000001</v>
      </c>
      <c r="AK17" s="10">
        <v>13048.1658189564</v>
      </c>
      <c r="AL17" s="10">
        <f t="shared" si="20"/>
        <v>-2157.6988194795013</v>
      </c>
      <c r="AM17" s="10">
        <f t="shared" si="20"/>
        <v>-327.56850436639979</v>
      </c>
      <c r="AN17" s="10">
        <f t="shared" si="21"/>
        <v>-1970.868515886501</v>
      </c>
      <c r="AO17" s="10">
        <f t="shared" si="22"/>
        <v>-2298.9389792093007</v>
      </c>
      <c r="AP17" s="18">
        <f t="shared" si="23"/>
        <v>-2.9572497657499676E-2</v>
      </c>
      <c r="AQ17" s="18">
        <f t="shared" si="24"/>
        <v>3.8471174747132351E-5</v>
      </c>
      <c r="AR17" s="18">
        <f t="shared" si="25"/>
        <v>-0.16303598708102893</v>
      </c>
      <c r="AS17" s="18">
        <f t="shared" si="26"/>
        <v>-7.1707819068682482E-3</v>
      </c>
      <c r="AT17" s="7"/>
      <c r="AU17" s="9">
        <v>2849.7768537479601</v>
      </c>
      <c r="AV17" s="9">
        <v>480.19890451491199</v>
      </c>
      <c r="AW17" s="9">
        <v>17.076306528438501</v>
      </c>
      <c r="AX17" s="9">
        <v>2849.7768537479601</v>
      </c>
      <c r="AY17" s="10">
        <v>480.17494240000002</v>
      </c>
      <c r="AZ17" s="10">
        <v>15.522284751452</v>
      </c>
      <c r="BA17" s="10">
        <f t="shared" si="27"/>
        <v>-2369.577949233048</v>
      </c>
      <c r="BB17" s="10">
        <f t="shared" si="27"/>
        <v>-463.12259798647347</v>
      </c>
      <c r="BC17" s="10">
        <f t="shared" si="28"/>
        <v>2.3962114911967092E-2</v>
      </c>
      <c r="BD17" s="10">
        <f t="shared" si="29"/>
        <v>1.5540217769865006</v>
      </c>
      <c r="BE17" s="18">
        <f t="shared" si="30"/>
        <v>-0.9644390972826381</v>
      </c>
      <c r="BF17" s="18">
        <f t="shared" si="31"/>
        <v>-0.96767368852304358</v>
      </c>
      <c r="BG17" s="18">
        <f t="shared" si="32"/>
        <v>-0.83149596296167338</v>
      </c>
      <c r="BH17" s="18">
        <f t="shared" si="33"/>
        <v>-0.83150437137964506</v>
      </c>
      <c r="BI17" s="1"/>
      <c r="BJ17" s="9">
        <v>0</v>
      </c>
      <c r="BK17" s="9">
        <v>0</v>
      </c>
      <c r="BL17" s="9">
        <v>0</v>
      </c>
      <c r="BM17" s="9">
        <v>0</v>
      </c>
      <c r="BN17" s="10">
        <v>0</v>
      </c>
      <c r="BO17" s="10">
        <v>0</v>
      </c>
      <c r="BP17" s="10">
        <f t="shared" si="34"/>
        <v>0</v>
      </c>
      <c r="BQ17" s="10">
        <f t="shared" si="34"/>
        <v>0</v>
      </c>
      <c r="BR17" s="10">
        <f t="shared" si="35"/>
        <v>0</v>
      </c>
      <c r="BS17" s="10">
        <f t="shared" si="36"/>
        <v>0</v>
      </c>
      <c r="BT17" s="18">
        <f t="shared" si="37"/>
        <v>0</v>
      </c>
      <c r="BU17" s="18">
        <f t="shared" si="38"/>
        <v>0</v>
      </c>
      <c r="BV17" s="18">
        <f t="shared" si="39"/>
        <v>0</v>
      </c>
      <c r="BW17" s="18">
        <f t="shared" si="40"/>
        <v>0</v>
      </c>
      <c r="BX17" s="2"/>
      <c r="BY17" s="9">
        <v>36380.803064141299</v>
      </c>
      <c r="BZ17" s="9">
        <v>36376.164040941498</v>
      </c>
      <c r="CA17" s="9">
        <v>36071.632975244203</v>
      </c>
      <c r="CB17" s="9">
        <v>36380.803059999998</v>
      </c>
      <c r="CC17" s="10">
        <v>36376.163868090291</v>
      </c>
      <c r="CD17" s="10">
        <v>36374.772333981498</v>
      </c>
      <c r="CE17" s="10">
        <f t="shared" si="41"/>
        <v>-4.6390231998011586</v>
      </c>
      <c r="CF17" s="10">
        <f t="shared" si="41"/>
        <v>-304.53106569729425</v>
      </c>
      <c r="CG17" s="10">
        <f t="shared" si="42"/>
        <v>1.728512070258148E-4</v>
      </c>
      <c r="CH17" s="10">
        <f t="shared" si="43"/>
        <v>-303.13935873729497</v>
      </c>
      <c r="CI17" s="18">
        <f t="shared" si="44"/>
        <v>-8.371720155939023E-3</v>
      </c>
      <c r="CJ17" s="18">
        <f t="shared" si="45"/>
        <v>-3.8254009241830232E-5</v>
      </c>
      <c r="CK17" s="18">
        <f t="shared" si="46"/>
        <v>-1.2751294114157714E-4</v>
      </c>
      <c r="CL17" s="18">
        <f t="shared" si="47"/>
        <v>-1.275175784893115E-4</v>
      </c>
      <c r="CM17" s="6"/>
      <c r="CN17" s="9">
        <v>103.4225</v>
      </c>
      <c r="CO17" s="9">
        <v>103.4225</v>
      </c>
      <c r="CP17" s="9">
        <v>103.4225</v>
      </c>
      <c r="CQ17" s="9">
        <v>103.4225</v>
      </c>
      <c r="CR17" s="9">
        <v>103.4225</v>
      </c>
      <c r="CS17" s="9">
        <v>103.4225</v>
      </c>
      <c r="CT17" s="10">
        <f t="shared" si="48"/>
        <v>0</v>
      </c>
      <c r="CU17" s="10">
        <f t="shared" si="48"/>
        <v>0</v>
      </c>
      <c r="CV17" s="10">
        <f t="shared" si="49"/>
        <v>0</v>
      </c>
      <c r="CW17" s="10">
        <f t="shared" si="50"/>
        <v>0</v>
      </c>
      <c r="CX17" s="18">
        <f t="shared" si="51"/>
        <v>0</v>
      </c>
      <c r="CY17" s="18">
        <f t="shared" si="52"/>
        <v>0</v>
      </c>
      <c r="CZ17" s="18">
        <f t="shared" si="53"/>
        <v>0</v>
      </c>
      <c r="DA17" s="18">
        <f t="shared" si="54"/>
        <v>0</v>
      </c>
      <c r="DB17" s="7"/>
      <c r="DC17" s="9">
        <v>2241.2229866509902</v>
      </c>
      <c r="DD17" s="9">
        <v>244.94616353859868</v>
      </c>
      <c r="DE17" s="9">
        <v>251.00299345886299</v>
      </c>
      <c r="DF17" s="9">
        <v>1823.9284156803601</v>
      </c>
      <c r="DG17" s="10">
        <v>302.32924370000001</v>
      </c>
      <c r="DH17" s="10">
        <v>312.65399400177199</v>
      </c>
      <c r="DI17" s="10">
        <f t="shared" si="55"/>
        <v>-1996.2768231123914</v>
      </c>
      <c r="DJ17" s="10">
        <f t="shared" si="55"/>
        <v>6.0568299202643061</v>
      </c>
      <c r="DK17" s="10">
        <f t="shared" si="56"/>
        <v>-57.383080161401324</v>
      </c>
      <c r="DL17" s="10">
        <f t="shared" si="57"/>
        <v>-61.651000542909003</v>
      </c>
      <c r="DM17" s="18">
        <f t="shared" si="58"/>
        <v>2.4727188345245787E-2</v>
      </c>
      <c r="DN17" s="18">
        <f t="shared" si="59"/>
        <v>3.4150683458253846E-2</v>
      </c>
      <c r="DO17" s="18">
        <f t="shared" si="60"/>
        <v>-0.89070870457891549</v>
      </c>
      <c r="DP17" s="18">
        <f t="shared" si="61"/>
        <v>-0.83424281287529289</v>
      </c>
      <c r="DQ17" s="7"/>
      <c r="DR17" s="9">
        <v>5185.6201705734502</v>
      </c>
      <c r="DS17" s="9">
        <v>38.243786237999998</v>
      </c>
      <c r="DT17" s="9">
        <v>38.621716382612398</v>
      </c>
      <c r="DU17" s="9">
        <v>5185.6201709999996</v>
      </c>
      <c r="DV17" s="10">
        <v>38.243786237999998</v>
      </c>
      <c r="DW17" s="10">
        <v>38.621716382612398</v>
      </c>
      <c r="DX17" s="10">
        <f t="shared" si="62"/>
        <v>-5147.37638433545</v>
      </c>
      <c r="DY17" s="10">
        <f t="shared" si="62"/>
        <v>0.37793014461239949</v>
      </c>
      <c r="DZ17" s="10">
        <f t="shared" si="63"/>
        <v>0</v>
      </c>
      <c r="EA17" s="10">
        <f t="shared" si="64"/>
        <v>0</v>
      </c>
      <c r="EB17" s="18">
        <f t="shared" si="65"/>
        <v>9.882132021668882E-3</v>
      </c>
      <c r="EC17" s="18">
        <f t="shared" si="66"/>
        <v>9.882132021668882E-3</v>
      </c>
      <c r="ED17" s="18">
        <f t="shared" si="67"/>
        <v>-0.99262503134050961</v>
      </c>
      <c r="EE17" s="18">
        <f t="shared" si="68"/>
        <v>-0.99262503134111624</v>
      </c>
      <c r="EF17" s="6"/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v>0</v>
      </c>
      <c r="EM17" s="10">
        <f t="shared" si="69"/>
        <v>0</v>
      </c>
      <c r="EN17" s="10">
        <f t="shared" si="69"/>
        <v>0</v>
      </c>
      <c r="EO17" s="10">
        <f t="shared" si="70"/>
        <v>0</v>
      </c>
      <c r="EP17" s="10">
        <f t="shared" si="71"/>
        <v>0</v>
      </c>
      <c r="EQ17" s="18">
        <f t="shared" si="72"/>
        <v>0</v>
      </c>
      <c r="ER17" s="18">
        <f t="shared" si="73"/>
        <v>0</v>
      </c>
      <c r="ES17" s="18">
        <f t="shared" si="74"/>
        <v>0</v>
      </c>
      <c r="ET17" s="18">
        <f t="shared" si="75"/>
        <v>0</v>
      </c>
      <c r="EU17" s="7"/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10">
        <f t="shared" si="76"/>
        <v>0</v>
      </c>
      <c r="FC17" s="10">
        <f t="shared" si="76"/>
        <v>0</v>
      </c>
      <c r="FD17" s="10">
        <f t="shared" si="77"/>
        <v>0</v>
      </c>
      <c r="FE17" s="10">
        <f t="shared" si="78"/>
        <v>0</v>
      </c>
      <c r="FF17" s="18">
        <f t="shared" si="79"/>
        <v>0</v>
      </c>
      <c r="FG17" s="18">
        <f t="shared" si="80"/>
        <v>0</v>
      </c>
      <c r="FH17" s="18">
        <f t="shared" si="81"/>
        <v>0</v>
      </c>
      <c r="FI17" s="18">
        <f t="shared" si="82"/>
        <v>0</v>
      </c>
      <c r="FJ17" s="7"/>
    </row>
    <row r="18" spans="1:166">
      <c r="A18" s="5" t="s">
        <v>15</v>
      </c>
      <c r="B18" s="9">
        <f t="shared" si="0"/>
        <v>573604.25694638351</v>
      </c>
      <c r="C18" s="9">
        <f t="shared" si="1"/>
        <v>580848.56835509674</v>
      </c>
      <c r="D18" s="9">
        <f t="shared" si="2"/>
        <v>547084.981710603</v>
      </c>
      <c r="E18" s="9">
        <f t="shared" si="3"/>
        <v>572787.15556129743</v>
      </c>
      <c r="F18" s="9">
        <f t="shared" si="4"/>
        <v>781249.00479739706</v>
      </c>
      <c r="G18" s="9">
        <f t="shared" si="5"/>
        <v>798755.28879989521</v>
      </c>
      <c r="H18" s="10">
        <f t="shared" si="6"/>
        <v>7244.3114087132271</v>
      </c>
      <c r="I18" s="10">
        <f t="shared" si="6"/>
        <v>-33763.586644493742</v>
      </c>
      <c r="J18" s="10">
        <f t="shared" si="7"/>
        <v>-200400.43644230033</v>
      </c>
      <c r="K18" s="10">
        <f t="shared" si="8"/>
        <v>-251670.30708929221</v>
      </c>
      <c r="L18" s="18">
        <f t="shared" si="9"/>
        <v>-5.8128036262719451E-2</v>
      </c>
      <c r="M18" s="18">
        <f t="shared" si="10"/>
        <v>2.240807206792933E-2</v>
      </c>
      <c r="N18" s="18">
        <f t="shared" si="11"/>
        <v>1.2629458936164023E-2</v>
      </c>
      <c r="O18" s="18">
        <f t="shared" si="12"/>
        <v>0.36394295369947566</v>
      </c>
      <c r="P18" s="5"/>
      <c r="Q18" s="10">
        <v>502731.32348289399</v>
      </c>
      <c r="R18" s="9">
        <v>520546.46922614001</v>
      </c>
      <c r="S18" s="9">
        <v>488005.32686980901</v>
      </c>
      <c r="T18" s="9">
        <v>502730.8357</v>
      </c>
      <c r="U18" s="10">
        <v>718980.19998000003</v>
      </c>
      <c r="V18" s="10">
        <v>739592.19999999902</v>
      </c>
      <c r="W18" s="10">
        <f t="shared" si="13"/>
        <v>17815.145743246016</v>
      </c>
      <c r="X18" s="10">
        <f t="shared" si="13"/>
        <v>-32541.142356330995</v>
      </c>
      <c r="Y18" s="10">
        <f t="shared" si="14"/>
        <v>-198433.73075386003</v>
      </c>
      <c r="Z18" s="10">
        <f t="shared" si="15"/>
        <v>-251586.87313019001</v>
      </c>
      <c r="AA18" s="18">
        <f t="shared" si="16"/>
        <v>-6.2513424410903476E-2</v>
      </c>
      <c r="AB18" s="18">
        <f t="shared" si="17"/>
        <v>2.8668383386040889E-2</v>
      </c>
      <c r="AC18" s="18">
        <f t="shared" si="18"/>
        <v>3.5436713232475152E-2</v>
      </c>
      <c r="AD18" s="18">
        <f t="shared" si="19"/>
        <v>0.43014939391751345</v>
      </c>
      <c r="AE18" s="7"/>
      <c r="AF18" s="9">
        <v>25962.3021902152</v>
      </c>
      <c r="AG18" s="9">
        <v>23946.219774337202</v>
      </c>
      <c r="AH18" s="9">
        <v>23837.743070672899</v>
      </c>
      <c r="AI18" s="9">
        <v>25810.908920000002</v>
      </c>
      <c r="AJ18" s="10">
        <v>25813.307110000002</v>
      </c>
      <c r="AK18" s="10">
        <v>23803.755594665599</v>
      </c>
      <c r="AL18" s="10">
        <f t="shared" si="20"/>
        <v>-2016.0824158779978</v>
      </c>
      <c r="AM18" s="10">
        <f t="shared" si="20"/>
        <v>-108.47670366430248</v>
      </c>
      <c r="AN18" s="10">
        <f t="shared" si="21"/>
        <v>-1867.0873356627999</v>
      </c>
      <c r="AO18" s="10">
        <f t="shared" si="22"/>
        <v>33.987476007299847</v>
      </c>
      <c r="AP18" s="18">
        <f t="shared" si="23"/>
        <v>-4.5300137009748531E-3</v>
      </c>
      <c r="AQ18" s="18">
        <f t="shared" si="24"/>
        <v>-7.7849440475447937E-2</v>
      </c>
      <c r="AR18" s="18">
        <f t="shared" si="25"/>
        <v>-7.76542234624258E-2</v>
      </c>
      <c r="AS18" s="18">
        <f t="shared" si="26"/>
        <v>9.2913814365584377E-5</v>
      </c>
      <c r="AT18" s="7"/>
      <c r="AU18" s="9">
        <v>3801.0328184350001</v>
      </c>
      <c r="AV18" s="9">
        <v>1333.52347076768</v>
      </c>
      <c r="AW18" s="9">
        <v>544.85108611358999</v>
      </c>
      <c r="AX18" s="9">
        <v>3801.0328184350001</v>
      </c>
      <c r="AY18" s="10">
        <v>1333.422951</v>
      </c>
      <c r="AZ18" s="10">
        <v>223.57617025156401</v>
      </c>
      <c r="BA18" s="10">
        <f t="shared" si="27"/>
        <v>-2467.5093476673201</v>
      </c>
      <c r="BB18" s="10">
        <f t="shared" si="27"/>
        <v>-788.67238465409002</v>
      </c>
      <c r="BC18" s="10">
        <f t="shared" si="28"/>
        <v>0.10051976767999804</v>
      </c>
      <c r="BD18" s="10">
        <f t="shared" si="29"/>
        <v>321.27491586202598</v>
      </c>
      <c r="BE18" s="18">
        <f t="shared" si="30"/>
        <v>-0.59141995018660509</v>
      </c>
      <c r="BF18" s="18">
        <f t="shared" si="31"/>
        <v>-0.83232914201462249</v>
      </c>
      <c r="BG18" s="18">
        <f t="shared" si="32"/>
        <v>-0.64916812496327458</v>
      </c>
      <c r="BH18" s="18">
        <f t="shared" si="33"/>
        <v>-0.6491945703460118</v>
      </c>
      <c r="BI18" s="1"/>
      <c r="BJ18" s="9">
        <v>0</v>
      </c>
      <c r="BK18" s="9">
        <v>0</v>
      </c>
      <c r="BL18" s="9">
        <v>0</v>
      </c>
      <c r="BM18" s="9">
        <v>0</v>
      </c>
      <c r="BN18" s="10">
        <v>0</v>
      </c>
      <c r="BO18" s="10">
        <v>0</v>
      </c>
      <c r="BP18" s="10">
        <f t="shared" si="34"/>
        <v>0</v>
      </c>
      <c r="BQ18" s="10">
        <f t="shared" si="34"/>
        <v>0</v>
      </c>
      <c r="BR18" s="10">
        <f t="shared" si="35"/>
        <v>0</v>
      </c>
      <c r="BS18" s="10">
        <f t="shared" si="36"/>
        <v>0</v>
      </c>
      <c r="BT18" s="18">
        <f t="shared" si="37"/>
        <v>0</v>
      </c>
      <c r="BU18" s="18">
        <f t="shared" si="38"/>
        <v>0</v>
      </c>
      <c r="BV18" s="18">
        <f t="shared" si="39"/>
        <v>0</v>
      </c>
      <c r="BW18" s="18">
        <f t="shared" si="40"/>
        <v>0</v>
      </c>
      <c r="BX18" s="2"/>
      <c r="BY18" s="9">
        <v>34228.842914691399</v>
      </c>
      <c r="BZ18" s="9">
        <v>34214.230248462503</v>
      </c>
      <c r="CA18" s="9">
        <v>33873.043475833103</v>
      </c>
      <c r="CB18" s="9">
        <v>34228.842909999999</v>
      </c>
      <c r="CC18" s="10">
        <v>34214.23020487804</v>
      </c>
      <c r="CD18" s="10">
        <v>34209.846448593802</v>
      </c>
      <c r="CE18" s="10">
        <f t="shared" si="41"/>
        <v>-14.61266622889525</v>
      </c>
      <c r="CF18" s="10">
        <f t="shared" si="41"/>
        <v>-341.18677262940037</v>
      </c>
      <c r="CG18" s="10">
        <f t="shared" si="42"/>
        <v>4.35844631283544E-5</v>
      </c>
      <c r="CH18" s="10">
        <f t="shared" si="43"/>
        <v>-336.80297276069905</v>
      </c>
      <c r="CI18" s="18">
        <f t="shared" si="44"/>
        <v>-9.9720721510235463E-3</v>
      </c>
      <c r="CJ18" s="18">
        <f t="shared" si="45"/>
        <v>-1.2812669634791845E-4</v>
      </c>
      <c r="CK18" s="18">
        <f t="shared" si="46"/>
        <v>-4.2691090275281647E-4</v>
      </c>
      <c r="CL18" s="18">
        <f t="shared" si="47"/>
        <v>-4.2691203907713844E-4</v>
      </c>
      <c r="CM18" s="6"/>
      <c r="CN18" s="9">
        <v>363.58109999999999</v>
      </c>
      <c r="CO18" s="9">
        <v>363.58109999999999</v>
      </c>
      <c r="CP18" s="9">
        <v>363.58109999999999</v>
      </c>
      <c r="CQ18" s="9">
        <v>363.58109999999999</v>
      </c>
      <c r="CR18" s="9">
        <v>363.58109999999999</v>
      </c>
      <c r="CS18" s="9">
        <v>363.58109999999999</v>
      </c>
      <c r="CT18" s="10">
        <f t="shared" si="48"/>
        <v>0</v>
      </c>
      <c r="CU18" s="10">
        <f t="shared" si="48"/>
        <v>0</v>
      </c>
      <c r="CV18" s="10">
        <f t="shared" si="49"/>
        <v>0</v>
      </c>
      <c r="CW18" s="10">
        <f t="shared" si="50"/>
        <v>0</v>
      </c>
      <c r="CX18" s="18">
        <f t="shared" si="51"/>
        <v>0</v>
      </c>
      <c r="CY18" s="18">
        <f t="shared" si="52"/>
        <v>0</v>
      </c>
      <c r="CZ18" s="18">
        <f t="shared" si="53"/>
        <v>0</v>
      </c>
      <c r="DA18" s="18">
        <f t="shared" si="54"/>
        <v>0</v>
      </c>
      <c r="DB18" s="7"/>
      <c r="DC18" s="9">
        <v>3376.5641409959899</v>
      </c>
      <c r="DD18" s="9">
        <v>410.42683797030793</v>
      </c>
      <c r="DE18" s="9">
        <v>425.78538464725</v>
      </c>
      <c r="DF18" s="9">
        <v>2711.3438138624701</v>
      </c>
      <c r="DG18" s="10">
        <v>510.14575409999998</v>
      </c>
      <c r="DH18" s="10">
        <v>527.67876285816897</v>
      </c>
      <c r="DI18" s="10">
        <f t="shared" si="55"/>
        <v>-2966.1373030256818</v>
      </c>
      <c r="DJ18" s="10">
        <f t="shared" si="55"/>
        <v>15.358546676942069</v>
      </c>
      <c r="DK18" s="10">
        <f t="shared" si="56"/>
        <v>-99.718916129692047</v>
      </c>
      <c r="DL18" s="10">
        <f t="shared" si="57"/>
        <v>-101.89337821091897</v>
      </c>
      <c r="DM18" s="18">
        <f t="shared" si="58"/>
        <v>3.7420912221274312E-2</v>
      </c>
      <c r="DN18" s="18">
        <f t="shared" si="59"/>
        <v>3.4368626254864656E-2</v>
      </c>
      <c r="DO18" s="18">
        <f t="shared" si="60"/>
        <v>-0.87844838100743328</v>
      </c>
      <c r="DP18" s="18">
        <f t="shared" si="61"/>
        <v>-0.81184763382211311</v>
      </c>
      <c r="DQ18" s="7"/>
      <c r="DR18" s="9">
        <v>3140.6102991519001</v>
      </c>
      <c r="DS18" s="9">
        <v>34.117697419000002</v>
      </c>
      <c r="DT18" s="9">
        <v>34.650723527091202</v>
      </c>
      <c r="DU18" s="9">
        <v>3140.6102989999999</v>
      </c>
      <c r="DV18" s="10">
        <v>34.117697419000002</v>
      </c>
      <c r="DW18" s="10">
        <v>34.650723527091202</v>
      </c>
      <c r="DX18" s="10">
        <f t="shared" si="62"/>
        <v>-3106.4926017329003</v>
      </c>
      <c r="DY18" s="10">
        <f t="shared" si="62"/>
        <v>0.53302610809119955</v>
      </c>
      <c r="DZ18" s="10">
        <f t="shared" si="63"/>
        <v>0</v>
      </c>
      <c r="EA18" s="10">
        <f t="shared" si="64"/>
        <v>0</v>
      </c>
      <c r="EB18" s="18">
        <f t="shared" si="65"/>
        <v>1.5623155969322816E-2</v>
      </c>
      <c r="EC18" s="18">
        <f t="shared" si="66"/>
        <v>1.5623155969322816E-2</v>
      </c>
      <c r="ED18" s="18">
        <f t="shared" si="67"/>
        <v>-0.98913660270801096</v>
      </c>
      <c r="EE18" s="18">
        <f t="shared" si="68"/>
        <v>-0.98913660270748549</v>
      </c>
      <c r="EF18" s="6"/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0</v>
      </c>
      <c r="EM18" s="10">
        <f t="shared" si="69"/>
        <v>0</v>
      </c>
      <c r="EN18" s="10">
        <f t="shared" si="69"/>
        <v>0</v>
      </c>
      <c r="EO18" s="10">
        <f t="shared" si="70"/>
        <v>0</v>
      </c>
      <c r="EP18" s="10">
        <f t="shared" si="71"/>
        <v>0</v>
      </c>
      <c r="EQ18" s="18">
        <f t="shared" si="72"/>
        <v>0</v>
      </c>
      <c r="ER18" s="18">
        <f t="shared" si="73"/>
        <v>0</v>
      </c>
      <c r="ES18" s="18">
        <f t="shared" si="74"/>
        <v>0</v>
      </c>
      <c r="ET18" s="18">
        <f t="shared" si="75"/>
        <v>0</v>
      </c>
      <c r="EU18" s="7"/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10">
        <f t="shared" si="76"/>
        <v>0</v>
      </c>
      <c r="FC18" s="10">
        <f t="shared" si="76"/>
        <v>0</v>
      </c>
      <c r="FD18" s="10">
        <f t="shared" si="77"/>
        <v>0</v>
      </c>
      <c r="FE18" s="10">
        <f t="shared" si="78"/>
        <v>0</v>
      </c>
      <c r="FF18" s="18">
        <f t="shared" si="79"/>
        <v>0</v>
      </c>
      <c r="FG18" s="18">
        <f t="shared" si="80"/>
        <v>0</v>
      </c>
      <c r="FH18" s="18">
        <f t="shared" si="81"/>
        <v>0</v>
      </c>
      <c r="FI18" s="18">
        <f t="shared" si="82"/>
        <v>0</v>
      </c>
      <c r="FJ18" s="7"/>
    </row>
    <row r="19" spans="1:166">
      <c r="A19" s="5" t="s">
        <v>16</v>
      </c>
      <c r="B19" s="9">
        <f t="shared" si="0"/>
        <v>307340.10046614922</v>
      </c>
      <c r="C19" s="9">
        <f t="shared" si="1"/>
        <v>249654.85213895843</v>
      </c>
      <c r="D19" s="9">
        <f t="shared" si="2"/>
        <v>261579.06459454529</v>
      </c>
      <c r="E19" s="9">
        <f t="shared" si="3"/>
        <v>354489.3150738785</v>
      </c>
      <c r="F19" s="9">
        <f t="shared" si="4"/>
        <v>341731.19913862785</v>
      </c>
      <c r="G19" s="9">
        <f t="shared" si="5"/>
        <v>327871.25200946524</v>
      </c>
      <c r="H19" s="10">
        <f t="shared" si="6"/>
        <v>-57685.248327190784</v>
      </c>
      <c r="I19" s="10">
        <f t="shared" si="6"/>
        <v>11924.21245558685</v>
      </c>
      <c r="J19" s="10">
        <f t="shared" si="7"/>
        <v>-92076.346999669418</v>
      </c>
      <c r="K19" s="10">
        <f t="shared" si="8"/>
        <v>-66292.187414919958</v>
      </c>
      <c r="L19" s="18">
        <f t="shared" si="9"/>
        <v>4.7762790722568484E-2</v>
      </c>
      <c r="M19" s="18">
        <f t="shared" si="10"/>
        <v>-4.0558038493699655E-2</v>
      </c>
      <c r="N19" s="18">
        <f t="shared" si="11"/>
        <v>-0.18769190300809543</v>
      </c>
      <c r="O19" s="18">
        <f t="shared" si="12"/>
        <v>-3.5990128313435212E-2</v>
      </c>
      <c r="P19" s="5"/>
      <c r="Q19" s="10">
        <v>109874.80271</v>
      </c>
      <c r="R19" s="9">
        <v>103835.0134271</v>
      </c>
      <c r="S19" s="9">
        <v>118230.47148160001</v>
      </c>
      <c r="T19" s="9">
        <v>109850.8027</v>
      </c>
      <c r="U19" s="10">
        <v>100238.800006</v>
      </c>
      <c r="V19" s="10">
        <v>94824.268117679894</v>
      </c>
      <c r="W19" s="10">
        <f t="shared" si="13"/>
        <v>-6039.7892829000048</v>
      </c>
      <c r="X19" s="10">
        <f t="shared" si="13"/>
        <v>14395.458054500006</v>
      </c>
      <c r="Y19" s="10">
        <f t="shared" si="14"/>
        <v>3596.2134210999939</v>
      </c>
      <c r="Z19" s="10">
        <f t="shared" si="15"/>
        <v>23406.203363920111</v>
      </c>
      <c r="AA19" s="18">
        <f t="shared" si="16"/>
        <v>0.13863780221501779</v>
      </c>
      <c r="AB19" s="18">
        <f t="shared" si="17"/>
        <v>-5.4016327888961282E-2</v>
      </c>
      <c r="AC19" s="18">
        <f t="shared" si="18"/>
        <v>-5.4969739502888838E-2</v>
      </c>
      <c r="AD19" s="18">
        <f t="shared" si="19"/>
        <v>-8.750052305261849E-2</v>
      </c>
      <c r="AE19" s="7"/>
      <c r="AF19" s="9">
        <v>165705.0907233</v>
      </c>
      <c r="AG19" s="9">
        <v>131833.27575422099</v>
      </c>
      <c r="AH19" s="9">
        <v>131620.48251909699</v>
      </c>
      <c r="AI19" s="9">
        <v>165737.0907</v>
      </c>
      <c r="AJ19" s="10">
        <v>159721.71780000001</v>
      </c>
      <c r="AK19" s="10">
        <v>151215.99742706399</v>
      </c>
      <c r="AL19" s="10">
        <f t="shared" si="20"/>
        <v>-33871.814969079016</v>
      </c>
      <c r="AM19" s="10">
        <f t="shared" si="20"/>
        <v>-212.79323512400151</v>
      </c>
      <c r="AN19" s="10">
        <f t="shared" si="21"/>
        <v>-27888.442045779026</v>
      </c>
      <c r="AO19" s="10">
        <f t="shared" si="22"/>
        <v>-19595.514907967008</v>
      </c>
      <c r="AP19" s="18">
        <f t="shared" si="23"/>
        <v>-1.6141086831576237E-3</v>
      </c>
      <c r="AQ19" s="18">
        <f t="shared" si="24"/>
        <v>-5.3253373993802727E-2</v>
      </c>
      <c r="AR19" s="18">
        <f t="shared" si="25"/>
        <v>-0.20441022554726049</v>
      </c>
      <c r="AS19" s="18">
        <f t="shared" si="26"/>
        <v>-3.6294669313873672E-2</v>
      </c>
      <c r="AT19" s="7"/>
      <c r="AU19" s="9">
        <v>10769.3216338031</v>
      </c>
      <c r="AV19" s="9">
        <v>5155.1421374808497</v>
      </c>
      <c r="AW19" s="9">
        <v>2589.1160158735402</v>
      </c>
      <c r="AX19" s="9">
        <v>10769.3216338031</v>
      </c>
      <c r="AY19" s="10">
        <v>5154.7313990000002</v>
      </c>
      <c r="AZ19" s="10">
        <v>1039.47147516729</v>
      </c>
      <c r="BA19" s="10">
        <f t="shared" si="27"/>
        <v>-5614.1794963222501</v>
      </c>
      <c r="BB19" s="10">
        <f t="shared" si="27"/>
        <v>-2566.0261216073095</v>
      </c>
      <c r="BC19" s="10">
        <f t="shared" si="28"/>
        <v>0.41073848084943165</v>
      </c>
      <c r="BD19" s="10">
        <f t="shared" si="29"/>
        <v>1549.6445407062502</v>
      </c>
      <c r="BE19" s="18">
        <f t="shared" si="30"/>
        <v>-0.49776049877477152</v>
      </c>
      <c r="BF19" s="18">
        <f t="shared" si="31"/>
        <v>-0.7983461416885963</v>
      </c>
      <c r="BG19" s="18">
        <f t="shared" si="32"/>
        <v>-0.52131226898268868</v>
      </c>
      <c r="BH19" s="18">
        <f t="shared" si="33"/>
        <v>-0.52135040866268123</v>
      </c>
      <c r="BI19" s="1"/>
      <c r="BJ19" s="9">
        <v>11761.672</v>
      </c>
      <c r="BK19" s="9">
        <v>5142.9170624488997</v>
      </c>
      <c r="BL19" s="9">
        <v>5445.4925943042999</v>
      </c>
      <c r="BM19" s="9">
        <v>59547.585758504298</v>
      </c>
      <c r="BN19" s="10">
        <v>72858.670719999995</v>
      </c>
      <c r="BO19" s="10">
        <v>77019.825691999504</v>
      </c>
      <c r="BP19" s="10">
        <f t="shared" si="34"/>
        <v>-6618.7549375511007</v>
      </c>
      <c r="BQ19" s="10">
        <f t="shared" si="34"/>
        <v>302.57553185540019</v>
      </c>
      <c r="BR19" s="10">
        <f t="shared" si="35"/>
        <v>-67715.753657551089</v>
      </c>
      <c r="BS19" s="10">
        <f t="shared" si="36"/>
        <v>-71574.333097695198</v>
      </c>
      <c r="BT19" s="18">
        <f t="shared" si="37"/>
        <v>5.8833445723762652E-2</v>
      </c>
      <c r="BU19" s="18">
        <f t="shared" si="38"/>
        <v>5.7112694081272272E-2</v>
      </c>
      <c r="BV19" s="18">
        <f t="shared" si="39"/>
        <v>-0.56273928889966496</v>
      </c>
      <c r="BW19" s="18">
        <f t="shared" si="40"/>
        <v>0.22353693759271628</v>
      </c>
      <c r="BX19" s="1"/>
      <c r="BY19" s="9">
        <v>2377.5766987765901</v>
      </c>
      <c r="BZ19" s="9">
        <v>2373.1733781201301</v>
      </c>
      <c r="CA19" s="9">
        <v>2372.2927139888402</v>
      </c>
      <c r="CB19" s="9">
        <v>2377.5766990000002</v>
      </c>
      <c r="CC19" s="10">
        <v>2373.1733777138575</v>
      </c>
      <c r="CD19" s="10">
        <v>2371.8523819232</v>
      </c>
      <c r="CE19" s="10">
        <f t="shared" si="41"/>
        <v>-4.4033206564599823</v>
      </c>
      <c r="CF19" s="10">
        <f t="shared" si="41"/>
        <v>-0.88066413128990462</v>
      </c>
      <c r="CG19" s="10">
        <f t="shared" si="42"/>
        <v>4.062726475240197E-7</v>
      </c>
      <c r="CH19" s="10">
        <f t="shared" si="43"/>
        <v>0.44033206564017746</v>
      </c>
      <c r="CI19" s="18">
        <f t="shared" si="44"/>
        <v>-3.7109135784571632E-4</v>
      </c>
      <c r="CJ19" s="18">
        <f t="shared" si="45"/>
        <v>-5.5663686566802197E-4</v>
      </c>
      <c r="CK19" s="18">
        <f t="shared" si="46"/>
        <v>-1.8520204453239143E-3</v>
      </c>
      <c r="CL19" s="18">
        <f t="shared" si="47"/>
        <v>-1.8520207099921309E-3</v>
      </c>
      <c r="CM19" s="6"/>
      <c r="CN19" s="9">
        <v>892.14460000000031</v>
      </c>
      <c r="CO19" s="9">
        <v>892.14460000000031</v>
      </c>
      <c r="CP19" s="9">
        <v>892.14460000000031</v>
      </c>
      <c r="CQ19" s="9">
        <v>892.14460000000031</v>
      </c>
      <c r="CR19" s="9">
        <v>892.14460000000031</v>
      </c>
      <c r="CS19" s="9">
        <v>892.14460000000031</v>
      </c>
      <c r="CT19" s="10">
        <f t="shared" si="48"/>
        <v>0</v>
      </c>
      <c r="CU19" s="10">
        <f t="shared" si="48"/>
        <v>0</v>
      </c>
      <c r="CV19" s="10">
        <f t="shared" si="49"/>
        <v>0</v>
      </c>
      <c r="CW19" s="10">
        <f t="shared" si="50"/>
        <v>0</v>
      </c>
      <c r="CX19" s="18">
        <f t="shared" si="51"/>
        <v>0</v>
      </c>
      <c r="CY19" s="18">
        <f t="shared" si="52"/>
        <v>0</v>
      </c>
      <c r="CZ19" s="18">
        <f t="shared" si="53"/>
        <v>0</v>
      </c>
      <c r="DA19" s="18">
        <f t="shared" si="54"/>
        <v>0</v>
      </c>
      <c r="DB19" s="7"/>
      <c r="DC19" s="9">
        <v>3043.45829898482</v>
      </c>
      <c r="DD19" s="9">
        <v>385.75876007356794</v>
      </c>
      <c r="DE19" s="9">
        <v>391.05374102720901</v>
      </c>
      <c r="DF19" s="9">
        <v>2398.7591815710998</v>
      </c>
      <c r="DG19" s="10">
        <v>454.53421639999999</v>
      </c>
      <c r="DH19" s="10">
        <v>469.68138697696997</v>
      </c>
      <c r="DI19" s="10">
        <f t="shared" si="55"/>
        <v>-2657.6995389112521</v>
      </c>
      <c r="DJ19" s="10">
        <f t="shared" si="55"/>
        <v>5.2949809536410726</v>
      </c>
      <c r="DK19" s="10">
        <f t="shared" si="56"/>
        <v>-68.77545632643205</v>
      </c>
      <c r="DL19" s="10">
        <f t="shared" si="57"/>
        <v>-78.627645949760961</v>
      </c>
      <c r="DM19" s="18">
        <f t="shared" si="58"/>
        <v>1.3726145720271572E-2</v>
      </c>
      <c r="DN19" s="18">
        <f t="shared" si="59"/>
        <v>3.3324599184058223E-2</v>
      </c>
      <c r="DO19" s="18">
        <f t="shared" si="60"/>
        <v>-0.87324986177657105</v>
      </c>
      <c r="DP19" s="18">
        <f t="shared" si="61"/>
        <v>-0.81051277681726408</v>
      </c>
      <c r="DQ19" s="7"/>
      <c r="DR19" s="9">
        <v>2916.0338012846901</v>
      </c>
      <c r="DS19" s="9">
        <v>37.427019514000001</v>
      </c>
      <c r="DT19" s="9">
        <v>38.010928654375</v>
      </c>
      <c r="DU19" s="9">
        <v>2916.033801</v>
      </c>
      <c r="DV19" s="10">
        <v>37.427019514000001</v>
      </c>
      <c r="DW19" s="10">
        <v>38.010928654375</v>
      </c>
      <c r="DX19" s="10">
        <f t="shared" si="62"/>
        <v>-2878.6067817706898</v>
      </c>
      <c r="DY19" s="10">
        <f t="shared" si="62"/>
        <v>0.58390914037499897</v>
      </c>
      <c r="DZ19" s="10">
        <f t="shared" si="63"/>
        <v>0</v>
      </c>
      <c r="EA19" s="10">
        <f t="shared" si="64"/>
        <v>0</v>
      </c>
      <c r="EB19" s="18">
        <f t="shared" si="65"/>
        <v>1.5601272769170976E-2</v>
      </c>
      <c r="EC19" s="18">
        <f t="shared" si="66"/>
        <v>1.5601272769170976E-2</v>
      </c>
      <c r="ED19" s="18">
        <f t="shared" si="67"/>
        <v>-0.98716509407486586</v>
      </c>
      <c r="EE19" s="18">
        <f t="shared" si="68"/>
        <v>-0.98716509407361286</v>
      </c>
      <c r="EF19" s="6"/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0</v>
      </c>
      <c r="EM19" s="10">
        <f t="shared" si="69"/>
        <v>0</v>
      </c>
      <c r="EN19" s="10">
        <f t="shared" si="69"/>
        <v>0</v>
      </c>
      <c r="EO19" s="10">
        <f t="shared" si="70"/>
        <v>0</v>
      </c>
      <c r="EP19" s="10">
        <f t="shared" si="71"/>
        <v>0</v>
      </c>
      <c r="EQ19" s="18">
        <f t="shared" si="72"/>
        <v>0</v>
      </c>
      <c r="ER19" s="18">
        <f t="shared" si="73"/>
        <v>0</v>
      </c>
      <c r="ES19" s="18">
        <f t="shared" si="74"/>
        <v>0</v>
      </c>
      <c r="ET19" s="18">
        <f t="shared" si="75"/>
        <v>0</v>
      </c>
      <c r="EU19" s="7"/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10">
        <f t="shared" si="76"/>
        <v>0</v>
      </c>
      <c r="FC19" s="10">
        <f t="shared" si="76"/>
        <v>0</v>
      </c>
      <c r="FD19" s="10">
        <f t="shared" si="77"/>
        <v>0</v>
      </c>
      <c r="FE19" s="10">
        <f t="shared" si="78"/>
        <v>0</v>
      </c>
      <c r="FF19" s="18">
        <f t="shared" si="79"/>
        <v>0</v>
      </c>
      <c r="FG19" s="18">
        <f t="shared" si="80"/>
        <v>0</v>
      </c>
      <c r="FH19" s="18">
        <f t="shared" si="81"/>
        <v>0</v>
      </c>
      <c r="FI19" s="18">
        <f t="shared" si="82"/>
        <v>0</v>
      </c>
      <c r="FJ19" s="7"/>
    </row>
    <row r="20" spans="1:166">
      <c r="A20" s="5" t="s">
        <v>17</v>
      </c>
      <c r="B20" s="9">
        <f t="shared" si="0"/>
        <v>35129.019341335508</v>
      </c>
      <c r="C20" s="9">
        <f t="shared" si="1"/>
        <v>27598.148968869646</v>
      </c>
      <c r="D20" s="9">
        <f t="shared" si="2"/>
        <v>20641.848083617348</v>
      </c>
      <c r="E20" s="9">
        <f t="shared" si="3"/>
        <v>37084.050504973049</v>
      </c>
      <c r="F20" s="9">
        <f t="shared" si="4"/>
        <v>48460.068204900395</v>
      </c>
      <c r="G20" s="9">
        <f t="shared" si="5"/>
        <v>44639.71120858621</v>
      </c>
      <c r="H20" s="10">
        <f t="shared" si="6"/>
        <v>-7530.8703724658626</v>
      </c>
      <c r="I20" s="10">
        <f t="shared" si="6"/>
        <v>-6956.300885252298</v>
      </c>
      <c r="J20" s="10">
        <f t="shared" si="7"/>
        <v>-20861.91923603075</v>
      </c>
      <c r="K20" s="10">
        <f t="shared" si="8"/>
        <v>-23997.863124968862</v>
      </c>
      <c r="L20" s="18">
        <f t="shared" si="9"/>
        <v>-0.25205679167464873</v>
      </c>
      <c r="M20" s="18">
        <f t="shared" si="10"/>
        <v>-7.8835155166534859E-2</v>
      </c>
      <c r="N20" s="18">
        <f t="shared" si="11"/>
        <v>-0.21437747234818083</v>
      </c>
      <c r="O20" s="18">
        <f t="shared" si="12"/>
        <v>0.30676308399487801</v>
      </c>
      <c r="P20" s="5"/>
      <c r="Q20" s="10">
        <v>3886.7936720729899</v>
      </c>
      <c r="R20" s="9">
        <v>2203.29030649999</v>
      </c>
      <c r="S20" s="9">
        <v>2355.0968980999901</v>
      </c>
      <c r="T20" s="9">
        <v>3886.7936719999998</v>
      </c>
      <c r="U20" s="10">
        <v>15758.899999599998</v>
      </c>
      <c r="V20" s="10">
        <v>11649.9</v>
      </c>
      <c r="W20" s="10">
        <f t="shared" si="13"/>
        <v>-1683.5033655729999</v>
      </c>
      <c r="X20" s="10">
        <f t="shared" si="13"/>
        <v>151.80659160000005</v>
      </c>
      <c r="Y20" s="10">
        <f t="shared" si="14"/>
        <v>-13555.609693100008</v>
      </c>
      <c r="Z20" s="10">
        <f t="shared" si="15"/>
        <v>-9294.80310190001</v>
      </c>
      <c r="AA20" s="18">
        <f t="shared" si="16"/>
        <v>6.8899949839633504E-2</v>
      </c>
      <c r="AB20" s="18">
        <f t="shared" si="17"/>
        <v>-0.2607415492010417</v>
      </c>
      <c r="AC20" s="18">
        <f t="shared" si="18"/>
        <v>-0.43313422517617639</v>
      </c>
      <c r="AD20" s="18">
        <f t="shared" si="19"/>
        <v>3.0544729999755953</v>
      </c>
      <c r="AE20" s="7"/>
      <c r="AF20" s="9">
        <v>18512.0894865562</v>
      </c>
      <c r="AG20" s="9">
        <v>14745.058882896201</v>
      </c>
      <c r="AH20" s="9">
        <v>14345.3990596845</v>
      </c>
      <c r="AI20" s="9">
        <v>18519.389490000001</v>
      </c>
      <c r="AJ20" s="10">
        <v>18519.424640000001</v>
      </c>
      <c r="AK20" s="10">
        <v>18520.141207502598</v>
      </c>
      <c r="AL20" s="10">
        <f t="shared" si="20"/>
        <v>-3767.0306036599995</v>
      </c>
      <c r="AM20" s="10">
        <f t="shared" si="20"/>
        <v>-399.65982321170122</v>
      </c>
      <c r="AN20" s="10">
        <f t="shared" si="21"/>
        <v>-3774.3657571038002</v>
      </c>
      <c r="AO20" s="10">
        <f t="shared" si="22"/>
        <v>-4174.7421478180986</v>
      </c>
      <c r="AP20" s="18">
        <f t="shared" si="23"/>
        <v>-2.7104661051933397E-2</v>
      </c>
      <c r="AQ20" s="18">
        <f t="shared" si="24"/>
        <v>3.8692751882229764E-5</v>
      </c>
      <c r="AR20" s="18">
        <f t="shared" si="25"/>
        <v>-0.20349029786160455</v>
      </c>
      <c r="AS20" s="18">
        <f t="shared" si="26"/>
        <v>1.8980107318701431E-6</v>
      </c>
      <c r="AT20" s="7"/>
      <c r="AU20" s="9">
        <v>117.03149998699899</v>
      </c>
      <c r="AV20" s="9">
        <v>62.1254018412668</v>
      </c>
      <c r="AW20" s="9">
        <v>32.576385077525003</v>
      </c>
      <c r="AX20" s="9">
        <v>117.03149998699899</v>
      </c>
      <c r="AY20" s="10">
        <v>62.120319510000002</v>
      </c>
      <c r="AZ20" s="10">
        <v>13.025605948553</v>
      </c>
      <c r="BA20" s="10">
        <f t="shared" si="27"/>
        <v>-54.906098145732194</v>
      </c>
      <c r="BB20" s="10">
        <f t="shared" si="27"/>
        <v>-29.549016763741797</v>
      </c>
      <c r="BC20" s="10">
        <f t="shared" si="28"/>
        <v>5.0823312667986897E-3</v>
      </c>
      <c r="BD20" s="10">
        <f t="shared" si="29"/>
        <v>19.550779128972003</v>
      </c>
      <c r="BE20" s="18">
        <f t="shared" si="30"/>
        <v>-0.47563502026499349</v>
      </c>
      <c r="BF20" s="18">
        <f t="shared" si="31"/>
        <v>-0.79031650108534668</v>
      </c>
      <c r="BG20" s="18">
        <f t="shared" si="32"/>
        <v>-0.46915657879999573</v>
      </c>
      <c r="BH20" s="18">
        <f t="shared" si="33"/>
        <v>-0.46920000583688209</v>
      </c>
      <c r="BI20" s="1"/>
      <c r="BJ20" s="9">
        <v>716.92156999999997</v>
      </c>
      <c r="BK20" s="9">
        <v>348.28976413219902</v>
      </c>
      <c r="BL20" s="9">
        <v>380.34608354469901</v>
      </c>
      <c r="BM20" s="9">
        <v>2816.7336572403801</v>
      </c>
      <c r="BN20" s="10">
        <v>3848.0484029999998</v>
      </c>
      <c r="BO20" s="10">
        <v>4185.9341998496302</v>
      </c>
      <c r="BP20" s="10">
        <f t="shared" si="34"/>
        <v>-368.63180586780095</v>
      </c>
      <c r="BQ20" s="10">
        <f t="shared" si="34"/>
        <v>32.056319412499988</v>
      </c>
      <c r="BR20" s="10">
        <f t="shared" si="35"/>
        <v>-3499.758638867801</v>
      </c>
      <c r="BS20" s="10">
        <f t="shared" si="36"/>
        <v>-3805.5881163049312</v>
      </c>
      <c r="BT20" s="18">
        <f t="shared" si="37"/>
        <v>9.2039223410345455E-2</v>
      </c>
      <c r="BU20" s="18">
        <f t="shared" si="38"/>
        <v>8.7807054762151449E-2</v>
      </c>
      <c r="BV20" s="18">
        <f t="shared" si="39"/>
        <v>-0.5141870760950894</v>
      </c>
      <c r="BW20" s="18">
        <f t="shared" si="40"/>
        <v>0.36613853890964715</v>
      </c>
      <c r="BX20" s="1"/>
      <c r="BY20" s="9">
        <v>9968.9955442515093</v>
      </c>
      <c r="BZ20" s="9">
        <v>9950.3799227287891</v>
      </c>
      <c r="CA20" s="9">
        <v>3234.302209343</v>
      </c>
      <c r="CB20" s="9">
        <v>9968.9955439999994</v>
      </c>
      <c r="CC20" s="10">
        <v>9950.3799147073969</v>
      </c>
      <c r="CD20" s="10">
        <v>9944.7916355196703</v>
      </c>
      <c r="CE20" s="10">
        <f t="shared" si="41"/>
        <v>-18.615621522720176</v>
      </c>
      <c r="CF20" s="10">
        <f t="shared" si="41"/>
        <v>-6716.0777133857891</v>
      </c>
      <c r="CG20" s="10">
        <f t="shared" si="42"/>
        <v>8.0213922046823427E-6</v>
      </c>
      <c r="CH20" s="10">
        <f t="shared" si="43"/>
        <v>-6710.4894261766703</v>
      </c>
      <c r="CI20" s="18">
        <f t="shared" si="44"/>
        <v>-0.67495691275514369</v>
      </c>
      <c r="CJ20" s="18">
        <f t="shared" si="45"/>
        <v>-5.616146554833243E-4</v>
      </c>
      <c r="CK20" s="18">
        <f t="shared" si="46"/>
        <v>-1.8673517748189416E-3</v>
      </c>
      <c r="CL20" s="18">
        <f t="shared" si="47"/>
        <v>-1.8673525542707912E-3</v>
      </c>
      <c r="CM20" s="6"/>
      <c r="CN20" s="9">
        <v>150.07940000000002</v>
      </c>
      <c r="CO20" s="9">
        <v>150.07940000000002</v>
      </c>
      <c r="CP20" s="9">
        <v>150.07940000000002</v>
      </c>
      <c r="CQ20" s="9">
        <v>150.07940000000002</v>
      </c>
      <c r="CR20" s="9">
        <v>150.07940000000002</v>
      </c>
      <c r="CS20" s="9">
        <v>150.07940000000002</v>
      </c>
      <c r="CT20" s="10">
        <f t="shared" si="48"/>
        <v>0</v>
      </c>
      <c r="CU20" s="10">
        <f t="shared" si="48"/>
        <v>0</v>
      </c>
      <c r="CV20" s="10">
        <f t="shared" si="49"/>
        <v>0</v>
      </c>
      <c r="CW20" s="10">
        <f t="shared" si="50"/>
        <v>0</v>
      </c>
      <c r="CX20" s="18">
        <f t="shared" si="51"/>
        <v>0</v>
      </c>
      <c r="CY20" s="18">
        <f t="shared" si="52"/>
        <v>0</v>
      </c>
      <c r="CZ20" s="18">
        <f t="shared" si="53"/>
        <v>0</v>
      </c>
      <c r="DA20" s="18">
        <f t="shared" si="54"/>
        <v>0</v>
      </c>
      <c r="DB20" s="7"/>
      <c r="DC20" s="9">
        <v>986.30105443033801</v>
      </c>
      <c r="DD20" s="9">
        <v>123.51633598819991</v>
      </c>
      <c r="DE20" s="9">
        <v>128.24578204188899</v>
      </c>
      <c r="DF20" s="9">
        <v>834.22012774566997</v>
      </c>
      <c r="DG20" s="10">
        <v>155.7065733</v>
      </c>
      <c r="DH20" s="10">
        <v>160.036893940011</v>
      </c>
      <c r="DI20" s="10">
        <f t="shared" si="55"/>
        <v>-862.78471844213811</v>
      </c>
      <c r="DJ20" s="10">
        <f t="shared" si="55"/>
        <v>4.7294460536890739</v>
      </c>
      <c r="DK20" s="10">
        <f t="shared" si="56"/>
        <v>-32.19023731180009</v>
      </c>
      <c r="DL20" s="10">
        <f t="shared" si="57"/>
        <v>-31.791111898122011</v>
      </c>
      <c r="DM20" s="18">
        <f t="shared" si="58"/>
        <v>3.8290044922810046E-2</v>
      </c>
      <c r="DN20" s="18">
        <f t="shared" si="59"/>
        <v>2.7810776052901522E-2</v>
      </c>
      <c r="DO20" s="18">
        <f t="shared" si="60"/>
        <v>-0.8747681192944281</v>
      </c>
      <c r="DP20" s="18">
        <f t="shared" si="61"/>
        <v>-0.81335073546982262</v>
      </c>
      <c r="DQ20" s="7"/>
      <c r="DR20" s="9">
        <v>790.80711403747205</v>
      </c>
      <c r="DS20" s="9">
        <v>15.408954783</v>
      </c>
      <c r="DT20" s="9">
        <v>15.802265825743699</v>
      </c>
      <c r="DU20" s="9">
        <v>790.80711399999996</v>
      </c>
      <c r="DV20" s="10">
        <v>15.408954783</v>
      </c>
      <c r="DW20" s="10">
        <v>15.802265825743699</v>
      </c>
      <c r="DX20" s="10">
        <f t="shared" si="62"/>
        <v>-775.39815925447203</v>
      </c>
      <c r="DY20" s="10">
        <f t="shared" si="62"/>
        <v>0.39331104274369899</v>
      </c>
      <c r="DZ20" s="10">
        <f t="shared" si="63"/>
        <v>0</v>
      </c>
      <c r="EA20" s="10">
        <f t="shared" si="64"/>
        <v>0</v>
      </c>
      <c r="EB20" s="18">
        <f t="shared" si="65"/>
        <v>2.552483593355866E-2</v>
      </c>
      <c r="EC20" s="18">
        <f t="shared" si="66"/>
        <v>2.552483593355866E-2</v>
      </c>
      <c r="ED20" s="18">
        <f t="shared" si="67"/>
        <v>-0.98051490115670625</v>
      </c>
      <c r="EE20" s="18">
        <f t="shared" si="68"/>
        <v>-0.98051490115578299</v>
      </c>
      <c r="EF20" s="6"/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0</v>
      </c>
      <c r="EM20" s="10">
        <f t="shared" si="69"/>
        <v>0</v>
      </c>
      <c r="EN20" s="10">
        <f t="shared" si="69"/>
        <v>0</v>
      </c>
      <c r="EO20" s="10">
        <f t="shared" si="70"/>
        <v>0</v>
      </c>
      <c r="EP20" s="10">
        <f t="shared" si="71"/>
        <v>0</v>
      </c>
      <c r="EQ20" s="18">
        <f t="shared" si="72"/>
        <v>0</v>
      </c>
      <c r="ER20" s="18">
        <f t="shared" si="73"/>
        <v>0</v>
      </c>
      <c r="ES20" s="18">
        <f t="shared" si="74"/>
        <v>0</v>
      </c>
      <c r="ET20" s="18">
        <f t="shared" si="75"/>
        <v>0</v>
      </c>
      <c r="EU20" s="7"/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10">
        <f t="shared" si="76"/>
        <v>0</v>
      </c>
      <c r="FC20" s="10">
        <f t="shared" si="76"/>
        <v>0</v>
      </c>
      <c r="FD20" s="10">
        <f t="shared" si="77"/>
        <v>0</v>
      </c>
      <c r="FE20" s="10">
        <f t="shared" si="78"/>
        <v>0</v>
      </c>
      <c r="FF20" s="18">
        <f t="shared" si="79"/>
        <v>0</v>
      </c>
      <c r="FG20" s="18">
        <f t="shared" si="80"/>
        <v>0</v>
      </c>
      <c r="FH20" s="18">
        <f t="shared" si="81"/>
        <v>0</v>
      </c>
      <c r="FI20" s="18">
        <f t="shared" si="82"/>
        <v>0</v>
      </c>
      <c r="FJ20" s="7"/>
    </row>
    <row r="21" spans="1:166">
      <c r="A21" s="5" t="s">
        <v>18</v>
      </c>
      <c r="B21" s="9">
        <f t="shared" si="0"/>
        <v>371166.30758172291</v>
      </c>
      <c r="C21" s="9">
        <f t="shared" si="1"/>
        <v>128360.31779043673</v>
      </c>
      <c r="D21" s="9">
        <f t="shared" si="2"/>
        <v>120089.04530991227</v>
      </c>
      <c r="E21" s="9">
        <f t="shared" si="3"/>
        <v>379873.67061584606</v>
      </c>
      <c r="F21" s="9">
        <f t="shared" si="4"/>
        <v>142672.03113864007</v>
      </c>
      <c r="G21" s="9">
        <f t="shared" si="5"/>
        <v>136109.34757833299</v>
      </c>
      <c r="H21" s="10">
        <f t="shared" si="6"/>
        <v>-242805.98979128618</v>
      </c>
      <c r="I21" s="10">
        <f t="shared" si="6"/>
        <v>-8271.2724805244652</v>
      </c>
      <c r="J21" s="10">
        <f t="shared" si="7"/>
        <v>-14311.713348203339</v>
      </c>
      <c r="K21" s="10">
        <f t="shared" si="8"/>
        <v>-16020.302268420724</v>
      </c>
      <c r="L21" s="18">
        <f t="shared" si="9"/>
        <v>-6.4437924608665167E-2</v>
      </c>
      <c r="M21" s="18">
        <f t="shared" si="10"/>
        <v>-4.5998388807753497E-2</v>
      </c>
      <c r="N21" s="18">
        <f t="shared" si="11"/>
        <v>-0.65417034044186639</v>
      </c>
      <c r="O21" s="18">
        <f t="shared" si="12"/>
        <v>-0.62442242731026321</v>
      </c>
      <c r="P21" s="5"/>
      <c r="Q21" s="10">
        <v>283204.99460219999</v>
      </c>
      <c r="R21" s="9">
        <v>49941.863875789903</v>
      </c>
      <c r="S21" s="9">
        <v>42926.109447510004</v>
      </c>
      <c r="T21" s="9">
        <v>283204.99459999998</v>
      </c>
      <c r="U21" s="10">
        <v>49078.300006000005</v>
      </c>
      <c r="V21" s="10">
        <v>42635.215658959904</v>
      </c>
      <c r="W21" s="10">
        <f t="shared" si="13"/>
        <v>-233263.13072641008</v>
      </c>
      <c r="X21" s="10">
        <f t="shared" si="13"/>
        <v>-7015.754428279899</v>
      </c>
      <c r="Y21" s="10">
        <f t="shared" si="14"/>
        <v>863.56386978989758</v>
      </c>
      <c r="Z21" s="10">
        <f t="shared" si="15"/>
        <v>290.8937885501</v>
      </c>
      <c r="AA21" s="18">
        <f t="shared" si="16"/>
        <v>-0.1404784259900419</v>
      </c>
      <c r="AB21" s="18">
        <f t="shared" si="17"/>
        <v>-0.13128173441729665</v>
      </c>
      <c r="AC21" s="18">
        <f t="shared" si="18"/>
        <v>-0.82365472068760626</v>
      </c>
      <c r="AD21" s="18">
        <f t="shared" si="19"/>
        <v>-0.82670397435850873</v>
      </c>
      <c r="AE21" s="7"/>
      <c r="AF21" s="9">
        <v>34988.119899195597</v>
      </c>
      <c r="AG21" s="9">
        <v>33850.256351371798</v>
      </c>
      <c r="AH21" s="9">
        <v>33557.276602211998</v>
      </c>
      <c r="AI21" s="9">
        <v>34988.119899999998</v>
      </c>
      <c r="AJ21" s="10">
        <v>34987.711819999997</v>
      </c>
      <c r="AK21" s="10">
        <v>34993.902039257402</v>
      </c>
      <c r="AL21" s="10">
        <f t="shared" si="20"/>
        <v>-1137.8635478237993</v>
      </c>
      <c r="AM21" s="10">
        <f t="shared" si="20"/>
        <v>-292.97974915980012</v>
      </c>
      <c r="AN21" s="10">
        <f t="shared" si="21"/>
        <v>-1137.455468628199</v>
      </c>
      <c r="AO21" s="10">
        <f t="shared" si="22"/>
        <v>-1436.6254370454044</v>
      </c>
      <c r="AP21" s="18">
        <f t="shared" si="23"/>
        <v>-8.6551707649897003E-3</v>
      </c>
      <c r="AQ21" s="18">
        <f t="shared" si="24"/>
        <v>1.7692552428840889E-4</v>
      </c>
      <c r="AR21" s="18">
        <f t="shared" si="25"/>
        <v>-3.2521425875471507E-2</v>
      </c>
      <c r="AS21" s="18">
        <f t="shared" si="26"/>
        <v>-1.1663387491737275E-5</v>
      </c>
      <c r="AT21" s="7"/>
      <c r="AU21" s="9">
        <v>3934.7763578701502</v>
      </c>
      <c r="AV21" s="9">
        <v>1853.1602303764</v>
      </c>
      <c r="AW21" s="9">
        <v>919.61764255300102</v>
      </c>
      <c r="AX21" s="9">
        <v>3934.7763578701502</v>
      </c>
      <c r="AY21" s="10">
        <v>1853.0229489999999</v>
      </c>
      <c r="AZ21" s="10">
        <v>369.63981368736199</v>
      </c>
      <c r="BA21" s="10">
        <f t="shared" si="27"/>
        <v>-2081.6161274937504</v>
      </c>
      <c r="BB21" s="10">
        <f t="shared" si="27"/>
        <v>-933.542587823399</v>
      </c>
      <c r="BC21" s="10">
        <f t="shared" si="28"/>
        <v>0.13728137640009663</v>
      </c>
      <c r="BD21" s="10">
        <f t="shared" si="29"/>
        <v>549.97782886563903</v>
      </c>
      <c r="BE21" s="18">
        <f t="shared" si="30"/>
        <v>-0.5037570807537699</v>
      </c>
      <c r="BF21" s="18">
        <f t="shared" si="31"/>
        <v>-0.80052064984578775</v>
      </c>
      <c r="BG21" s="18">
        <f t="shared" si="32"/>
        <v>-0.52903035348634286</v>
      </c>
      <c r="BH21" s="18">
        <f t="shared" si="33"/>
        <v>-0.52906524273135058</v>
      </c>
      <c r="BI21" s="1"/>
      <c r="BJ21" s="9">
        <v>2696.7073</v>
      </c>
      <c r="BK21" s="9">
        <v>1310.09505543929</v>
      </c>
      <c r="BL21" s="9">
        <v>1430.6751869116899</v>
      </c>
      <c r="BM21" s="9">
        <v>11143.7420558338</v>
      </c>
      <c r="BN21" s="10">
        <v>15223.895490000001</v>
      </c>
      <c r="BO21" s="10">
        <v>16560.660915258199</v>
      </c>
      <c r="BP21" s="10">
        <f t="shared" si="34"/>
        <v>-1386.61224456071</v>
      </c>
      <c r="BQ21" s="10">
        <f t="shared" si="34"/>
        <v>120.5801314723999</v>
      </c>
      <c r="BR21" s="10">
        <f t="shared" si="35"/>
        <v>-13913.800434560711</v>
      </c>
      <c r="BS21" s="10">
        <f t="shared" si="36"/>
        <v>-15129.985728346508</v>
      </c>
      <c r="BT21" s="18">
        <f t="shared" si="37"/>
        <v>9.2039223392052255E-2</v>
      </c>
      <c r="BU21" s="18">
        <f t="shared" si="38"/>
        <v>8.7807054780182137E-2</v>
      </c>
      <c r="BV21" s="18">
        <f t="shared" si="39"/>
        <v>-0.51418715133107329</v>
      </c>
      <c r="BW21" s="18">
        <f t="shared" si="40"/>
        <v>0.36613853889683512</v>
      </c>
      <c r="BX21" s="1"/>
      <c r="BY21" s="9">
        <v>40863.6454077366</v>
      </c>
      <c r="BZ21" s="9">
        <v>40853.990692016298</v>
      </c>
      <c r="CA21" s="9">
        <v>40687.692514872302</v>
      </c>
      <c r="CB21" s="9">
        <v>40863.645409999997</v>
      </c>
      <c r="CC21" s="10">
        <v>40853.991151648079</v>
      </c>
      <c r="CD21" s="10">
        <v>40851.092296804301</v>
      </c>
      <c r="CE21" s="10">
        <f t="shared" si="41"/>
        <v>-9.6547157203021925</v>
      </c>
      <c r="CF21" s="10">
        <f t="shared" si="41"/>
        <v>-166.29817714399542</v>
      </c>
      <c r="CG21" s="10">
        <f t="shared" si="42"/>
        <v>-4.5963178126839921E-4</v>
      </c>
      <c r="CH21" s="10">
        <f t="shared" si="43"/>
        <v>-163.39978193199931</v>
      </c>
      <c r="CI21" s="18">
        <f t="shared" si="44"/>
        <v>-4.0705491514319422E-3</v>
      </c>
      <c r="CJ21" s="18">
        <f t="shared" si="45"/>
        <v>-7.095646623648005E-5</v>
      </c>
      <c r="CK21" s="18">
        <f t="shared" si="46"/>
        <v>-2.3626662829435898E-4</v>
      </c>
      <c r="CL21" s="18">
        <f t="shared" si="47"/>
        <v>-2.362554357315363E-4</v>
      </c>
      <c r="CM21" s="6"/>
      <c r="CN21" s="9">
        <v>31.808499999999999</v>
      </c>
      <c r="CO21" s="9">
        <v>31.808499999999999</v>
      </c>
      <c r="CP21" s="9">
        <v>31.808499999999999</v>
      </c>
      <c r="CQ21" s="9">
        <v>31.808499999999999</v>
      </c>
      <c r="CR21" s="9">
        <v>31.808499999999999</v>
      </c>
      <c r="CS21" s="9">
        <v>31.808499999999999</v>
      </c>
      <c r="CT21" s="10">
        <f t="shared" si="48"/>
        <v>0</v>
      </c>
      <c r="CU21" s="10">
        <f t="shared" si="48"/>
        <v>0</v>
      </c>
      <c r="CV21" s="10">
        <f t="shared" si="49"/>
        <v>0</v>
      </c>
      <c r="CW21" s="10">
        <f t="shared" si="50"/>
        <v>0</v>
      </c>
      <c r="CX21" s="18">
        <f t="shared" si="51"/>
        <v>0</v>
      </c>
      <c r="CY21" s="18">
        <f t="shared" si="52"/>
        <v>0</v>
      </c>
      <c r="CZ21" s="18">
        <f t="shared" si="53"/>
        <v>0</v>
      </c>
      <c r="DA21" s="18">
        <f t="shared" si="54"/>
        <v>0</v>
      </c>
      <c r="DB21" s="7"/>
      <c r="DC21" s="9">
        <v>2705.9315023802201</v>
      </c>
      <c r="DD21" s="9">
        <v>484.17097745104348</v>
      </c>
      <c r="DE21" s="9">
        <v>500.27419735404402</v>
      </c>
      <c r="DF21" s="9">
        <v>2966.2597801421002</v>
      </c>
      <c r="DG21" s="10">
        <v>608.329114</v>
      </c>
      <c r="DH21" s="10">
        <v>631.43713586661204</v>
      </c>
      <c r="DI21" s="10">
        <f t="shared" si="55"/>
        <v>-2221.7605249291764</v>
      </c>
      <c r="DJ21" s="10">
        <f t="shared" si="55"/>
        <v>16.103219903000536</v>
      </c>
      <c r="DK21" s="10">
        <f t="shared" si="56"/>
        <v>-124.15813654895652</v>
      </c>
      <c r="DL21" s="10">
        <f t="shared" si="57"/>
        <v>-131.16293851256802</v>
      </c>
      <c r="DM21" s="18">
        <f t="shared" si="58"/>
        <v>3.3259366325047432E-2</v>
      </c>
      <c r="DN21" s="18">
        <f t="shared" si="59"/>
        <v>3.7986052836872827E-2</v>
      </c>
      <c r="DO21" s="18">
        <f t="shared" si="60"/>
        <v>-0.82107049752547245</v>
      </c>
      <c r="DP21" s="18">
        <f t="shared" si="61"/>
        <v>-0.79491711478795102</v>
      </c>
      <c r="DQ21" s="7"/>
      <c r="DR21" s="9">
        <v>2740.3240123403398</v>
      </c>
      <c r="DS21" s="9">
        <v>34.972107991999998</v>
      </c>
      <c r="DT21" s="9">
        <v>35.591218499215501</v>
      </c>
      <c r="DU21" s="9">
        <v>2740.324012</v>
      </c>
      <c r="DV21" s="10">
        <v>34.972107991999998</v>
      </c>
      <c r="DW21" s="10">
        <v>35.591218499215501</v>
      </c>
      <c r="DX21" s="10">
        <f t="shared" si="62"/>
        <v>-2705.3519043483398</v>
      </c>
      <c r="DY21" s="10">
        <f t="shared" si="62"/>
        <v>0.61911050721550254</v>
      </c>
      <c r="DZ21" s="10">
        <f t="shared" si="63"/>
        <v>0</v>
      </c>
      <c r="EA21" s="10">
        <f t="shared" si="64"/>
        <v>0</v>
      </c>
      <c r="EB21" s="18">
        <f t="shared" si="65"/>
        <v>1.7702979395955384E-2</v>
      </c>
      <c r="EC21" s="18">
        <f t="shared" si="66"/>
        <v>1.7702979395955384E-2</v>
      </c>
      <c r="ED21" s="18">
        <f t="shared" si="67"/>
        <v>-0.98723796608192604</v>
      </c>
      <c r="EE21" s="18">
        <f t="shared" si="68"/>
        <v>-0.98723796608034098</v>
      </c>
      <c r="EF21" s="6"/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10">
        <f t="shared" si="69"/>
        <v>0</v>
      </c>
      <c r="EN21" s="10">
        <f t="shared" si="69"/>
        <v>0</v>
      </c>
      <c r="EO21" s="10">
        <f t="shared" si="70"/>
        <v>0</v>
      </c>
      <c r="EP21" s="10">
        <f t="shared" si="71"/>
        <v>0</v>
      </c>
      <c r="EQ21" s="18">
        <f t="shared" si="72"/>
        <v>0</v>
      </c>
      <c r="ER21" s="18">
        <f t="shared" si="73"/>
        <v>0</v>
      </c>
      <c r="ES21" s="18">
        <f t="shared" si="74"/>
        <v>0</v>
      </c>
      <c r="ET21" s="18">
        <f t="shared" si="75"/>
        <v>0</v>
      </c>
      <c r="EU21" s="7"/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10">
        <f t="shared" si="76"/>
        <v>0</v>
      </c>
      <c r="FC21" s="10">
        <f t="shared" si="76"/>
        <v>0</v>
      </c>
      <c r="FD21" s="10">
        <f t="shared" si="77"/>
        <v>0</v>
      </c>
      <c r="FE21" s="10">
        <f t="shared" si="78"/>
        <v>0</v>
      </c>
      <c r="FF21" s="18">
        <f t="shared" si="79"/>
        <v>0</v>
      </c>
      <c r="FG21" s="18">
        <f t="shared" si="80"/>
        <v>0</v>
      </c>
      <c r="FH21" s="18">
        <f t="shared" si="81"/>
        <v>0</v>
      </c>
      <c r="FI21" s="18">
        <f t="shared" si="82"/>
        <v>0</v>
      </c>
      <c r="FJ21" s="7"/>
    </row>
    <row r="22" spans="1:166">
      <c r="A22" s="5" t="s">
        <v>19</v>
      </c>
      <c r="B22" s="9">
        <f t="shared" si="0"/>
        <v>138551.15821430611</v>
      </c>
      <c r="C22" s="9">
        <f t="shared" si="1"/>
        <v>53865.502313125624</v>
      </c>
      <c r="D22" s="9">
        <f t="shared" si="2"/>
        <v>57914.218246973818</v>
      </c>
      <c r="E22" s="9">
        <f t="shared" si="3"/>
        <v>158245.1145068935</v>
      </c>
      <c r="F22" s="9">
        <f t="shared" si="4"/>
        <v>91657.035583920806</v>
      </c>
      <c r="G22" s="9">
        <f t="shared" si="5"/>
        <v>93890.372507633045</v>
      </c>
      <c r="H22" s="10">
        <f t="shared" si="6"/>
        <v>-84685.655901180493</v>
      </c>
      <c r="I22" s="10">
        <f t="shared" si="6"/>
        <v>4048.7159338481943</v>
      </c>
      <c r="J22" s="10">
        <f t="shared" si="7"/>
        <v>-37791.533270795182</v>
      </c>
      <c r="K22" s="10">
        <f t="shared" si="8"/>
        <v>-35976.154260659227</v>
      </c>
      <c r="L22" s="18">
        <f t="shared" si="9"/>
        <v>7.5163430395814343E-2</v>
      </c>
      <c r="M22" s="18">
        <f t="shared" si="10"/>
        <v>2.4366235603020401E-2</v>
      </c>
      <c r="N22" s="18">
        <f t="shared" si="11"/>
        <v>-0.6112230095557315</v>
      </c>
      <c r="O22" s="18">
        <f t="shared" si="12"/>
        <v>-0.42079074055756693</v>
      </c>
      <c r="P22" s="5"/>
      <c r="Q22" s="10">
        <v>84234.183298703603</v>
      </c>
      <c r="R22" s="9">
        <v>8581.1189317000008</v>
      </c>
      <c r="S22" s="9">
        <v>13364.4241019</v>
      </c>
      <c r="T22" s="9">
        <v>85767.536380000005</v>
      </c>
      <c r="U22" s="10">
        <v>16299.3000011</v>
      </c>
      <c r="V22" s="10">
        <v>16299.199999999901</v>
      </c>
      <c r="W22" s="10">
        <f t="shared" si="13"/>
        <v>-75653.064367003608</v>
      </c>
      <c r="X22" s="10">
        <f t="shared" si="13"/>
        <v>4783.3051701999993</v>
      </c>
      <c r="Y22" s="10">
        <f t="shared" si="14"/>
        <v>-7718.1810693999996</v>
      </c>
      <c r="Z22" s="10">
        <f t="shared" si="15"/>
        <v>-2934.7758980999006</v>
      </c>
      <c r="AA22" s="18">
        <f t="shared" si="16"/>
        <v>0.55742208076498267</v>
      </c>
      <c r="AB22" s="18">
        <f t="shared" si="17"/>
        <v>-6.1353002946715734E-6</v>
      </c>
      <c r="AC22" s="18">
        <f t="shared" si="18"/>
        <v>-0.89812783129539686</v>
      </c>
      <c r="AD22" s="18">
        <f t="shared" si="19"/>
        <v>-0.8099595640839603</v>
      </c>
      <c r="AE22" s="7"/>
      <c r="AF22" s="9">
        <v>19620.389008182199</v>
      </c>
      <c r="AG22" s="9">
        <v>17707.1236701036</v>
      </c>
      <c r="AH22" s="9">
        <v>17350.296341782101</v>
      </c>
      <c r="AI22" s="9">
        <v>19620.389009999999</v>
      </c>
      <c r="AJ22" s="10">
        <v>19621.63751</v>
      </c>
      <c r="AK22" s="10">
        <v>19623.708331595899</v>
      </c>
      <c r="AL22" s="10">
        <f t="shared" si="20"/>
        <v>-1913.2653380785996</v>
      </c>
      <c r="AM22" s="10">
        <f t="shared" si="20"/>
        <v>-356.8273283214985</v>
      </c>
      <c r="AN22" s="10">
        <f t="shared" si="21"/>
        <v>-1914.5138398964009</v>
      </c>
      <c r="AO22" s="10">
        <f t="shared" si="22"/>
        <v>-2273.4119898137978</v>
      </c>
      <c r="AP22" s="18">
        <f t="shared" si="23"/>
        <v>-2.0151625694237375E-2</v>
      </c>
      <c r="AQ22" s="18">
        <f t="shared" si="24"/>
        <v>1.0553765427799156E-4</v>
      </c>
      <c r="AR22" s="18">
        <f t="shared" si="25"/>
        <v>-9.7514138852227622E-2</v>
      </c>
      <c r="AS22" s="18">
        <f t="shared" si="26"/>
        <v>6.3632785229955714E-5</v>
      </c>
      <c r="AT22" s="7"/>
      <c r="AU22" s="9">
        <v>1304.0517816361601</v>
      </c>
      <c r="AV22" s="9">
        <v>430.524506825988</v>
      </c>
      <c r="AW22" s="9">
        <v>170.96822035941901</v>
      </c>
      <c r="AX22" s="9">
        <v>1304.0517816361601</v>
      </c>
      <c r="AY22" s="10">
        <v>430.49723210000002</v>
      </c>
      <c r="AZ22" s="10">
        <v>70.388721212635005</v>
      </c>
      <c r="BA22" s="10">
        <f t="shared" si="27"/>
        <v>-873.527274810172</v>
      </c>
      <c r="BB22" s="10">
        <f t="shared" si="27"/>
        <v>-259.55628646656896</v>
      </c>
      <c r="BC22" s="10">
        <f t="shared" si="28"/>
        <v>2.7274725987979309E-2</v>
      </c>
      <c r="BD22" s="10">
        <f t="shared" si="29"/>
        <v>100.579499146784</v>
      </c>
      <c r="BE22" s="18">
        <f t="shared" si="30"/>
        <v>-0.60288388315018271</v>
      </c>
      <c r="BF22" s="18">
        <f t="shared" si="31"/>
        <v>-0.8364943698493178</v>
      </c>
      <c r="BG22" s="18">
        <f t="shared" si="32"/>
        <v>-0.66985627956750304</v>
      </c>
      <c r="BH22" s="18">
        <f t="shared" si="33"/>
        <v>-0.66987719493786801</v>
      </c>
      <c r="BI22" s="1"/>
      <c r="BJ22" s="9">
        <v>2676.5075999999999</v>
      </c>
      <c r="BK22" s="9">
        <v>1300.28154984819</v>
      </c>
      <c r="BL22" s="9">
        <v>1419.9584538856</v>
      </c>
      <c r="BM22" s="9">
        <v>21487.6012158923</v>
      </c>
      <c r="BN22" s="10">
        <v>29355.040130000001</v>
      </c>
      <c r="BO22" s="10">
        <v>31932.6197461476</v>
      </c>
      <c r="BP22" s="10">
        <f t="shared" si="34"/>
        <v>-1376.2260501518099</v>
      </c>
      <c r="BQ22" s="10">
        <f t="shared" si="34"/>
        <v>119.67690403740994</v>
      </c>
      <c r="BR22" s="10">
        <f t="shared" si="35"/>
        <v>-28054.758580151811</v>
      </c>
      <c r="BS22" s="10">
        <f t="shared" si="36"/>
        <v>-30512.661292262001</v>
      </c>
      <c r="BT22" s="18">
        <f t="shared" si="37"/>
        <v>9.2039223390797481E-2</v>
      </c>
      <c r="BU22" s="18">
        <f t="shared" si="38"/>
        <v>8.7807054759001593E-2</v>
      </c>
      <c r="BV22" s="18">
        <f t="shared" si="39"/>
        <v>-0.51418723793342114</v>
      </c>
      <c r="BW22" s="18">
        <f t="shared" si="40"/>
        <v>0.36613853892117643</v>
      </c>
      <c r="BX22" s="1"/>
      <c r="BY22" s="9">
        <v>25260.7115199416</v>
      </c>
      <c r="BZ22" s="9">
        <v>25242.278412051899</v>
      </c>
      <c r="CA22" s="9">
        <v>24989.948800737999</v>
      </c>
      <c r="CB22" s="9">
        <v>25260.711520000001</v>
      </c>
      <c r="CC22" s="10">
        <v>25242.278259534811</v>
      </c>
      <c r="CD22" s="10">
        <v>25236.744804230399</v>
      </c>
      <c r="CE22" s="10">
        <f t="shared" si="41"/>
        <v>-18.433107889701205</v>
      </c>
      <c r="CF22" s="10">
        <f t="shared" si="41"/>
        <v>-252.32961131390039</v>
      </c>
      <c r="CG22" s="10">
        <f t="shared" si="42"/>
        <v>1.5251708828145638E-4</v>
      </c>
      <c r="CH22" s="10">
        <f t="shared" si="43"/>
        <v>-246.7960034923999</v>
      </c>
      <c r="CI22" s="18">
        <f t="shared" si="44"/>
        <v>-9.9963088590856314E-3</v>
      </c>
      <c r="CJ22" s="18">
        <f t="shared" si="45"/>
        <v>-2.1921378282572566E-4</v>
      </c>
      <c r="CK22" s="18">
        <f t="shared" si="46"/>
        <v>-7.2971451636069434E-4</v>
      </c>
      <c r="CL22" s="18">
        <f t="shared" si="47"/>
        <v>-7.2972055639032769E-4</v>
      </c>
      <c r="CM22" s="6"/>
      <c r="CN22" s="9">
        <v>93.39830000000002</v>
      </c>
      <c r="CO22" s="9">
        <v>93.39830000000002</v>
      </c>
      <c r="CP22" s="9">
        <v>93.39830000000002</v>
      </c>
      <c r="CQ22" s="9">
        <v>93.39830000000002</v>
      </c>
      <c r="CR22" s="9">
        <v>93.39830000000002</v>
      </c>
      <c r="CS22" s="9">
        <v>93.39830000000002</v>
      </c>
      <c r="CT22" s="10">
        <f t="shared" si="48"/>
        <v>0</v>
      </c>
      <c r="CU22" s="10">
        <f t="shared" si="48"/>
        <v>0</v>
      </c>
      <c r="CV22" s="10">
        <f t="shared" si="49"/>
        <v>0</v>
      </c>
      <c r="CW22" s="10">
        <f t="shared" si="50"/>
        <v>0</v>
      </c>
      <c r="CX22" s="18">
        <f t="shared" si="51"/>
        <v>0</v>
      </c>
      <c r="CY22" s="18">
        <f t="shared" si="52"/>
        <v>0</v>
      </c>
      <c r="CZ22" s="18">
        <f t="shared" si="53"/>
        <v>0</v>
      </c>
      <c r="DA22" s="18">
        <f t="shared" si="54"/>
        <v>0</v>
      </c>
      <c r="DB22" s="7"/>
      <c r="DC22" s="9">
        <v>2818.5673875317102</v>
      </c>
      <c r="DD22" s="9">
        <v>471.38673510994295</v>
      </c>
      <c r="DE22" s="9">
        <v>485.05342013026302</v>
      </c>
      <c r="DF22" s="9">
        <v>2168.07698136505</v>
      </c>
      <c r="DG22" s="10">
        <v>575.49394370000005</v>
      </c>
      <c r="DH22" s="10">
        <v>594.14199626817901</v>
      </c>
      <c r="DI22" s="10">
        <f t="shared" si="55"/>
        <v>-2347.1806524217673</v>
      </c>
      <c r="DJ22" s="10">
        <f t="shared" si="55"/>
        <v>13.666685020320074</v>
      </c>
      <c r="DK22" s="10">
        <f t="shared" si="56"/>
        <v>-104.1072085900571</v>
      </c>
      <c r="DL22" s="10">
        <f t="shared" si="57"/>
        <v>-109.08857613791599</v>
      </c>
      <c r="DM22" s="18">
        <f t="shared" si="58"/>
        <v>2.8992510824753164E-2</v>
      </c>
      <c r="DN22" s="18">
        <f t="shared" si="59"/>
        <v>3.2403560058835365E-2</v>
      </c>
      <c r="DO22" s="18">
        <f t="shared" si="60"/>
        <v>-0.83275662054589084</v>
      </c>
      <c r="DP22" s="18">
        <f t="shared" si="61"/>
        <v>-0.73456018921539334</v>
      </c>
      <c r="DQ22" s="7"/>
      <c r="DR22" s="9">
        <v>2543.3493183108499</v>
      </c>
      <c r="DS22" s="9">
        <v>39.390207486000001</v>
      </c>
      <c r="DT22" s="9">
        <v>40.170608178439799</v>
      </c>
      <c r="DU22" s="9">
        <v>2543.349318</v>
      </c>
      <c r="DV22" s="10">
        <v>39.390207486000001</v>
      </c>
      <c r="DW22" s="10">
        <v>40.170608178439799</v>
      </c>
      <c r="DX22" s="10">
        <f t="shared" si="62"/>
        <v>-2503.9591108248501</v>
      </c>
      <c r="DY22" s="10">
        <f t="shared" si="62"/>
        <v>0.78040069243979815</v>
      </c>
      <c r="DZ22" s="10">
        <f t="shared" si="63"/>
        <v>0</v>
      </c>
      <c r="EA22" s="10">
        <f t="shared" si="64"/>
        <v>0</v>
      </c>
      <c r="EB22" s="18">
        <f t="shared" si="65"/>
        <v>1.9812048279186312E-2</v>
      </c>
      <c r="EC22" s="18">
        <f t="shared" si="66"/>
        <v>1.9812048279186312E-2</v>
      </c>
      <c r="ED22" s="18">
        <f t="shared" si="67"/>
        <v>-0.98451246661148362</v>
      </c>
      <c r="EE22" s="18">
        <f t="shared" si="68"/>
        <v>-0.98451246660959069</v>
      </c>
      <c r="EF22" s="6"/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10">
        <f t="shared" si="69"/>
        <v>0</v>
      </c>
      <c r="EN22" s="10">
        <f t="shared" si="69"/>
        <v>0</v>
      </c>
      <c r="EO22" s="10">
        <f t="shared" si="70"/>
        <v>0</v>
      </c>
      <c r="EP22" s="10">
        <f t="shared" si="71"/>
        <v>0</v>
      </c>
      <c r="EQ22" s="18">
        <f t="shared" si="72"/>
        <v>0</v>
      </c>
      <c r="ER22" s="18">
        <f t="shared" si="73"/>
        <v>0</v>
      </c>
      <c r="ES22" s="18">
        <f t="shared" si="74"/>
        <v>0</v>
      </c>
      <c r="ET22" s="18">
        <f t="shared" si="75"/>
        <v>0</v>
      </c>
      <c r="EU22" s="7"/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10">
        <f t="shared" si="76"/>
        <v>0</v>
      </c>
      <c r="FC22" s="10">
        <f t="shared" si="76"/>
        <v>0</v>
      </c>
      <c r="FD22" s="10">
        <f t="shared" si="77"/>
        <v>0</v>
      </c>
      <c r="FE22" s="10">
        <f t="shared" si="78"/>
        <v>0</v>
      </c>
      <c r="FF22" s="18">
        <f t="shared" si="79"/>
        <v>0</v>
      </c>
      <c r="FG22" s="18">
        <f t="shared" si="80"/>
        <v>0</v>
      </c>
      <c r="FH22" s="18">
        <f t="shared" si="81"/>
        <v>0</v>
      </c>
      <c r="FI22" s="18">
        <f t="shared" si="82"/>
        <v>0</v>
      </c>
      <c r="FJ22" s="7"/>
    </row>
    <row r="23" spans="1:166">
      <c r="A23" s="5" t="s">
        <v>20</v>
      </c>
      <c r="B23" s="9">
        <f t="shared" si="0"/>
        <v>492105.89340084186</v>
      </c>
      <c r="C23" s="9">
        <f t="shared" si="1"/>
        <v>362717.82427260251</v>
      </c>
      <c r="D23" s="9">
        <f t="shared" si="2"/>
        <v>364034.92131417722</v>
      </c>
      <c r="E23" s="9">
        <f t="shared" si="3"/>
        <v>490280.16386567673</v>
      </c>
      <c r="F23" s="9">
        <f t="shared" si="4"/>
        <v>415132.21978230524</v>
      </c>
      <c r="G23" s="9">
        <f t="shared" si="5"/>
        <v>402873.61471625231</v>
      </c>
      <c r="H23" s="10">
        <f t="shared" si="6"/>
        <v>-129388.06912823935</v>
      </c>
      <c r="I23" s="10">
        <f t="shared" si="6"/>
        <v>1317.0970415747142</v>
      </c>
      <c r="J23" s="10">
        <f t="shared" si="7"/>
        <v>-52414.395509702736</v>
      </c>
      <c r="K23" s="10">
        <f t="shared" si="8"/>
        <v>-38838.693402075092</v>
      </c>
      <c r="L23" s="18">
        <f t="shared" si="9"/>
        <v>3.631189187396655E-3</v>
      </c>
      <c r="M23" s="18">
        <f t="shared" si="10"/>
        <v>-2.9529399265808193E-2</v>
      </c>
      <c r="N23" s="18">
        <f t="shared" si="11"/>
        <v>-0.26292729037253593</v>
      </c>
      <c r="O23" s="18">
        <f t="shared" si="12"/>
        <v>-0.15327551392423855</v>
      </c>
      <c r="P23" s="5"/>
      <c r="Q23" s="10">
        <v>349877.22602736601</v>
      </c>
      <c r="R23" s="9">
        <v>255037.72542860001</v>
      </c>
      <c r="S23" s="9">
        <v>269433.898581799</v>
      </c>
      <c r="T23" s="9">
        <v>349876.73749999999</v>
      </c>
      <c r="U23" s="10">
        <v>287806.80001000001</v>
      </c>
      <c r="V23" s="10">
        <v>275636.99999999901</v>
      </c>
      <c r="W23" s="10">
        <f t="shared" si="13"/>
        <v>-94839.500598765997</v>
      </c>
      <c r="X23" s="10">
        <f t="shared" si="13"/>
        <v>14396.173153198994</v>
      </c>
      <c r="Y23" s="10">
        <f t="shared" si="14"/>
        <v>-32769.074581399997</v>
      </c>
      <c r="Z23" s="10">
        <f t="shared" si="15"/>
        <v>-6203.1014182000072</v>
      </c>
      <c r="AA23" s="18">
        <f t="shared" si="16"/>
        <v>5.6447230028442694E-2</v>
      </c>
      <c r="AB23" s="18">
        <f t="shared" si="17"/>
        <v>-4.2284615963132731E-2</v>
      </c>
      <c r="AC23" s="18">
        <f t="shared" si="18"/>
        <v>-0.2710650866751414</v>
      </c>
      <c r="AD23" s="18">
        <f t="shared" si="19"/>
        <v>-0.1774051568375562</v>
      </c>
      <c r="AE23" s="7"/>
      <c r="AF23" s="9">
        <v>76509.308122071496</v>
      </c>
      <c r="AG23" s="9">
        <v>61594.868399305502</v>
      </c>
      <c r="AH23" s="9">
        <v>48697.115901056699</v>
      </c>
      <c r="AI23" s="9">
        <v>76509.796619999994</v>
      </c>
      <c r="AJ23" s="10">
        <v>76458.367129999999</v>
      </c>
      <c r="AK23" s="10">
        <v>76436.729692372101</v>
      </c>
      <c r="AL23" s="10">
        <f t="shared" si="20"/>
        <v>-14914.439722765994</v>
      </c>
      <c r="AM23" s="10">
        <f t="shared" si="20"/>
        <v>-12897.752498248803</v>
      </c>
      <c r="AN23" s="10">
        <f t="shared" si="21"/>
        <v>-14863.498730694497</v>
      </c>
      <c r="AO23" s="10">
        <f t="shared" si="22"/>
        <v>-27739.613791315402</v>
      </c>
      <c r="AP23" s="18">
        <f t="shared" si="23"/>
        <v>-0.20939654281969744</v>
      </c>
      <c r="AQ23" s="18">
        <f t="shared" si="24"/>
        <v>-2.8299633434635945E-4</v>
      </c>
      <c r="AR23" s="18">
        <f t="shared" si="25"/>
        <v>-0.19493627754377063</v>
      </c>
      <c r="AS23" s="18">
        <f t="shared" si="26"/>
        <v>-6.7219483349863056E-4</v>
      </c>
      <c r="AT23" s="7"/>
      <c r="AU23" s="9">
        <v>1293.7034270684401</v>
      </c>
      <c r="AV23" s="9">
        <v>408.93122252426099</v>
      </c>
      <c r="AW23" s="9">
        <v>157.09362164826601</v>
      </c>
      <c r="AX23" s="9">
        <v>1293.7034270684401</v>
      </c>
      <c r="AY23" s="10">
        <v>408.900893</v>
      </c>
      <c r="AZ23" s="10">
        <v>67.034190252899705</v>
      </c>
      <c r="BA23" s="10">
        <f t="shared" si="27"/>
        <v>-884.77220454417909</v>
      </c>
      <c r="BB23" s="10">
        <f t="shared" si="27"/>
        <v>-251.83760087599498</v>
      </c>
      <c r="BC23" s="10">
        <f t="shared" si="28"/>
        <v>3.0329524260992002E-2</v>
      </c>
      <c r="BD23" s="10">
        <f t="shared" si="29"/>
        <v>90.059431395366303</v>
      </c>
      <c r="BE23" s="18">
        <f t="shared" si="30"/>
        <v>-0.61584341572513213</v>
      </c>
      <c r="BF23" s="18">
        <f t="shared" si="31"/>
        <v>-0.8360624997390268</v>
      </c>
      <c r="BG23" s="18">
        <f t="shared" si="32"/>
        <v>-0.68390651677339376</v>
      </c>
      <c r="BH23" s="18">
        <f t="shared" si="33"/>
        <v>-0.68392996072787848</v>
      </c>
      <c r="BI23" s="1"/>
      <c r="BJ23" s="9">
        <v>6396.4032999999999</v>
      </c>
      <c r="BK23" s="9">
        <v>2542.81759154971</v>
      </c>
      <c r="BL23" s="9">
        <v>2629.9882128507002</v>
      </c>
      <c r="BM23" s="9">
        <v>6332.3431057383896</v>
      </c>
      <c r="BN23" s="10">
        <v>7129.4804469999999</v>
      </c>
      <c r="BO23" s="10">
        <v>7369.7543910511604</v>
      </c>
      <c r="BP23" s="10">
        <f t="shared" si="34"/>
        <v>-3853.58570845029</v>
      </c>
      <c r="BQ23" s="10">
        <f t="shared" si="34"/>
        <v>87.170621300990206</v>
      </c>
      <c r="BR23" s="10">
        <f t="shared" si="35"/>
        <v>-4586.6628554502895</v>
      </c>
      <c r="BS23" s="10">
        <f t="shared" si="36"/>
        <v>-4739.7661782004598</v>
      </c>
      <c r="BT23" s="18">
        <f t="shared" si="37"/>
        <v>3.4281114615014291E-2</v>
      </c>
      <c r="BU23" s="18">
        <f t="shared" si="38"/>
        <v>3.370146616395657E-2</v>
      </c>
      <c r="BV23" s="18">
        <f t="shared" si="39"/>
        <v>-0.60246134080543201</v>
      </c>
      <c r="BW23" s="18">
        <f t="shared" si="40"/>
        <v>0.12588347282370754</v>
      </c>
      <c r="BX23" s="1"/>
      <c r="BY23" s="9">
        <v>42065.888312905103</v>
      </c>
      <c r="BZ23" s="9">
        <v>42065.888312905103</v>
      </c>
      <c r="CA23" s="9">
        <v>42028.195927477202</v>
      </c>
      <c r="CB23" s="9">
        <v>42065.888310000002</v>
      </c>
      <c r="CC23" s="10">
        <v>42065.887939827233</v>
      </c>
      <c r="CD23" s="10">
        <v>42065.888312905103</v>
      </c>
      <c r="CE23" s="10">
        <f t="shared" si="41"/>
        <v>0</v>
      </c>
      <c r="CF23" s="10">
        <f t="shared" si="41"/>
        <v>-37.692385427901172</v>
      </c>
      <c r="CG23" s="10">
        <f t="shared" si="42"/>
        <v>3.7307786988094449E-4</v>
      </c>
      <c r="CH23" s="10">
        <f t="shared" si="43"/>
        <v>-37.692385427901172</v>
      </c>
      <c r="CI23" s="18">
        <f t="shared" si="44"/>
        <v>-8.960320806143011E-4</v>
      </c>
      <c r="CJ23" s="18">
        <f t="shared" si="45"/>
        <v>8.8688932565648045E-9</v>
      </c>
      <c r="CK23" s="18">
        <f t="shared" si="46"/>
        <v>0</v>
      </c>
      <c r="CL23" s="18">
        <f t="shared" si="47"/>
        <v>-8.7998324545662965E-9</v>
      </c>
      <c r="CM23" s="6"/>
      <c r="CN23" s="9">
        <v>90.518900000000059</v>
      </c>
      <c r="CO23" s="9">
        <v>90.518900000000059</v>
      </c>
      <c r="CP23" s="9">
        <v>90.518900000000059</v>
      </c>
      <c r="CQ23" s="9">
        <v>90.518900000000059</v>
      </c>
      <c r="CR23" s="9">
        <v>90.518900000000059</v>
      </c>
      <c r="CS23" s="9">
        <v>90.518900000000059</v>
      </c>
      <c r="CT23" s="10">
        <f t="shared" si="48"/>
        <v>0</v>
      </c>
      <c r="CU23" s="10">
        <f t="shared" si="48"/>
        <v>0</v>
      </c>
      <c r="CV23" s="10">
        <f t="shared" si="49"/>
        <v>0</v>
      </c>
      <c r="CW23" s="10">
        <f t="shared" si="50"/>
        <v>0</v>
      </c>
      <c r="CX23" s="18">
        <f t="shared" si="51"/>
        <v>0</v>
      </c>
      <c r="CY23" s="18">
        <f t="shared" si="52"/>
        <v>0</v>
      </c>
      <c r="CZ23" s="18">
        <f t="shared" si="53"/>
        <v>0</v>
      </c>
      <c r="DA23" s="18">
        <f t="shared" si="54"/>
        <v>0</v>
      </c>
      <c r="DB23" s="7"/>
      <c r="DC23" s="9">
        <v>8965.8207219943597</v>
      </c>
      <c r="DD23" s="9">
        <v>878.98760423991644</v>
      </c>
      <c r="DE23" s="9">
        <v>898.56249242122703</v>
      </c>
      <c r="DF23" s="9">
        <v>7204.1514138699304</v>
      </c>
      <c r="DG23" s="10">
        <v>1074.177649</v>
      </c>
      <c r="DH23" s="10">
        <v>1107.1415527479901</v>
      </c>
      <c r="DI23" s="10">
        <f t="shared" si="55"/>
        <v>-8086.8331177544433</v>
      </c>
      <c r="DJ23" s="10">
        <f t="shared" si="55"/>
        <v>19.574888181310598</v>
      </c>
      <c r="DK23" s="10">
        <f t="shared" si="56"/>
        <v>-195.19004476008354</v>
      </c>
      <c r="DL23" s="10">
        <f t="shared" si="57"/>
        <v>-208.57906032676306</v>
      </c>
      <c r="DM23" s="18">
        <f t="shared" si="58"/>
        <v>2.2269811413594978E-2</v>
      </c>
      <c r="DN23" s="18">
        <f t="shared" si="59"/>
        <v>3.0687571817080431E-2</v>
      </c>
      <c r="DO23" s="18">
        <f t="shared" si="60"/>
        <v>-0.90196239346124307</v>
      </c>
      <c r="DP23" s="18">
        <f t="shared" si="61"/>
        <v>-0.85089463181854852</v>
      </c>
      <c r="DQ23" s="7"/>
      <c r="DR23" s="9">
        <v>6907.0245894364798</v>
      </c>
      <c r="DS23" s="9">
        <v>98.086813477999996</v>
      </c>
      <c r="DT23" s="9">
        <v>99.547676924084001</v>
      </c>
      <c r="DU23" s="9">
        <v>6907.0245889999997</v>
      </c>
      <c r="DV23" s="10">
        <v>98.086813477999996</v>
      </c>
      <c r="DW23" s="10">
        <v>99.547676924084001</v>
      </c>
      <c r="DX23" s="10">
        <f t="shared" si="62"/>
        <v>-6808.9377759584795</v>
      </c>
      <c r="DY23" s="10">
        <f t="shared" si="62"/>
        <v>1.4608634460840051</v>
      </c>
      <c r="DZ23" s="10">
        <f t="shared" si="63"/>
        <v>0</v>
      </c>
      <c r="EA23" s="10">
        <f t="shared" si="64"/>
        <v>0</v>
      </c>
      <c r="EB23" s="18">
        <f t="shared" si="65"/>
        <v>1.4893576356333198E-2</v>
      </c>
      <c r="EC23" s="18">
        <f t="shared" si="66"/>
        <v>1.4893576356333198E-2</v>
      </c>
      <c r="ED23" s="18">
        <f t="shared" si="67"/>
        <v>-0.9857989772284852</v>
      </c>
      <c r="EE23" s="18">
        <f t="shared" si="68"/>
        <v>-0.9857989772275878</v>
      </c>
      <c r="EF23" s="6"/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0</v>
      </c>
      <c r="EM23" s="10">
        <f t="shared" si="69"/>
        <v>0</v>
      </c>
      <c r="EN23" s="10">
        <f t="shared" si="69"/>
        <v>0</v>
      </c>
      <c r="EO23" s="10">
        <f t="shared" si="70"/>
        <v>0</v>
      </c>
      <c r="EP23" s="10">
        <f t="shared" si="71"/>
        <v>0</v>
      </c>
      <c r="EQ23" s="18">
        <f t="shared" si="72"/>
        <v>0</v>
      </c>
      <c r="ER23" s="18">
        <f t="shared" si="73"/>
        <v>0</v>
      </c>
      <c r="ES23" s="18">
        <f t="shared" si="74"/>
        <v>0</v>
      </c>
      <c r="ET23" s="18">
        <f t="shared" si="75"/>
        <v>0</v>
      </c>
      <c r="EU23" s="7"/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10">
        <f t="shared" si="76"/>
        <v>0</v>
      </c>
      <c r="FC23" s="10">
        <f t="shared" si="76"/>
        <v>0</v>
      </c>
      <c r="FD23" s="10">
        <f t="shared" si="77"/>
        <v>0</v>
      </c>
      <c r="FE23" s="10">
        <f t="shared" si="78"/>
        <v>0</v>
      </c>
      <c r="FF23" s="18">
        <f t="shared" si="79"/>
        <v>0</v>
      </c>
      <c r="FG23" s="18">
        <f t="shared" si="80"/>
        <v>0</v>
      </c>
      <c r="FH23" s="18">
        <f t="shared" si="81"/>
        <v>0</v>
      </c>
      <c r="FI23" s="18">
        <f t="shared" si="82"/>
        <v>0</v>
      </c>
      <c r="FJ23" s="7"/>
    </row>
    <row r="24" spans="1:166">
      <c r="A24" s="5" t="s">
        <v>21</v>
      </c>
      <c r="B24" s="9">
        <f t="shared" si="0"/>
        <v>155735.87076540836</v>
      </c>
      <c r="C24" s="9">
        <f t="shared" si="1"/>
        <v>109940.36691784555</v>
      </c>
      <c r="D24" s="9">
        <f t="shared" si="2"/>
        <v>112098.77762376401</v>
      </c>
      <c r="E24" s="9">
        <f t="shared" si="3"/>
        <v>155181.06000491366</v>
      </c>
      <c r="F24" s="9">
        <f t="shared" si="4"/>
        <v>95997.084880232083</v>
      </c>
      <c r="G24" s="9">
        <f t="shared" si="5"/>
        <v>103004.70490948725</v>
      </c>
      <c r="H24" s="10">
        <f t="shared" si="6"/>
        <v>-45795.50384756281</v>
      </c>
      <c r="I24" s="10">
        <f t="shared" si="6"/>
        <v>2158.4107059184607</v>
      </c>
      <c r="J24" s="10">
        <f t="shared" si="7"/>
        <v>13943.282037613462</v>
      </c>
      <c r="K24" s="10">
        <f t="shared" si="8"/>
        <v>9094.0727142767573</v>
      </c>
      <c r="L24" s="18">
        <f t="shared" si="9"/>
        <v>1.9632558690033868E-2</v>
      </c>
      <c r="M24" s="18">
        <f t="shared" si="10"/>
        <v>7.2998258624186504E-2</v>
      </c>
      <c r="N24" s="18">
        <f t="shared" si="11"/>
        <v>-0.29405880368143666</v>
      </c>
      <c r="O24" s="18">
        <f t="shared" si="12"/>
        <v>-0.38138658881958643</v>
      </c>
      <c r="P24" s="5"/>
      <c r="Q24" s="10">
        <v>101678.009179621</v>
      </c>
      <c r="R24" s="9">
        <v>67816.307472200002</v>
      </c>
      <c r="S24" s="9">
        <v>70937.129880799999</v>
      </c>
      <c r="T24" s="9">
        <v>101666.4488</v>
      </c>
      <c r="U24" s="10">
        <v>53595.500003000001</v>
      </c>
      <c r="V24" s="10">
        <v>61447.206867770001</v>
      </c>
      <c r="W24" s="10">
        <f t="shared" si="13"/>
        <v>-33861.701707421002</v>
      </c>
      <c r="X24" s="10">
        <f t="shared" si="13"/>
        <v>3120.8224085999973</v>
      </c>
      <c r="Y24" s="10">
        <f t="shared" si="14"/>
        <v>14220.807469200001</v>
      </c>
      <c r="Z24" s="10">
        <f t="shared" si="15"/>
        <v>9489.9230130299984</v>
      </c>
      <c r="AA24" s="18">
        <f t="shared" si="16"/>
        <v>4.601876045638903E-2</v>
      </c>
      <c r="AB24" s="18">
        <f t="shared" si="17"/>
        <v>0.14649936775159297</v>
      </c>
      <c r="AC24" s="18">
        <f t="shared" si="18"/>
        <v>-0.3330287638460942</v>
      </c>
      <c r="AD24" s="18">
        <f t="shared" si="19"/>
        <v>-0.47283001781212997</v>
      </c>
      <c r="AE24" s="7"/>
      <c r="AF24" s="9">
        <v>25157.6129148689</v>
      </c>
      <c r="AG24" s="9">
        <v>25088.836106533301</v>
      </c>
      <c r="AH24" s="9">
        <v>25047.706729639998</v>
      </c>
      <c r="AI24" s="9">
        <v>25169.17325</v>
      </c>
      <c r="AJ24" s="10">
        <v>25100.38854</v>
      </c>
      <c r="AK24" s="10">
        <v>25112.355229086701</v>
      </c>
      <c r="AL24" s="10">
        <f t="shared" si="20"/>
        <v>-68.776808335598616</v>
      </c>
      <c r="AM24" s="10">
        <f t="shared" si="20"/>
        <v>-41.129376893302833</v>
      </c>
      <c r="AN24" s="10">
        <f t="shared" si="21"/>
        <v>-11.552433466698858</v>
      </c>
      <c r="AO24" s="10">
        <f t="shared" si="22"/>
        <v>-64.648499446702772</v>
      </c>
      <c r="AP24" s="18">
        <f t="shared" si="23"/>
        <v>-1.6393497378139621E-3</v>
      </c>
      <c r="AQ24" s="18">
        <f t="shared" si="24"/>
        <v>4.7675314139583754E-4</v>
      </c>
      <c r="AR24" s="18">
        <f t="shared" si="25"/>
        <v>-2.7338368138635867E-3</v>
      </c>
      <c r="AS24" s="18">
        <f t="shared" si="26"/>
        <v>-2.7328950902270857E-3</v>
      </c>
      <c r="AT24" s="7"/>
      <c r="AU24" s="9">
        <v>3206.6898518529702</v>
      </c>
      <c r="AV24" s="9">
        <v>1050.4427415738801</v>
      </c>
      <c r="AW24" s="9">
        <v>407.07591769040101</v>
      </c>
      <c r="AX24" s="9">
        <v>3206.6898518529702</v>
      </c>
      <c r="AY24" s="10">
        <v>1050.369013</v>
      </c>
      <c r="AZ24" s="10">
        <v>168.090187467135</v>
      </c>
      <c r="BA24" s="10">
        <f t="shared" si="27"/>
        <v>-2156.2471102790901</v>
      </c>
      <c r="BB24" s="10">
        <f t="shared" si="27"/>
        <v>-643.36682388347913</v>
      </c>
      <c r="BC24" s="10">
        <f t="shared" si="28"/>
        <v>7.3728573880089243E-2</v>
      </c>
      <c r="BD24" s="10">
        <f t="shared" si="29"/>
        <v>238.98573022326602</v>
      </c>
      <c r="BE24" s="18">
        <f t="shared" si="30"/>
        <v>-0.61247205432589458</v>
      </c>
      <c r="BF24" s="18">
        <f t="shared" si="31"/>
        <v>-0.83997034814741334</v>
      </c>
      <c r="BG24" s="18">
        <f t="shared" si="32"/>
        <v>-0.672421471952803</v>
      </c>
      <c r="BH24" s="18">
        <f t="shared" si="33"/>
        <v>-0.67244446406531977</v>
      </c>
      <c r="BI24" s="1"/>
      <c r="BJ24" s="9">
        <v>195.58841000000001</v>
      </c>
      <c r="BK24" s="9">
        <v>77.754156053399996</v>
      </c>
      <c r="BL24" s="9">
        <v>80.419655190199904</v>
      </c>
      <c r="BM24" s="9">
        <v>193.630088006899</v>
      </c>
      <c r="BN24" s="10">
        <v>218.00491589999999</v>
      </c>
      <c r="BO24" s="10">
        <v>225.3520012278</v>
      </c>
      <c r="BP24" s="10">
        <f t="shared" si="34"/>
        <v>-117.83425394660001</v>
      </c>
      <c r="BQ24" s="10">
        <f t="shared" si="34"/>
        <v>2.6654991367999088</v>
      </c>
      <c r="BR24" s="10">
        <f t="shared" si="35"/>
        <v>-140.25075984659998</v>
      </c>
      <c r="BS24" s="10">
        <f t="shared" si="36"/>
        <v>-144.9323460376001</v>
      </c>
      <c r="BT24" s="18">
        <f t="shared" si="37"/>
        <v>3.4281114632242905E-2</v>
      </c>
      <c r="BU24" s="18">
        <f t="shared" si="38"/>
        <v>3.3701466306246798E-2</v>
      </c>
      <c r="BV24" s="18">
        <f t="shared" si="39"/>
        <v>-0.6024603091082954</v>
      </c>
      <c r="BW24" s="18">
        <f t="shared" si="40"/>
        <v>0.12588347267720354</v>
      </c>
      <c r="BX24" s="1"/>
      <c r="BY24" s="9">
        <v>14747.2003478198</v>
      </c>
      <c r="BZ24" s="9">
        <v>14732.8154338198</v>
      </c>
      <c r="CA24" s="9">
        <v>14432.8133267963</v>
      </c>
      <c r="CB24" s="9">
        <v>14747.200349999999</v>
      </c>
      <c r="CC24" s="10">
        <v>14732.81558284309</v>
      </c>
      <c r="CD24" s="10">
        <v>14728.499959619699</v>
      </c>
      <c r="CE24" s="10">
        <f t="shared" si="41"/>
        <v>-14.384914000000208</v>
      </c>
      <c r="CF24" s="10">
        <f t="shared" si="41"/>
        <v>-300.00210702349978</v>
      </c>
      <c r="CG24" s="10">
        <f t="shared" si="42"/>
        <v>-1.4902328985044733E-4</v>
      </c>
      <c r="CH24" s="10">
        <f t="shared" si="43"/>
        <v>-295.68663282339912</v>
      </c>
      <c r="CI24" s="18">
        <f t="shared" si="44"/>
        <v>-2.0362849746616132E-2</v>
      </c>
      <c r="CJ24" s="18">
        <f t="shared" si="45"/>
        <v>-2.9292589723421274E-4</v>
      </c>
      <c r="CK24" s="18">
        <f t="shared" si="46"/>
        <v>-9.754335508249095E-4</v>
      </c>
      <c r="CL24" s="18">
        <f t="shared" si="47"/>
        <v>-9.7542359332693414E-4</v>
      </c>
      <c r="CM24" s="6"/>
      <c r="CN24" s="9">
        <v>630.62890000000016</v>
      </c>
      <c r="CO24" s="9">
        <v>630.62890000000016</v>
      </c>
      <c r="CP24" s="9">
        <v>630.62890000000016</v>
      </c>
      <c r="CQ24" s="9">
        <v>630.62890000000016</v>
      </c>
      <c r="CR24" s="9">
        <v>630.62890000000016</v>
      </c>
      <c r="CS24" s="9">
        <v>630.62890000000016</v>
      </c>
      <c r="CT24" s="10">
        <f t="shared" si="48"/>
        <v>0</v>
      </c>
      <c r="CU24" s="10">
        <f t="shared" si="48"/>
        <v>0</v>
      </c>
      <c r="CV24" s="10">
        <f t="shared" si="49"/>
        <v>0</v>
      </c>
      <c r="CW24" s="10">
        <f t="shared" si="50"/>
        <v>0</v>
      </c>
      <c r="CX24" s="18">
        <f t="shared" si="51"/>
        <v>0</v>
      </c>
      <c r="CY24" s="18">
        <f t="shared" si="52"/>
        <v>0</v>
      </c>
      <c r="CZ24" s="18">
        <f t="shared" si="53"/>
        <v>0</v>
      </c>
      <c r="DA24" s="18">
        <f t="shared" si="54"/>
        <v>0</v>
      </c>
      <c r="DB24" s="7"/>
      <c r="DC24" s="9">
        <v>3110.6167411608599</v>
      </c>
      <c r="DD24" s="9">
        <v>469.81456177616707</v>
      </c>
      <c r="DE24" s="9">
        <v>487.94605559228</v>
      </c>
      <c r="DF24" s="9">
        <v>2557.7643450537898</v>
      </c>
      <c r="DG24" s="10">
        <v>595.61037959999999</v>
      </c>
      <c r="DH24" s="10">
        <v>617.51460626107803</v>
      </c>
      <c r="DI24" s="10">
        <f t="shared" si="55"/>
        <v>-2640.8021793846929</v>
      </c>
      <c r="DJ24" s="10">
        <f t="shared" si="55"/>
        <v>18.131493816112936</v>
      </c>
      <c r="DK24" s="10">
        <f t="shared" si="56"/>
        <v>-125.79581782383292</v>
      </c>
      <c r="DL24" s="10">
        <f t="shared" si="57"/>
        <v>-129.56855066879803</v>
      </c>
      <c r="DM24" s="18">
        <f t="shared" si="58"/>
        <v>3.8592873212710876E-2</v>
      </c>
      <c r="DN24" s="18">
        <f t="shared" si="59"/>
        <v>3.6776099630413561E-2</v>
      </c>
      <c r="DO24" s="18">
        <f t="shared" si="60"/>
        <v>-0.84896417628073473</v>
      </c>
      <c r="DP24" s="18">
        <f t="shared" si="61"/>
        <v>-0.76713633499826028</v>
      </c>
      <c r="DQ24" s="7"/>
      <c r="DR24" s="9">
        <v>7009.5244200848201</v>
      </c>
      <c r="DS24" s="9">
        <v>73.767545889000004</v>
      </c>
      <c r="DT24" s="9">
        <v>75.057158054832897</v>
      </c>
      <c r="DU24" s="9">
        <v>7009.5244199999997</v>
      </c>
      <c r="DV24" s="10">
        <v>73.767545889000004</v>
      </c>
      <c r="DW24" s="10">
        <v>75.057158054832897</v>
      </c>
      <c r="DX24" s="10">
        <f t="shared" si="62"/>
        <v>-6935.7568741958203</v>
      </c>
      <c r="DY24" s="10">
        <f t="shared" si="62"/>
        <v>1.2896121658328923</v>
      </c>
      <c r="DZ24" s="10">
        <f t="shared" si="63"/>
        <v>0</v>
      </c>
      <c r="EA24" s="10">
        <f t="shared" si="64"/>
        <v>0</v>
      </c>
      <c r="EB24" s="18">
        <f t="shared" si="65"/>
        <v>1.7482107480888767E-2</v>
      </c>
      <c r="EC24" s="18">
        <f t="shared" si="66"/>
        <v>1.7482107480888767E-2</v>
      </c>
      <c r="ED24" s="18">
        <f t="shared" si="67"/>
        <v>-0.98947609831023209</v>
      </c>
      <c r="EE24" s="18">
        <f t="shared" si="68"/>
        <v>-0.98947609831010475</v>
      </c>
      <c r="EF24" s="6"/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0</v>
      </c>
      <c r="EM24" s="10">
        <f t="shared" si="69"/>
        <v>0</v>
      </c>
      <c r="EN24" s="10">
        <f t="shared" si="69"/>
        <v>0</v>
      </c>
      <c r="EO24" s="10">
        <f t="shared" si="70"/>
        <v>0</v>
      </c>
      <c r="EP24" s="10">
        <f t="shared" si="71"/>
        <v>0</v>
      </c>
      <c r="EQ24" s="18">
        <f t="shared" si="72"/>
        <v>0</v>
      </c>
      <c r="ER24" s="18">
        <f t="shared" si="73"/>
        <v>0</v>
      </c>
      <c r="ES24" s="18">
        <f t="shared" si="74"/>
        <v>0</v>
      </c>
      <c r="ET24" s="18">
        <f t="shared" si="75"/>
        <v>0</v>
      </c>
      <c r="EU24" s="7"/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10">
        <f t="shared" si="76"/>
        <v>0</v>
      </c>
      <c r="FC24" s="10">
        <f t="shared" si="76"/>
        <v>0</v>
      </c>
      <c r="FD24" s="10">
        <f t="shared" si="77"/>
        <v>0</v>
      </c>
      <c r="FE24" s="10">
        <f t="shared" si="78"/>
        <v>0</v>
      </c>
      <c r="FF24" s="18">
        <f t="shared" si="79"/>
        <v>0</v>
      </c>
      <c r="FG24" s="18">
        <f t="shared" si="80"/>
        <v>0</v>
      </c>
      <c r="FH24" s="18">
        <f t="shared" si="81"/>
        <v>0</v>
      </c>
      <c r="FI24" s="18">
        <f t="shared" si="82"/>
        <v>0</v>
      </c>
      <c r="FJ24" s="7"/>
    </row>
    <row r="25" spans="1:166">
      <c r="A25" s="5" t="s">
        <v>22</v>
      </c>
      <c r="B25" s="9">
        <f t="shared" si="0"/>
        <v>121396.63654506727</v>
      </c>
      <c r="C25" s="9">
        <f t="shared" si="1"/>
        <v>63330.151736088155</v>
      </c>
      <c r="D25" s="9">
        <f t="shared" si="2"/>
        <v>64155.617003000531</v>
      </c>
      <c r="E25" s="9">
        <f t="shared" si="3"/>
        <v>120016.25172404129</v>
      </c>
      <c r="F25" s="9">
        <f t="shared" si="4"/>
        <v>81166.475004763488</v>
      </c>
      <c r="G25" s="9">
        <f t="shared" si="5"/>
        <v>82076.893319601339</v>
      </c>
      <c r="H25" s="10">
        <f t="shared" si="6"/>
        <v>-58066.484808979119</v>
      </c>
      <c r="I25" s="10">
        <f t="shared" si="6"/>
        <v>825.46526691237523</v>
      </c>
      <c r="J25" s="10">
        <f t="shared" si="7"/>
        <v>-17836.323268675333</v>
      </c>
      <c r="K25" s="10">
        <f t="shared" si="8"/>
        <v>-17921.276316600808</v>
      </c>
      <c r="L25" s="18">
        <f t="shared" si="9"/>
        <v>1.3034316897775421E-2</v>
      </c>
      <c r="M25" s="18">
        <f t="shared" si="10"/>
        <v>1.1216679235908916E-2</v>
      </c>
      <c r="N25" s="18">
        <f t="shared" si="11"/>
        <v>-0.47832037576611541</v>
      </c>
      <c r="O25" s="18">
        <f t="shared" si="12"/>
        <v>-0.32370429971939818</v>
      </c>
      <c r="P25" s="5"/>
      <c r="Q25" s="10">
        <v>75046.852509999997</v>
      </c>
      <c r="R25" s="9">
        <v>29335.56938768</v>
      </c>
      <c r="S25" s="9">
        <v>30971.70310889</v>
      </c>
      <c r="T25" s="9">
        <v>74117.116460000005</v>
      </c>
      <c r="U25" s="10">
        <v>46432.400003999996</v>
      </c>
      <c r="V25" s="10">
        <v>48149.2</v>
      </c>
      <c r="W25" s="10">
        <f t="shared" si="13"/>
        <v>-45711.283122319997</v>
      </c>
      <c r="X25" s="10">
        <f t="shared" si="13"/>
        <v>1636.1337212100007</v>
      </c>
      <c r="Y25" s="10">
        <f t="shared" si="14"/>
        <v>-17096.830616319996</v>
      </c>
      <c r="Z25" s="10">
        <f t="shared" si="15"/>
        <v>-17177.496891109997</v>
      </c>
      <c r="AA25" s="18">
        <f t="shared" si="16"/>
        <v>5.5773034420703096E-2</v>
      </c>
      <c r="AB25" s="18">
        <f t="shared" si="17"/>
        <v>3.6974181731982518E-2</v>
      </c>
      <c r="AC25" s="18">
        <f t="shared" si="18"/>
        <v>-0.60910326807148862</v>
      </c>
      <c r="AD25" s="18">
        <f t="shared" si="19"/>
        <v>-0.37352662621381222</v>
      </c>
      <c r="AE25" s="7"/>
      <c r="AF25" s="9">
        <v>29892.198577299801</v>
      </c>
      <c r="AG25" s="9">
        <v>24426.3010989291</v>
      </c>
      <c r="AH25" s="9">
        <v>24404.867696162601</v>
      </c>
      <c r="AI25" s="9">
        <v>29892.19858</v>
      </c>
      <c r="AJ25" s="10">
        <v>24426.33944</v>
      </c>
      <c r="AK25" s="10">
        <v>24427.289098504902</v>
      </c>
      <c r="AL25" s="10">
        <f t="shared" si="20"/>
        <v>-5465.8974783707017</v>
      </c>
      <c r="AM25" s="10">
        <f t="shared" si="20"/>
        <v>-21.433402766499057</v>
      </c>
      <c r="AN25" s="10">
        <f t="shared" si="21"/>
        <v>-3.8341070900060004E-2</v>
      </c>
      <c r="AO25" s="10">
        <f t="shared" si="22"/>
        <v>-22.421402342301008</v>
      </c>
      <c r="AP25" s="18">
        <f t="shared" si="23"/>
        <v>-8.7747230658016991E-4</v>
      </c>
      <c r="AQ25" s="18">
        <f t="shared" si="24"/>
        <v>3.8878461802866458E-5</v>
      </c>
      <c r="AR25" s="18">
        <f t="shared" si="25"/>
        <v>-0.18285364538296342</v>
      </c>
      <c r="AS25" s="18">
        <f t="shared" si="26"/>
        <v>-0.18285236281204981</v>
      </c>
      <c r="AT25" s="7"/>
      <c r="AU25" s="9">
        <v>2965.798405</v>
      </c>
      <c r="AV25" s="9">
        <v>1050.9185999727299</v>
      </c>
      <c r="AW25" s="9">
        <v>434.71063560905498</v>
      </c>
      <c r="AX25" s="9">
        <v>2965.798405</v>
      </c>
      <c r="AY25" s="10">
        <v>1050.8440499999999</v>
      </c>
      <c r="AZ25" s="10">
        <v>178.125777476499</v>
      </c>
      <c r="BA25" s="10">
        <f t="shared" si="27"/>
        <v>-1914.8798050272701</v>
      </c>
      <c r="BB25" s="10">
        <f t="shared" si="27"/>
        <v>-616.20796436367493</v>
      </c>
      <c r="BC25" s="10">
        <f t="shared" si="28"/>
        <v>7.4549972729982983E-2</v>
      </c>
      <c r="BD25" s="10">
        <f t="shared" si="29"/>
        <v>256.58485813255595</v>
      </c>
      <c r="BE25" s="18">
        <f t="shared" si="30"/>
        <v>-0.58635175396045403</v>
      </c>
      <c r="BF25" s="18">
        <f t="shared" si="31"/>
        <v>-0.8304926620876818</v>
      </c>
      <c r="BG25" s="18">
        <f t="shared" si="32"/>
        <v>-0.64565406799025848</v>
      </c>
      <c r="BH25" s="18">
        <f t="shared" si="33"/>
        <v>-0.64567920455132888</v>
      </c>
      <c r="BI25" s="1"/>
      <c r="BJ25" s="9">
        <v>759.05322000000001</v>
      </c>
      <c r="BK25" s="9">
        <v>331.9051997377</v>
      </c>
      <c r="BL25" s="9">
        <v>351.4323262936</v>
      </c>
      <c r="BM25" s="9">
        <v>831.57469515749995</v>
      </c>
      <c r="BN25" s="10">
        <v>1017.462356</v>
      </c>
      <c r="BO25" s="10">
        <v>1075.5723721667</v>
      </c>
      <c r="BP25" s="10">
        <f t="shared" si="34"/>
        <v>-427.14802026230001</v>
      </c>
      <c r="BQ25" s="10">
        <f t="shared" si="34"/>
        <v>19.527126555899997</v>
      </c>
      <c r="BR25" s="10">
        <f t="shared" si="35"/>
        <v>-685.55715626229994</v>
      </c>
      <c r="BS25" s="10">
        <f t="shared" si="36"/>
        <v>-724.14004587310001</v>
      </c>
      <c r="BT25" s="18">
        <f t="shared" si="37"/>
        <v>5.8833445728876832E-2</v>
      </c>
      <c r="BU25" s="18">
        <f t="shared" si="38"/>
        <v>5.7112693972434306E-2</v>
      </c>
      <c r="BV25" s="18">
        <f t="shared" si="39"/>
        <v>-0.56273790691817371</v>
      </c>
      <c r="BW25" s="18">
        <f t="shared" si="40"/>
        <v>0.22353693772186395</v>
      </c>
      <c r="BX25" s="1"/>
      <c r="BY25" s="9">
        <v>6795.5096082972304</v>
      </c>
      <c r="BZ25" s="9">
        <v>6787.6586082971899</v>
      </c>
      <c r="CA25" s="9">
        <v>6593.3424979839701</v>
      </c>
      <c r="CB25" s="9">
        <v>6795.5096080000003</v>
      </c>
      <c r="CC25" s="10">
        <v>6787.6586325954931</v>
      </c>
      <c r="CD25" s="10">
        <v>6785.3033082971997</v>
      </c>
      <c r="CE25" s="10">
        <f t="shared" si="41"/>
        <v>-7.8510000000405853</v>
      </c>
      <c r="CF25" s="10">
        <f t="shared" si="41"/>
        <v>-194.31611031321972</v>
      </c>
      <c r="CG25" s="10">
        <f t="shared" si="42"/>
        <v>-2.4298303287650924E-5</v>
      </c>
      <c r="CH25" s="10">
        <f t="shared" si="43"/>
        <v>-191.96081031322956</v>
      </c>
      <c r="CI25" s="18">
        <f t="shared" si="44"/>
        <v>-2.8627855572419179E-2</v>
      </c>
      <c r="CJ25" s="18">
        <f t="shared" si="45"/>
        <v>-3.470009948618784E-4</v>
      </c>
      <c r="CK25" s="18">
        <f t="shared" si="46"/>
        <v>-1.1553217422361694E-3</v>
      </c>
      <c r="CL25" s="18">
        <f t="shared" si="47"/>
        <v>-1.1553181229064275E-3</v>
      </c>
      <c r="CM25" s="6"/>
      <c r="CN25" s="9">
        <v>1050.9035000000001</v>
      </c>
      <c r="CO25" s="9">
        <v>1050.9035000000001</v>
      </c>
      <c r="CP25" s="9">
        <v>1050.9035000000001</v>
      </c>
      <c r="CQ25" s="9">
        <v>1050.9035000000001</v>
      </c>
      <c r="CR25" s="9">
        <v>1050.9035000000001</v>
      </c>
      <c r="CS25" s="9">
        <v>1050.9035000000001</v>
      </c>
      <c r="CT25" s="10">
        <f t="shared" si="48"/>
        <v>0</v>
      </c>
      <c r="CU25" s="10">
        <f t="shared" si="48"/>
        <v>0</v>
      </c>
      <c r="CV25" s="10">
        <f t="shared" si="49"/>
        <v>0</v>
      </c>
      <c r="CW25" s="10">
        <f t="shared" si="50"/>
        <v>0</v>
      </c>
      <c r="CX25" s="18">
        <f t="shared" si="51"/>
        <v>0</v>
      </c>
      <c r="CY25" s="18">
        <f t="shared" si="52"/>
        <v>0</v>
      </c>
      <c r="CZ25" s="18">
        <f t="shared" si="53"/>
        <v>0</v>
      </c>
      <c r="DA25" s="18">
        <f t="shared" si="54"/>
        <v>0</v>
      </c>
      <c r="DB25" s="7"/>
      <c r="DC25" s="9">
        <v>2681.1709677932399</v>
      </c>
      <c r="DD25" s="9">
        <v>321.27344280343522</v>
      </c>
      <c r="DE25" s="9">
        <v>322.66207860127099</v>
      </c>
      <c r="DF25" s="9">
        <v>2158.0007188837799</v>
      </c>
      <c r="DG25" s="10">
        <v>375.24512349999998</v>
      </c>
      <c r="DH25" s="10">
        <v>384.50410369600797</v>
      </c>
      <c r="DI25" s="10">
        <f t="shared" si="55"/>
        <v>-2359.8975249898049</v>
      </c>
      <c r="DJ25" s="10">
        <f t="shared" si="55"/>
        <v>1.3886357978357751</v>
      </c>
      <c r="DK25" s="10">
        <f t="shared" si="56"/>
        <v>-53.971680696564761</v>
      </c>
      <c r="DL25" s="10">
        <f t="shared" si="57"/>
        <v>-61.842025094736982</v>
      </c>
      <c r="DM25" s="18">
        <f t="shared" si="58"/>
        <v>4.3222862920710954E-3</v>
      </c>
      <c r="DN25" s="18">
        <f t="shared" si="59"/>
        <v>2.4674485066314252E-2</v>
      </c>
      <c r="DO25" s="18">
        <f t="shared" si="60"/>
        <v>-0.88017420497885601</v>
      </c>
      <c r="DP25" s="18">
        <f t="shared" si="61"/>
        <v>-0.82611445852803311</v>
      </c>
      <c r="DQ25" s="7"/>
      <c r="DR25" s="9">
        <v>2205.1497566770099</v>
      </c>
      <c r="DS25" s="9">
        <v>25.621898668</v>
      </c>
      <c r="DT25" s="9">
        <v>25.995159460041101</v>
      </c>
      <c r="DU25" s="9">
        <v>2205.1497570000001</v>
      </c>
      <c r="DV25" s="10">
        <v>25.621898668</v>
      </c>
      <c r="DW25" s="10">
        <v>25.995159460041101</v>
      </c>
      <c r="DX25" s="10">
        <f t="shared" si="62"/>
        <v>-2179.5278580090098</v>
      </c>
      <c r="DY25" s="10">
        <f t="shared" si="62"/>
        <v>0.3732607920411013</v>
      </c>
      <c r="DZ25" s="10">
        <f t="shared" si="63"/>
        <v>0</v>
      </c>
      <c r="EA25" s="10">
        <f t="shared" si="64"/>
        <v>0</v>
      </c>
      <c r="EB25" s="18">
        <f t="shared" si="65"/>
        <v>1.4568037945887223E-2</v>
      </c>
      <c r="EC25" s="18">
        <f t="shared" si="66"/>
        <v>1.4568037945887223E-2</v>
      </c>
      <c r="ED25" s="18">
        <f t="shared" si="67"/>
        <v>-0.98838088044114958</v>
      </c>
      <c r="EE25" s="18">
        <f t="shared" si="68"/>
        <v>-0.98838088044285144</v>
      </c>
      <c r="EF25" s="6"/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0</v>
      </c>
      <c r="EM25" s="10">
        <f t="shared" si="69"/>
        <v>0</v>
      </c>
      <c r="EN25" s="10">
        <f t="shared" si="69"/>
        <v>0</v>
      </c>
      <c r="EO25" s="10">
        <f t="shared" si="70"/>
        <v>0</v>
      </c>
      <c r="EP25" s="10">
        <f t="shared" si="71"/>
        <v>0</v>
      </c>
      <c r="EQ25" s="18">
        <f t="shared" si="72"/>
        <v>0</v>
      </c>
      <c r="ER25" s="18">
        <f t="shared" si="73"/>
        <v>0</v>
      </c>
      <c r="ES25" s="18">
        <f t="shared" si="74"/>
        <v>0</v>
      </c>
      <c r="ET25" s="18">
        <f t="shared" si="75"/>
        <v>0</v>
      </c>
      <c r="EU25" s="7"/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10">
        <f t="shared" si="76"/>
        <v>0</v>
      </c>
      <c r="FC25" s="10">
        <f t="shared" si="76"/>
        <v>0</v>
      </c>
      <c r="FD25" s="10">
        <f t="shared" si="77"/>
        <v>0</v>
      </c>
      <c r="FE25" s="10">
        <f t="shared" si="78"/>
        <v>0</v>
      </c>
      <c r="FF25" s="18">
        <f t="shared" si="79"/>
        <v>0</v>
      </c>
      <c r="FG25" s="18">
        <f t="shared" si="80"/>
        <v>0</v>
      </c>
      <c r="FH25" s="18">
        <f t="shared" si="81"/>
        <v>0</v>
      </c>
      <c r="FI25" s="18">
        <f t="shared" si="82"/>
        <v>0</v>
      </c>
      <c r="FJ25" s="7"/>
    </row>
    <row r="26" spans="1:166">
      <c r="A26" s="5" t="s">
        <v>23</v>
      </c>
      <c r="B26" s="9">
        <f t="shared" si="0"/>
        <v>423253.12749389524</v>
      </c>
      <c r="C26" s="9">
        <f t="shared" si="1"/>
        <v>483607.13111774449</v>
      </c>
      <c r="D26" s="9">
        <f t="shared" si="2"/>
        <v>511663.79372204549</v>
      </c>
      <c r="E26" s="9">
        <f t="shared" si="3"/>
        <v>422165.20670638909</v>
      </c>
      <c r="F26" s="9">
        <f t="shared" si="4"/>
        <v>570760.63719062926</v>
      </c>
      <c r="G26" s="9">
        <f t="shared" si="5"/>
        <v>623472.70259389549</v>
      </c>
      <c r="H26" s="10">
        <f t="shared" si="6"/>
        <v>60354.003623849247</v>
      </c>
      <c r="I26" s="10">
        <f t="shared" si="6"/>
        <v>28056.662604301004</v>
      </c>
      <c r="J26" s="10">
        <f t="shared" si="7"/>
        <v>-87153.506072884775</v>
      </c>
      <c r="K26" s="10">
        <f t="shared" si="8"/>
        <v>-111808.90887185</v>
      </c>
      <c r="L26" s="18">
        <f t="shared" si="9"/>
        <v>5.8015402997583197E-2</v>
      </c>
      <c r="M26" s="18">
        <f t="shared" si="10"/>
        <v>9.2354065730115939E-2</v>
      </c>
      <c r="N26" s="18">
        <f t="shared" si="11"/>
        <v>0.14259552901878972</v>
      </c>
      <c r="O26" s="18">
        <f t="shared" si="12"/>
        <v>0.35198407666879694</v>
      </c>
      <c r="P26" s="5"/>
      <c r="Q26" s="10">
        <v>284383.72601364698</v>
      </c>
      <c r="R26" s="9">
        <v>383313.42285471899</v>
      </c>
      <c r="S26" s="9">
        <v>390286.799966319</v>
      </c>
      <c r="T26" s="9">
        <v>284383.72600000002</v>
      </c>
      <c r="U26" s="10">
        <v>445642.90000999998</v>
      </c>
      <c r="V26" s="10">
        <v>500648.52245697897</v>
      </c>
      <c r="W26" s="10">
        <f t="shared" si="13"/>
        <v>98929.696841072</v>
      </c>
      <c r="X26" s="10">
        <f t="shared" si="13"/>
        <v>6973.3771116000134</v>
      </c>
      <c r="Y26" s="10">
        <f t="shared" si="14"/>
        <v>-62329.477155280998</v>
      </c>
      <c r="Z26" s="10">
        <f t="shared" si="15"/>
        <v>-110361.72249065997</v>
      </c>
      <c r="AA26" s="18">
        <f t="shared" si="16"/>
        <v>1.8192363470253475E-2</v>
      </c>
      <c r="AB26" s="18">
        <f t="shared" si="17"/>
        <v>0.12342981891048796</v>
      </c>
      <c r="AC26" s="18">
        <f t="shared" si="18"/>
        <v>0.34787397376010387</v>
      </c>
      <c r="AD26" s="18">
        <f t="shared" si="19"/>
        <v>0.5670478275187939</v>
      </c>
      <c r="AE26" s="7"/>
      <c r="AF26" s="9">
        <v>78307.409269999902</v>
      </c>
      <c r="AG26" s="9">
        <v>53637.850159650698</v>
      </c>
      <c r="AH26" s="9">
        <v>75586.684921648994</v>
      </c>
      <c r="AI26" s="9">
        <v>78307.409270000004</v>
      </c>
      <c r="AJ26" s="10">
        <v>78310.239230000007</v>
      </c>
      <c r="AK26" s="10">
        <v>77085.700533024094</v>
      </c>
      <c r="AL26" s="10">
        <f t="shared" si="20"/>
        <v>-24669.559110349204</v>
      </c>
      <c r="AM26" s="10">
        <f t="shared" si="20"/>
        <v>21948.834761998296</v>
      </c>
      <c r="AN26" s="10">
        <f t="shared" si="21"/>
        <v>-24672.389070349309</v>
      </c>
      <c r="AO26" s="10">
        <f t="shared" si="22"/>
        <v>-1499.0156113751</v>
      </c>
      <c r="AP26" s="18">
        <f t="shared" si="23"/>
        <v>0.40920422232935427</v>
      </c>
      <c r="AQ26" s="18">
        <f t="shared" si="24"/>
        <v>-1.5637018977549006E-2</v>
      </c>
      <c r="AR26" s="18">
        <f t="shared" si="25"/>
        <v>-0.31503480118068827</v>
      </c>
      <c r="AS26" s="18">
        <f t="shared" si="26"/>
        <v>3.6139109011322254E-5</v>
      </c>
      <c r="AT26" s="7"/>
      <c r="AU26" s="9">
        <v>4989.7504838692403</v>
      </c>
      <c r="AV26" s="9">
        <v>1251.6017937484</v>
      </c>
      <c r="AW26" s="9">
        <v>369.36956006923998</v>
      </c>
      <c r="AX26" s="9">
        <v>4989.7504838692403</v>
      </c>
      <c r="AY26" s="10">
        <v>1251.5303349999999</v>
      </c>
      <c r="AZ26" s="10">
        <v>158.30470164601201</v>
      </c>
      <c r="BA26" s="10">
        <f t="shared" si="27"/>
        <v>-3738.14869012084</v>
      </c>
      <c r="BB26" s="10">
        <f t="shared" si="27"/>
        <v>-882.23223367916012</v>
      </c>
      <c r="BC26" s="10">
        <f t="shared" si="28"/>
        <v>7.1458748400118566E-2</v>
      </c>
      <c r="BD26" s="10">
        <f t="shared" si="29"/>
        <v>211.06485842322797</v>
      </c>
      <c r="BE26" s="18">
        <f t="shared" si="30"/>
        <v>-0.70488252580477573</v>
      </c>
      <c r="BF26" s="18">
        <f t="shared" si="31"/>
        <v>-0.87351109500193447</v>
      </c>
      <c r="BG26" s="18">
        <f t="shared" si="32"/>
        <v>-0.74916545470669282</v>
      </c>
      <c r="BH26" s="18">
        <f t="shared" si="33"/>
        <v>-0.74917977581325546</v>
      </c>
      <c r="BI26" s="1"/>
      <c r="BJ26" s="9">
        <v>0</v>
      </c>
      <c r="BK26" s="9">
        <v>0</v>
      </c>
      <c r="BL26" s="9">
        <v>0</v>
      </c>
      <c r="BM26" s="9">
        <v>0</v>
      </c>
      <c r="BN26" s="10">
        <v>0</v>
      </c>
      <c r="BO26" s="10">
        <v>0</v>
      </c>
      <c r="BP26" s="10">
        <f t="shared" si="34"/>
        <v>0</v>
      </c>
      <c r="BQ26" s="10">
        <f t="shared" si="34"/>
        <v>0</v>
      </c>
      <c r="BR26" s="10">
        <f t="shared" si="35"/>
        <v>0</v>
      </c>
      <c r="BS26" s="10">
        <f t="shared" si="36"/>
        <v>0</v>
      </c>
      <c r="BT26" s="18">
        <f t="shared" si="37"/>
        <v>0</v>
      </c>
      <c r="BU26" s="18">
        <f t="shared" si="38"/>
        <v>0</v>
      </c>
      <c r="BV26" s="18">
        <f t="shared" si="39"/>
        <v>0</v>
      </c>
      <c r="BW26" s="18">
        <f t="shared" si="40"/>
        <v>0</v>
      </c>
      <c r="BX26" s="2"/>
      <c r="BY26" s="9">
        <v>44573.486486551599</v>
      </c>
      <c r="BZ26" s="9">
        <v>44549.698133372003</v>
      </c>
      <c r="CA26" s="9">
        <v>44542.5263872297</v>
      </c>
      <c r="CB26" s="9">
        <v>44573.486490000003</v>
      </c>
      <c r="CC26" s="10">
        <v>44549.698014379203</v>
      </c>
      <c r="CD26" s="10">
        <v>44542.561627418203</v>
      </c>
      <c r="CE26" s="10">
        <f t="shared" si="41"/>
        <v>-23.788353179596015</v>
      </c>
      <c r="CF26" s="10">
        <f t="shared" si="41"/>
        <v>-7.1717461423031637</v>
      </c>
      <c r="CG26" s="10">
        <f t="shared" si="42"/>
        <v>1.1899280070792884E-4</v>
      </c>
      <c r="CH26" s="10">
        <f t="shared" si="43"/>
        <v>-3.5240188502939418E-2</v>
      </c>
      <c r="CI26" s="18">
        <f t="shared" si="44"/>
        <v>-1.609830468622376E-4</v>
      </c>
      <c r="CJ26" s="18">
        <f t="shared" si="45"/>
        <v>-1.6018934536202964E-4</v>
      </c>
      <c r="CK26" s="18">
        <f t="shared" si="46"/>
        <v>-5.3368841108656089E-4</v>
      </c>
      <c r="CL26" s="18">
        <f t="shared" si="47"/>
        <v>-5.3369115799674685E-4</v>
      </c>
      <c r="CM26" s="6"/>
      <c r="CN26" s="9">
        <v>185.93180000000004</v>
      </c>
      <c r="CO26" s="9">
        <v>185.93180000000004</v>
      </c>
      <c r="CP26" s="9">
        <v>185.93180000000004</v>
      </c>
      <c r="CQ26" s="9">
        <v>185.93180000000004</v>
      </c>
      <c r="CR26" s="9">
        <v>185.93180000000004</v>
      </c>
      <c r="CS26" s="9">
        <v>185.93180000000004</v>
      </c>
      <c r="CT26" s="10">
        <f t="shared" si="48"/>
        <v>0</v>
      </c>
      <c r="CU26" s="10">
        <f t="shared" si="48"/>
        <v>0</v>
      </c>
      <c r="CV26" s="10">
        <f t="shared" si="49"/>
        <v>0</v>
      </c>
      <c r="CW26" s="10">
        <f t="shared" si="50"/>
        <v>0</v>
      </c>
      <c r="CX26" s="18">
        <f t="shared" si="51"/>
        <v>0</v>
      </c>
      <c r="CY26" s="18">
        <f t="shared" si="52"/>
        <v>0</v>
      </c>
      <c r="CZ26" s="18">
        <f t="shared" si="53"/>
        <v>0</v>
      </c>
      <c r="DA26" s="18">
        <f t="shared" si="54"/>
        <v>0</v>
      </c>
      <c r="DB26" s="7"/>
      <c r="DC26" s="9">
        <v>5338.7914785548001</v>
      </c>
      <c r="DD26" s="9">
        <v>613.47638310442881</v>
      </c>
      <c r="DE26" s="9">
        <v>636.49930916601102</v>
      </c>
      <c r="DF26" s="9">
        <v>4250.8707015198497</v>
      </c>
      <c r="DG26" s="10">
        <v>765.18780809999998</v>
      </c>
      <c r="DH26" s="10">
        <v>795.69969721563803</v>
      </c>
      <c r="DI26" s="10">
        <f t="shared" si="55"/>
        <v>-4725.3150954503708</v>
      </c>
      <c r="DJ26" s="10">
        <f t="shared" si="55"/>
        <v>23.022926061582211</v>
      </c>
      <c r="DK26" s="10">
        <f t="shared" si="56"/>
        <v>-151.71142499557118</v>
      </c>
      <c r="DL26" s="10">
        <f t="shared" si="57"/>
        <v>-159.20038804962701</v>
      </c>
      <c r="DM26" s="18">
        <f t="shared" si="58"/>
        <v>3.7528626521981599E-2</v>
      </c>
      <c r="DN26" s="18">
        <f t="shared" si="59"/>
        <v>3.9875033021501749E-2</v>
      </c>
      <c r="DO26" s="18">
        <f t="shared" si="60"/>
        <v>-0.88509077652336099</v>
      </c>
      <c r="DP26" s="18">
        <f t="shared" si="61"/>
        <v>-0.81999268812706627</v>
      </c>
      <c r="DQ26" s="7"/>
      <c r="DR26" s="9">
        <v>5474.0319612727099</v>
      </c>
      <c r="DS26" s="9">
        <v>55.14999315</v>
      </c>
      <c r="DT26" s="9">
        <v>55.9817776125414</v>
      </c>
      <c r="DU26" s="9">
        <v>5474.0319609999997</v>
      </c>
      <c r="DV26" s="10">
        <v>55.14999315</v>
      </c>
      <c r="DW26" s="10">
        <v>55.9817776125414</v>
      </c>
      <c r="DX26" s="10">
        <f t="shared" si="62"/>
        <v>-5418.8819681227096</v>
      </c>
      <c r="DY26" s="10">
        <f t="shared" si="62"/>
        <v>0.83178446254139971</v>
      </c>
      <c r="DZ26" s="10">
        <f t="shared" si="63"/>
        <v>0</v>
      </c>
      <c r="EA26" s="10">
        <f t="shared" si="64"/>
        <v>0</v>
      </c>
      <c r="EB26" s="18">
        <f t="shared" si="65"/>
        <v>1.508222240896869E-2</v>
      </c>
      <c r="EC26" s="18">
        <f t="shared" si="66"/>
        <v>1.508222240896869E-2</v>
      </c>
      <c r="ED26" s="18">
        <f t="shared" si="67"/>
        <v>-0.9899251605507291</v>
      </c>
      <c r="EE26" s="18">
        <f t="shared" si="68"/>
        <v>-0.98992516055022717</v>
      </c>
      <c r="EF26" s="6"/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v>0</v>
      </c>
      <c r="EM26" s="10">
        <f t="shared" si="69"/>
        <v>0</v>
      </c>
      <c r="EN26" s="10">
        <f t="shared" si="69"/>
        <v>0</v>
      </c>
      <c r="EO26" s="10">
        <f t="shared" si="70"/>
        <v>0</v>
      </c>
      <c r="EP26" s="10">
        <f t="shared" si="71"/>
        <v>0</v>
      </c>
      <c r="EQ26" s="18">
        <f t="shared" si="72"/>
        <v>0</v>
      </c>
      <c r="ER26" s="18">
        <f t="shared" si="73"/>
        <v>0</v>
      </c>
      <c r="ES26" s="18">
        <f t="shared" si="74"/>
        <v>0</v>
      </c>
      <c r="ET26" s="18">
        <f t="shared" si="75"/>
        <v>0</v>
      </c>
      <c r="EU26" s="7"/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10">
        <f t="shared" si="76"/>
        <v>0</v>
      </c>
      <c r="FC26" s="10">
        <f t="shared" si="76"/>
        <v>0</v>
      </c>
      <c r="FD26" s="10">
        <f t="shared" si="77"/>
        <v>0</v>
      </c>
      <c r="FE26" s="10">
        <f t="shared" si="78"/>
        <v>0</v>
      </c>
      <c r="FF26" s="18">
        <f t="shared" si="79"/>
        <v>0</v>
      </c>
      <c r="FG26" s="18">
        <f t="shared" si="80"/>
        <v>0</v>
      </c>
      <c r="FH26" s="18">
        <f t="shared" si="81"/>
        <v>0</v>
      </c>
      <c r="FI26" s="18">
        <f t="shared" si="82"/>
        <v>0</v>
      </c>
      <c r="FJ26" s="7"/>
    </row>
    <row r="27" spans="1:166">
      <c r="A27" s="5" t="s">
        <v>24</v>
      </c>
      <c r="B27" s="9">
        <f t="shared" si="0"/>
        <v>39518.050104744863</v>
      </c>
      <c r="C27" s="9">
        <f t="shared" si="1"/>
        <v>25621.012583776144</v>
      </c>
      <c r="D27" s="9">
        <f t="shared" si="2"/>
        <v>26678.486474616111</v>
      </c>
      <c r="E27" s="9">
        <f t="shared" si="3"/>
        <v>39372.712192358114</v>
      </c>
      <c r="F27" s="9">
        <f t="shared" si="4"/>
        <v>27906.014501835209</v>
      </c>
      <c r="G27" s="9">
        <f t="shared" si="5"/>
        <v>28614.199065214161</v>
      </c>
      <c r="H27" s="10">
        <f t="shared" si="6"/>
        <v>-13897.037520968719</v>
      </c>
      <c r="I27" s="10">
        <f t="shared" si="6"/>
        <v>1057.4738908399668</v>
      </c>
      <c r="J27" s="10">
        <f t="shared" si="7"/>
        <v>-2285.0019180590643</v>
      </c>
      <c r="K27" s="10">
        <f t="shared" si="8"/>
        <v>-1935.7125905980502</v>
      </c>
      <c r="L27" s="18">
        <f t="shared" si="9"/>
        <v>4.1273696243745855E-2</v>
      </c>
      <c r="M27" s="18">
        <f t="shared" si="10"/>
        <v>2.5377488545789282E-2</v>
      </c>
      <c r="N27" s="18">
        <f t="shared" si="11"/>
        <v>-0.35166303712186764</v>
      </c>
      <c r="O27" s="18">
        <f t="shared" si="12"/>
        <v>-0.29123464074564026</v>
      </c>
      <c r="P27" s="5"/>
      <c r="Q27" s="10">
        <v>19714.82804</v>
      </c>
      <c r="R27" s="9">
        <v>13640.5067717</v>
      </c>
      <c r="S27" s="9">
        <v>15446.8431014</v>
      </c>
      <c r="T27" s="9">
        <v>19714.82804</v>
      </c>
      <c r="U27" s="10">
        <v>15892.5000038</v>
      </c>
      <c r="V27" s="10">
        <v>16863.4172091199</v>
      </c>
      <c r="W27" s="10">
        <f t="shared" si="13"/>
        <v>-6074.3212683000002</v>
      </c>
      <c r="X27" s="10">
        <f t="shared" si="13"/>
        <v>1806.3363296999996</v>
      </c>
      <c r="Y27" s="10">
        <f t="shared" si="14"/>
        <v>-2251.9932320999997</v>
      </c>
      <c r="Z27" s="10">
        <f t="shared" si="15"/>
        <v>-1416.5741077199</v>
      </c>
      <c r="AA27" s="18">
        <f t="shared" si="16"/>
        <v>0.13242442967350823</v>
      </c>
      <c r="AB27" s="18">
        <f t="shared" si="17"/>
        <v>6.1092792517712588E-2</v>
      </c>
      <c r="AC27" s="18">
        <f t="shared" si="18"/>
        <v>-0.30810926963073831</v>
      </c>
      <c r="AD27" s="18">
        <f t="shared" si="19"/>
        <v>-0.19388087121250897</v>
      </c>
      <c r="AE27" s="7"/>
      <c r="AF27" s="9">
        <v>11055.56468924</v>
      </c>
      <c r="AG27" s="9">
        <v>7595.5302715886901</v>
      </c>
      <c r="AH27" s="9">
        <v>7504.8541972481298</v>
      </c>
      <c r="AI27" s="9">
        <v>11055.564689999999</v>
      </c>
      <c r="AJ27" s="10">
        <v>7617.329565</v>
      </c>
      <c r="AK27" s="10">
        <v>7596.6806169640004</v>
      </c>
      <c r="AL27" s="10">
        <f t="shared" si="20"/>
        <v>-3460.0344176513099</v>
      </c>
      <c r="AM27" s="10">
        <f t="shared" si="20"/>
        <v>-90.676074340560262</v>
      </c>
      <c r="AN27" s="10">
        <f t="shared" si="21"/>
        <v>-21.799293411309918</v>
      </c>
      <c r="AO27" s="10">
        <f t="shared" si="22"/>
        <v>-91.826419715870543</v>
      </c>
      <c r="AP27" s="18">
        <f t="shared" si="23"/>
        <v>-1.1938083464657741E-2</v>
      </c>
      <c r="AQ27" s="18">
        <f t="shared" si="24"/>
        <v>-2.7107856972444959E-3</v>
      </c>
      <c r="AR27" s="18">
        <f t="shared" si="25"/>
        <v>-0.31296767871286052</v>
      </c>
      <c r="AS27" s="18">
        <f t="shared" si="26"/>
        <v>-0.31099588500530945</v>
      </c>
      <c r="AT27" s="7"/>
      <c r="AU27" s="9">
        <v>1670.6439431368201</v>
      </c>
      <c r="AV27" s="9">
        <v>251.471929973702</v>
      </c>
      <c r="AW27" s="9">
        <v>7.4307173602367502</v>
      </c>
      <c r="AX27" s="9">
        <v>1670.6439431368201</v>
      </c>
      <c r="AY27" s="10">
        <v>251.4724105</v>
      </c>
      <c r="AZ27" s="10">
        <v>7.5702806639598696</v>
      </c>
      <c r="BA27" s="10">
        <f t="shared" si="27"/>
        <v>-1419.1720131631182</v>
      </c>
      <c r="BB27" s="10">
        <f t="shared" si="27"/>
        <v>-244.04121261346526</v>
      </c>
      <c r="BC27" s="10">
        <f t="shared" si="28"/>
        <v>-4.8052629799144597E-4</v>
      </c>
      <c r="BD27" s="10">
        <f t="shared" si="29"/>
        <v>-0.13956330372311943</v>
      </c>
      <c r="BE27" s="18">
        <f t="shared" si="30"/>
        <v>-0.97045110616913066</v>
      </c>
      <c r="BF27" s="18">
        <f t="shared" si="31"/>
        <v>-0.96989617807811224</v>
      </c>
      <c r="BG27" s="18">
        <f t="shared" si="32"/>
        <v>-0.84947604724108039</v>
      </c>
      <c r="BH27" s="18">
        <f t="shared" si="33"/>
        <v>-0.84947575961169042</v>
      </c>
      <c r="BI27" s="1"/>
      <c r="BJ27" s="9">
        <v>0</v>
      </c>
      <c r="BK27" s="9">
        <v>0</v>
      </c>
      <c r="BL27" s="9">
        <v>0</v>
      </c>
      <c r="BM27" s="9">
        <v>0</v>
      </c>
      <c r="BN27" s="10">
        <v>0</v>
      </c>
      <c r="BO27" s="10">
        <v>0</v>
      </c>
      <c r="BP27" s="10">
        <f t="shared" si="34"/>
        <v>0</v>
      </c>
      <c r="BQ27" s="10">
        <f t="shared" si="34"/>
        <v>0</v>
      </c>
      <c r="BR27" s="10">
        <f t="shared" si="35"/>
        <v>0</v>
      </c>
      <c r="BS27" s="10">
        <f t="shared" si="36"/>
        <v>0</v>
      </c>
      <c r="BT27" s="18">
        <f t="shared" si="37"/>
        <v>0</v>
      </c>
      <c r="BU27" s="18">
        <f t="shared" si="38"/>
        <v>0</v>
      </c>
      <c r="BV27" s="18">
        <f t="shared" si="39"/>
        <v>0</v>
      </c>
      <c r="BW27" s="18">
        <f t="shared" si="40"/>
        <v>0</v>
      </c>
      <c r="BX27" s="2"/>
      <c r="BY27" s="9">
        <v>2600.4970879025</v>
      </c>
      <c r="BZ27" s="9">
        <v>2594.8544836307001</v>
      </c>
      <c r="CA27" s="9">
        <v>2178.6237855754298</v>
      </c>
      <c r="CB27" s="9">
        <v>2600.4970880000001</v>
      </c>
      <c r="CC27" s="10">
        <v>2594.854463312211</v>
      </c>
      <c r="CD27" s="10">
        <v>2593.1617023491599</v>
      </c>
      <c r="CE27" s="10">
        <f t="shared" si="41"/>
        <v>-5.6426042717998826</v>
      </c>
      <c r="CF27" s="10">
        <f t="shared" si="41"/>
        <v>-416.2306980552703</v>
      </c>
      <c r="CG27" s="10">
        <f t="shared" si="42"/>
        <v>2.0318489077908453E-5</v>
      </c>
      <c r="CH27" s="10">
        <f t="shared" si="43"/>
        <v>-414.5379167737301</v>
      </c>
      <c r="CI27" s="18">
        <f t="shared" si="44"/>
        <v>-0.1604061810328892</v>
      </c>
      <c r="CJ27" s="18">
        <f t="shared" si="45"/>
        <v>-6.5235294964881524E-4</v>
      </c>
      <c r="CK27" s="18">
        <f t="shared" si="46"/>
        <v>-2.1698175698981748E-3</v>
      </c>
      <c r="CL27" s="18">
        <f t="shared" si="47"/>
        <v>-2.1698254206193772E-3</v>
      </c>
      <c r="CM27" s="6"/>
      <c r="CN27" s="9">
        <v>1422.2289999999989</v>
      </c>
      <c r="CO27" s="9">
        <v>1422.2289999999989</v>
      </c>
      <c r="CP27" s="9">
        <v>1422.2289999999989</v>
      </c>
      <c r="CQ27" s="9">
        <v>1422.2289999999989</v>
      </c>
      <c r="CR27" s="9">
        <v>1422.2289999999989</v>
      </c>
      <c r="CS27" s="9">
        <v>1422.2289999999989</v>
      </c>
      <c r="CT27" s="10">
        <f t="shared" si="48"/>
        <v>0</v>
      </c>
      <c r="CU27" s="10">
        <f t="shared" si="48"/>
        <v>0</v>
      </c>
      <c r="CV27" s="10">
        <f t="shared" si="49"/>
        <v>0</v>
      </c>
      <c r="CW27" s="10">
        <f t="shared" si="50"/>
        <v>0</v>
      </c>
      <c r="CX27" s="18">
        <f t="shared" si="51"/>
        <v>0</v>
      </c>
      <c r="CY27" s="18">
        <f t="shared" si="52"/>
        <v>0</v>
      </c>
      <c r="CZ27" s="18">
        <f t="shared" si="53"/>
        <v>0</v>
      </c>
      <c r="DA27" s="18">
        <f t="shared" si="54"/>
        <v>0</v>
      </c>
      <c r="DB27" s="7"/>
      <c r="DC27" s="9">
        <v>912.00830058690701</v>
      </c>
      <c r="DD27" s="9">
        <v>100.52642096005634</v>
      </c>
      <c r="DE27" s="9">
        <v>102.415861949697</v>
      </c>
      <c r="DF27" s="9">
        <v>766.67038722129803</v>
      </c>
      <c r="DG27" s="10">
        <v>111.7353533</v>
      </c>
      <c r="DH27" s="10">
        <v>115.050445034525</v>
      </c>
      <c r="DI27" s="10">
        <f t="shared" si="55"/>
        <v>-811.48187962685063</v>
      </c>
      <c r="DJ27" s="10">
        <f t="shared" si="55"/>
        <v>1.8894409896406614</v>
      </c>
      <c r="DK27" s="10">
        <f t="shared" si="56"/>
        <v>-11.208932339943658</v>
      </c>
      <c r="DL27" s="10">
        <f t="shared" si="57"/>
        <v>-12.634583084827995</v>
      </c>
      <c r="DM27" s="18">
        <f t="shared" si="58"/>
        <v>1.8795466620575511E-2</v>
      </c>
      <c r="DN27" s="18">
        <f t="shared" si="59"/>
        <v>2.9669139055964286E-2</v>
      </c>
      <c r="DO27" s="18">
        <f t="shared" si="60"/>
        <v>-0.88977466444618503</v>
      </c>
      <c r="DP27" s="18">
        <f t="shared" si="61"/>
        <v>-0.85425894209247988</v>
      </c>
      <c r="DQ27" s="7"/>
      <c r="DR27" s="9">
        <v>2142.2790438786401</v>
      </c>
      <c r="DS27" s="9">
        <v>15.893705923000001</v>
      </c>
      <c r="DT27" s="9">
        <v>16.089811082617999</v>
      </c>
      <c r="DU27" s="9">
        <v>2142.2790439999999</v>
      </c>
      <c r="DV27" s="10">
        <v>15.893705923000001</v>
      </c>
      <c r="DW27" s="10">
        <v>16.089811082617999</v>
      </c>
      <c r="DX27" s="10">
        <f t="shared" si="62"/>
        <v>-2126.3853379556399</v>
      </c>
      <c r="DY27" s="10">
        <f t="shared" si="62"/>
        <v>0.19610515961799813</v>
      </c>
      <c r="DZ27" s="10">
        <f t="shared" si="63"/>
        <v>0</v>
      </c>
      <c r="EA27" s="10">
        <f t="shared" si="64"/>
        <v>0</v>
      </c>
      <c r="EB27" s="18">
        <f t="shared" si="65"/>
        <v>1.2338542097611838E-2</v>
      </c>
      <c r="EC27" s="18">
        <f t="shared" si="66"/>
        <v>1.2338542097611838E-2</v>
      </c>
      <c r="ED27" s="18">
        <f t="shared" si="67"/>
        <v>-0.99258093572430961</v>
      </c>
      <c r="EE27" s="18">
        <f t="shared" si="68"/>
        <v>-0.99258093572472994</v>
      </c>
      <c r="EF27" s="6"/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v>0</v>
      </c>
      <c r="EM27" s="10">
        <f t="shared" si="69"/>
        <v>0</v>
      </c>
      <c r="EN27" s="10">
        <f t="shared" si="69"/>
        <v>0</v>
      </c>
      <c r="EO27" s="10">
        <f t="shared" si="70"/>
        <v>0</v>
      </c>
      <c r="EP27" s="10">
        <f t="shared" si="71"/>
        <v>0</v>
      </c>
      <c r="EQ27" s="18">
        <f t="shared" si="72"/>
        <v>0</v>
      </c>
      <c r="ER27" s="18">
        <f t="shared" si="73"/>
        <v>0</v>
      </c>
      <c r="ES27" s="18">
        <f t="shared" si="74"/>
        <v>0</v>
      </c>
      <c r="ET27" s="18">
        <f t="shared" si="75"/>
        <v>0</v>
      </c>
      <c r="EU27" s="7"/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10">
        <f t="shared" si="76"/>
        <v>0</v>
      </c>
      <c r="FC27" s="10">
        <f t="shared" si="76"/>
        <v>0</v>
      </c>
      <c r="FD27" s="10">
        <f t="shared" si="77"/>
        <v>0</v>
      </c>
      <c r="FE27" s="10">
        <f t="shared" si="78"/>
        <v>0</v>
      </c>
      <c r="FF27" s="18">
        <f t="shared" si="79"/>
        <v>0</v>
      </c>
      <c r="FG27" s="18">
        <f t="shared" si="80"/>
        <v>0</v>
      </c>
      <c r="FH27" s="18">
        <f t="shared" si="81"/>
        <v>0</v>
      </c>
      <c r="FI27" s="18">
        <f t="shared" si="82"/>
        <v>0</v>
      </c>
      <c r="FJ27" s="7"/>
    </row>
    <row r="28" spans="1:166">
      <c r="A28" s="5" t="s">
        <v>25</v>
      </c>
      <c r="B28" s="9">
        <f t="shared" si="0"/>
        <v>100025.52432954111</v>
      </c>
      <c r="C28" s="9">
        <f t="shared" si="1"/>
        <v>87119.921727356181</v>
      </c>
      <c r="D28" s="9">
        <f t="shared" si="2"/>
        <v>85799.237117526718</v>
      </c>
      <c r="E28" s="9">
        <f t="shared" si="3"/>
        <v>121588.83013709524</v>
      </c>
      <c r="F28" s="9">
        <f t="shared" si="4"/>
        <v>157921.26260207707</v>
      </c>
      <c r="G28" s="9">
        <f t="shared" si="5"/>
        <v>152072.00231186004</v>
      </c>
      <c r="H28" s="10">
        <f t="shared" si="6"/>
        <v>-12905.602602184925</v>
      </c>
      <c r="I28" s="10">
        <f t="shared" si="6"/>
        <v>-1320.6846098294627</v>
      </c>
      <c r="J28" s="10">
        <f t="shared" si="7"/>
        <v>-70801.340874720889</v>
      </c>
      <c r="K28" s="10">
        <f t="shared" si="8"/>
        <v>-66272.765194333319</v>
      </c>
      <c r="L28" s="18">
        <f t="shared" si="9"/>
        <v>-1.5159387010959167E-2</v>
      </c>
      <c r="M28" s="18">
        <f t="shared" si="10"/>
        <v>-3.7039092734179421E-2</v>
      </c>
      <c r="N28" s="18">
        <f t="shared" si="11"/>
        <v>-0.12902309374221835</v>
      </c>
      <c r="O28" s="18">
        <f t="shared" si="12"/>
        <v>0.29881389946770492</v>
      </c>
      <c r="P28" s="5"/>
      <c r="Q28" s="10">
        <v>74954.886309986905</v>
      </c>
      <c r="R28" s="9">
        <v>71904.486237010002</v>
      </c>
      <c r="S28" s="9">
        <v>73073.261547299902</v>
      </c>
      <c r="T28" s="9">
        <v>74954.886299999998</v>
      </c>
      <c r="U28" s="10">
        <v>120790.40000200001</v>
      </c>
      <c r="V28" s="10">
        <v>115695.280055169</v>
      </c>
      <c r="W28" s="10">
        <f t="shared" si="13"/>
        <v>-3050.4000729769032</v>
      </c>
      <c r="X28" s="10">
        <f t="shared" si="13"/>
        <v>1168.7753102899005</v>
      </c>
      <c r="Y28" s="10">
        <f t="shared" si="14"/>
        <v>-48885.913764990008</v>
      </c>
      <c r="Z28" s="10">
        <f t="shared" si="15"/>
        <v>-42622.018507869099</v>
      </c>
      <c r="AA28" s="18">
        <f t="shared" si="16"/>
        <v>1.6254553386799937E-2</v>
      </c>
      <c r="AB28" s="18">
        <f t="shared" si="17"/>
        <v>-4.2181497426506114E-2</v>
      </c>
      <c r="AC28" s="18">
        <f t="shared" si="18"/>
        <v>-4.0696480551801882E-2</v>
      </c>
      <c r="AD28" s="18">
        <f t="shared" si="19"/>
        <v>0.61150801454821246</v>
      </c>
      <c r="AE28" s="7"/>
      <c r="AF28" s="9">
        <v>6468.7168940443198</v>
      </c>
      <c r="AG28" s="9">
        <v>6469.0042223321498</v>
      </c>
      <c r="AH28" s="9">
        <v>4775.8381386947303</v>
      </c>
      <c r="AI28" s="9">
        <v>6429.3650420000004</v>
      </c>
      <c r="AJ28" s="10">
        <v>6429.65146</v>
      </c>
      <c r="AK28" s="10">
        <v>6431.2357799613201</v>
      </c>
      <c r="AL28" s="10">
        <f t="shared" si="20"/>
        <v>0.28732828782995057</v>
      </c>
      <c r="AM28" s="10">
        <f t="shared" si="20"/>
        <v>-1693.1660836374194</v>
      </c>
      <c r="AN28" s="10">
        <f t="shared" si="21"/>
        <v>39.352762332149723</v>
      </c>
      <c r="AO28" s="10">
        <f t="shared" si="22"/>
        <v>-1655.3976412665897</v>
      </c>
      <c r="AP28" s="18">
        <f t="shared" si="23"/>
        <v>-0.26173519531681705</v>
      </c>
      <c r="AQ28" s="18">
        <f t="shared" si="24"/>
        <v>2.4640837394940751E-4</v>
      </c>
      <c r="AR28" s="18">
        <f t="shared" si="25"/>
        <v>4.4418126892288439E-5</v>
      </c>
      <c r="AS28" s="18">
        <f t="shared" si="26"/>
        <v>4.4548411566095827E-5</v>
      </c>
      <c r="AT28" s="7"/>
      <c r="AU28" s="9">
        <v>4727.1384382609103</v>
      </c>
      <c r="AV28" s="9">
        <v>786.54499855255699</v>
      </c>
      <c r="AW28" s="9">
        <v>24.296513507853099</v>
      </c>
      <c r="AX28" s="9">
        <v>4727.1384382609103</v>
      </c>
      <c r="AY28" s="10">
        <v>786.51644759999999</v>
      </c>
      <c r="AZ28" s="10">
        <v>24.090671639799702</v>
      </c>
      <c r="BA28" s="10">
        <f t="shared" si="27"/>
        <v>-3940.5934397083533</v>
      </c>
      <c r="BB28" s="10">
        <f t="shared" si="27"/>
        <v>-762.2484850447039</v>
      </c>
      <c r="BC28" s="10">
        <f t="shared" si="28"/>
        <v>2.85509525569978E-2</v>
      </c>
      <c r="BD28" s="10">
        <f t="shared" si="29"/>
        <v>0.20584186805339755</v>
      </c>
      <c r="BE28" s="18">
        <f t="shared" si="30"/>
        <v>-0.9691098239101833</v>
      </c>
      <c r="BF28" s="18">
        <f t="shared" si="31"/>
        <v>-0.96937041594831153</v>
      </c>
      <c r="BG28" s="18">
        <f t="shared" si="32"/>
        <v>-0.83361075440770827</v>
      </c>
      <c r="BH28" s="18">
        <f t="shared" si="33"/>
        <v>-0.83361679420386192</v>
      </c>
      <c r="BI28" s="1"/>
      <c r="BJ28" s="9">
        <v>0</v>
      </c>
      <c r="BK28" s="9">
        <v>0</v>
      </c>
      <c r="BL28" s="9">
        <v>0</v>
      </c>
      <c r="BM28" s="9">
        <v>0</v>
      </c>
      <c r="BN28" s="10">
        <v>0</v>
      </c>
      <c r="BO28" s="10">
        <v>0</v>
      </c>
      <c r="BP28" s="10">
        <f t="shared" si="34"/>
        <v>0</v>
      </c>
      <c r="BQ28" s="10">
        <f t="shared" si="34"/>
        <v>0</v>
      </c>
      <c r="BR28" s="10">
        <f t="shared" si="35"/>
        <v>0</v>
      </c>
      <c r="BS28" s="10">
        <f t="shared" si="36"/>
        <v>0</v>
      </c>
      <c r="BT28" s="18">
        <f t="shared" si="37"/>
        <v>0</v>
      </c>
      <c r="BU28" s="18">
        <f t="shared" si="38"/>
        <v>0</v>
      </c>
      <c r="BV28" s="18">
        <f t="shared" si="39"/>
        <v>0</v>
      </c>
      <c r="BW28" s="18">
        <f t="shared" si="40"/>
        <v>0</v>
      </c>
      <c r="BX28" s="2"/>
      <c r="BY28" s="9">
        <v>7658.7353385579536</v>
      </c>
      <c r="BZ28" s="9">
        <v>7654.6153067114201</v>
      </c>
      <c r="CA28" s="9">
        <v>7614.8800342821996</v>
      </c>
      <c r="CB28" s="9">
        <v>29574.988990000002</v>
      </c>
      <c r="CC28" s="10">
        <v>29570.868757268072</v>
      </c>
      <c r="CD28" s="10">
        <v>29569.632946785499</v>
      </c>
      <c r="CE28" s="10">
        <f t="shared" si="41"/>
        <v>-4.1200318465334931</v>
      </c>
      <c r="CF28" s="10">
        <f t="shared" si="41"/>
        <v>-39.735272429220458</v>
      </c>
      <c r="CG28" s="10">
        <f t="shared" si="42"/>
        <v>-21916.253450556651</v>
      </c>
      <c r="CH28" s="10">
        <f t="shared" si="43"/>
        <v>-21954.7529125033</v>
      </c>
      <c r="CI28" s="18">
        <f t="shared" si="44"/>
        <v>-5.1910214735914071E-3</v>
      </c>
      <c r="CJ28" s="18">
        <f t="shared" si="45"/>
        <v>-4.1791483798351946E-5</v>
      </c>
      <c r="CK28" s="18">
        <f t="shared" si="46"/>
        <v>-5.3795198089574467E-4</v>
      </c>
      <c r="CL28" s="18">
        <f t="shared" si="47"/>
        <v>-1.393147680738906E-4</v>
      </c>
      <c r="CM28" s="1"/>
      <c r="CN28" s="9">
        <v>104.54240000000006</v>
      </c>
      <c r="CO28" s="9">
        <v>104.54240000000006</v>
      </c>
      <c r="CP28" s="9">
        <v>104.54240000000006</v>
      </c>
      <c r="CQ28" s="9">
        <v>104.54240000000006</v>
      </c>
      <c r="CR28" s="9">
        <v>104.54240000000006</v>
      </c>
      <c r="CS28" s="9">
        <v>104.54240000000006</v>
      </c>
      <c r="CT28" s="10">
        <f t="shared" si="48"/>
        <v>0</v>
      </c>
      <c r="CU28" s="10">
        <f t="shared" si="48"/>
        <v>0</v>
      </c>
      <c r="CV28" s="10">
        <f t="shared" si="49"/>
        <v>0</v>
      </c>
      <c r="CW28" s="10">
        <f t="shared" si="50"/>
        <v>0</v>
      </c>
      <c r="CX28" s="18">
        <f t="shared" si="51"/>
        <v>0</v>
      </c>
      <c r="CY28" s="18">
        <f t="shared" si="52"/>
        <v>0</v>
      </c>
      <c r="CZ28" s="18">
        <f t="shared" si="53"/>
        <v>0</v>
      </c>
      <c r="DA28" s="18">
        <f t="shared" si="54"/>
        <v>0</v>
      </c>
      <c r="DB28" s="7"/>
      <c r="DC28" s="9">
        <v>1640.05506734295</v>
      </c>
      <c r="DD28" s="9">
        <v>170.37410674104959</v>
      </c>
      <c r="DE28" s="9">
        <v>175.80495659276099</v>
      </c>
      <c r="DF28" s="9">
        <v>1326.4590858343299</v>
      </c>
      <c r="DG28" s="10">
        <v>208.92907919999999</v>
      </c>
      <c r="DH28" s="10">
        <v>216.60693115512501</v>
      </c>
      <c r="DI28" s="10">
        <f t="shared" si="55"/>
        <v>-1469.6809606019003</v>
      </c>
      <c r="DJ28" s="10">
        <f t="shared" si="55"/>
        <v>5.4308498517114003</v>
      </c>
      <c r="DK28" s="10">
        <f t="shared" si="56"/>
        <v>-38.554972458950402</v>
      </c>
      <c r="DL28" s="10">
        <f t="shared" si="57"/>
        <v>-40.801974562364023</v>
      </c>
      <c r="DM28" s="18">
        <f t="shared" si="58"/>
        <v>3.1876028321402801E-2</v>
      </c>
      <c r="DN28" s="18">
        <f t="shared" si="59"/>
        <v>3.6748603806248059E-2</v>
      </c>
      <c r="DO28" s="18">
        <f t="shared" si="60"/>
        <v>-0.89611683770041184</v>
      </c>
      <c r="DP28" s="18">
        <f t="shared" si="61"/>
        <v>-0.84249112435414053</v>
      </c>
      <c r="DQ28" s="7"/>
      <c r="DR28" s="9">
        <v>4471.4498813480604</v>
      </c>
      <c r="DS28" s="9">
        <v>30.354456009</v>
      </c>
      <c r="DT28" s="9">
        <v>30.613527149276798</v>
      </c>
      <c r="DU28" s="9">
        <v>4471.4498809999996</v>
      </c>
      <c r="DV28" s="10">
        <v>30.354456009</v>
      </c>
      <c r="DW28" s="10">
        <v>30.613527149276798</v>
      </c>
      <c r="DX28" s="10">
        <f t="shared" si="62"/>
        <v>-4441.0954253390601</v>
      </c>
      <c r="DY28" s="10">
        <f t="shared" si="62"/>
        <v>0.25907114027679867</v>
      </c>
      <c r="DZ28" s="10">
        <f t="shared" si="63"/>
        <v>0</v>
      </c>
      <c r="EA28" s="10">
        <f t="shared" si="64"/>
        <v>0</v>
      </c>
      <c r="EB28" s="18">
        <f t="shared" si="65"/>
        <v>8.5348635534758036E-3</v>
      </c>
      <c r="EC28" s="18">
        <f t="shared" si="66"/>
        <v>8.5348635534758036E-3</v>
      </c>
      <c r="ED28" s="18">
        <f t="shared" si="67"/>
        <v>-0.99321149586499469</v>
      </c>
      <c r="EE28" s="18">
        <f t="shared" si="68"/>
        <v>-0.99321149586446622</v>
      </c>
      <c r="EF28" s="6"/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v>0</v>
      </c>
      <c r="EM28" s="10">
        <f t="shared" si="69"/>
        <v>0</v>
      </c>
      <c r="EN28" s="10">
        <f t="shared" si="69"/>
        <v>0</v>
      </c>
      <c r="EO28" s="10">
        <f t="shared" si="70"/>
        <v>0</v>
      </c>
      <c r="EP28" s="10">
        <f t="shared" si="71"/>
        <v>0</v>
      </c>
      <c r="EQ28" s="18">
        <f t="shared" si="72"/>
        <v>0</v>
      </c>
      <c r="ER28" s="18">
        <f t="shared" si="73"/>
        <v>0</v>
      </c>
      <c r="ES28" s="18">
        <f t="shared" si="74"/>
        <v>0</v>
      </c>
      <c r="ET28" s="18">
        <f t="shared" si="75"/>
        <v>0</v>
      </c>
      <c r="EU28" s="7"/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10">
        <f t="shared" si="76"/>
        <v>0</v>
      </c>
      <c r="FC28" s="10">
        <f t="shared" si="76"/>
        <v>0</v>
      </c>
      <c r="FD28" s="10">
        <f t="shared" si="77"/>
        <v>0</v>
      </c>
      <c r="FE28" s="10">
        <f t="shared" si="78"/>
        <v>0</v>
      </c>
      <c r="FF28" s="18">
        <f t="shared" si="79"/>
        <v>0</v>
      </c>
      <c r="FG28" s="18">
        <f t="shared" si="80"/>
        <v>0</v>
      </c>
      <c r="FH28" s="18">
        <f t="shared" si="81"/>
        <v>0</v>
      </c>
      <c r="FI28" s="18">
        <f t="shared" si="82"/>
        <v>0</v>
      </c>
      <c r="FJ28" s="7"/>
    </row>
    <row r="29" spans="1:166">
      <c r="A29" s="5" t="s">
        <v>26</v>
      </c>
      <c r="B29" s="9">
        <f t="shared" si="0"/>
        <v>73018.468150926215</v>
      </c>
      <c r="C29" s="9">
        <f t="shared" si="1"/>
        <v>29693.567246556675</v>
      </c>
      <c r="D29" s="9">
        <f t="shared" si="2"/>
        <v>30111.979177546105</v>
      </c>
      <c r="E29" s="9">
        <f t="shared" si="3"/>
        <v>72880.955273329091</v>
      </c>
      <c r="F29" s="9">
        <f t="shared" si="4"/>
        <v>29721.292797596692</v>
      </c>
      <c r="G29" s="9">
        <f t="shared" si="5"/>
        <v>36463.290370603056</v>
      </c>
      <c r="H29" s="10">
        <f t="shared" si="6"/>
        <v>-43324.900904369541</v>
      </c>
      <c r="I29" s="10">
        <f t="shared" si="6"/>
        <v>418.4119309894304</v>
      </c>
      <c r="J29" s="10">
        <f t="shared" si="7"/>
        <v>-27.725551040017308</v>
      </c>
      <c r="K29" s="10">
        <f t="shared" si="8"/>
        <v>-6351.3111930569503</v>
      </c>
      <c r="L29" s="18">
        <f t="shared" si="9"/>
        <v>1.4090995787579219E-2</v>
      </c>
      <c r="M29" s="18">
        <f t="shared" si="10"/>
        <v>0.22684065659322636</v>
      </c>
      <c r="N29" s="18">
        <f t="shared" si="11"/>
        <v>-0.59334168466556603</v>
      </c>
      <c r="O29" s="18">
        <f t="shared" si="12"/>
        <v>-0.59219397322480971</v>
      </c>
      <c r="P29" s="5"/>
      <c r="Q29" s="10">
        <v>53362.580949069903</v>
      </c>
      <c r="R29" s="9">
        <v>13486.139824689901</v>
      </c>
      <c r="S29" s="9">
        <v>14416.2958578</v>
      </c>
      <c r="T29" s="9">
        <v>53362.580950000003</v>
      </c>
      <c r="U29" s="10">
        <v>13322.699999199998</v>
      </c>
      <c r="V29" s="10">
        <v>20154.925037249901</v>
      </c>
      <c r="W29" s="10">
        <f t="shared" si="13"/>
        <v>-39876.441124379999</v>
      </c>
      <c r="X29" s="10">
        <f t="shared" si="13"/>
        <v>930.15603311009909</v>
      </c>
      <c r="Y29" s="10">
        <f t="shared" si="14"/>
        <v>163.43982548990243</v>
      </c>
      <c r="Z29" s="10">
        <f t="shared" si="15"/>
        <v>-5738.6291794499011</v>
      </c>
      <c r="AA29" s="18">
        <f t="shared" si="16"/>
        <v>6.897125828453933E-2</v>
      </c>
      <c r="AB29" s="18">
        <f t="shared" si="17"/>
        <v>0.51282585650507506</v>
      </c>
      <c r="AC29" s="18">
        <f t="shared" si="18"/>
        <v>-0.7472734716943078</v>
      </c>
      <c r="AD29" s="18">
        <f t="shared" si="19"/>
        <v>-0.75033628879976433</v>
      </c>
      <c r="AE29" s="7"/>
      <c r="AF29" s="9">
        <v>2253.1920078168</v>
      </c>
      <c r="AG29" s="9">
        <v>2078.8487494175201</v>
      </c>
      <c r="AH29" s="9">
        <v>2120.4685238121401</v>
      </c>
      <c r="AI29" s="9">
        <v>2253.192008</v>
      </c>
      <c r="AJ29" s="10">
        <v>2253.8658690000002</v>
      </c>
      <c r="AK29" s="10">
        <v>2265.8182465130499</v>
      </c>
      <c r="AL29" s="10">
        <f t="shared" si="20"/>
        <v>-174.34325839927988</v>
      </c>
      <c r="AM29" s="10">
        <f t="shared" si="20"/>
        <v>41.619774394619981</v>
      </c>
      <c r="AN29" s="10">
        <f t="shared" si="21"/>
        <v>-175.01711958248006</v>
      </c>
      <c r="AO29" s="10">
        <f t="shared" si="22"/>
        <v>-145.34972270090975</v>
      </c>
      <c r="AP29" s="18">
        <f t="shared" si="23"/>
        <v>2.002058803281459E-2</v>
      </c>
      <c r="AQ29" s="18">
        <f t="shared" si="24"/>
        <v>5.3030562632161975E-3</v>
      </c>
      <c r="AR29" s="18">
        <f t="shared" si="25"/>
        <v>-7.737612142882018E-2</v>
      </c>
      <c r="AS29" s="18">
        <f t="shared" si="26"/>
        <v>2.9906949678840485E-4</v>
      </c>
      <c r="AT29" s="7"/>
      <c r="AU29" s="9">
        <v>681.62513493604104</v>
      </c>
      <c r="AV29" s="9">
        <v>113.80178676542199</v>
      </c>
      <c r="AW29" s="9">
        <v>3.3594089364888</v>
      </c>
      <c r="AX29" s="9">
        <v>681.62513493604104</v>
      </c>
      <c r="AY29" s="10">
        <v>113.79664099999999</v>
      </c>
      <c r="AZ29" s="10">
        <v>3.42877804690219</v>
      </c>
      <c r="BA29" s="10">
        <f t="shared" si="27"/>
        <v>-567.82334817061906</v>
      </c>
      <c r="BB29" s="10">
        <f t="shared" si="27"/>
        <v>-110.44237782893319</v>
      </c>
      <c r="BC29" s="10">
        <f t="shared" si="28"/>
        <v>5.1457654220001814E-3</v>
      </c>
      <c r="BD29" s="10">
        <f t="shared" si="29"/>
        <v>-6.9369110413390001E-2</v>
      </c>
      <c r="BE29" s="18">
        <f t="shared" si="30"/>
        <v>-0.97048017406428333</v>
      </c>
      <c r="BF29" s="18">
        <f t="shared" si="31"/>
        <v>-0.96986925082523134</v>
      </c>
      <c r="BG29" s="18">
        <f t="shared" si="32"/>
        <v>-0.83304344142752251</v>
      </c>
      <c r="BH29" s="18">
        <f t="shared" si="33"/>
        <v>-0.83305099068760435</v>
      </c>
      <c r="BI29" s="1"/>
      <c r="BJ29" s="9">
        <v>0</v>
      </c>
      <c r="BK29" s="9">
        <v>0</v>
      </c>
      <c r="BL29" s="9">
        <v>0</v>
      </c>
      <c r="BM29" s="9">
        <v>0</v>
      </c>
      <c r="BN29" s="10">
        <v>0</v>
      </c>
      <c r="BO29" s="10">
        <v>0</v>
      </c>
      <c r="BP29" s="10">
        <f t="shared" si="34"/>
        <v>0</v>
      </c>
      <c r="BQ29" s="10">
        <f t="shared" si="34"/>
        <v>0</v>
      </c>
      <c r="BR29" s="10">
        <f t="shared" si="35"/>
        <v>0</v>
      </c>
      <c r="BS29" s="10">
        <f t="shared" si="36"/>
        <v>0</v>
      </c>
      <c r="BT29" s="18">
        <f t="shared" si="37"/>
        <v>0</v>
      </c>
      <c r="BU29" s="18">
        <f t="shared" si="38"/>
        <v>0</v>
      </c>
      <c r="BV29" s="18">
        <f t="shared" si="39"/>
        <v>0</v>
      </c>
      <c r="BW29" s="18">
        <f t="shared" si="40"/>
        <v>0</v>
      </c>
      <c r="BX29" s="2"/>
      <c r="BY29" s="9">
        <v>12476.8455237127</v>
      </c>
      <c r="BZ29" s="9">
        <v>12475.5060204449</v>
      </c>
      <c r="CA29" s="9">
        <v>12027.1037888192</v>
      </c>
      <c r="CB29" s="9">
        <v>12476.845520000001</v>
      </c>
      <c r="CC29" s="10">
        <v>12475.506113413692</v>
      </c>
      <c r="CD29" s="10">
        <v>12475.104169464599</v>
      </c>
      <c r="CE29" s="10">
        <f t="shared" si="41"/>
        <v>-1.3395032677999552</v>
      </c>
      <c r="CF29" s="10">
        <f t="shared" si="41"/>
        <v>-448.40223162569964</v>
      </c>
      <c r="CG29" s="10">
        <f t="shared" si="42"/>
        <v>-9.29687921598088E-5</v>
      </c>
      <c r="CH29" s="10">
        <f t="shared" si="43"/>
        <v>-448.00038064539876</v>
      </c>
      <c r="CI29" s="18">
        <f t="shared" si="44"/>
        <v>-3.594260873193092E-2</v>
      </c>
      <c r="CJ29" s="18">
        <f t="shared" si="45"/>
        <v>-3.221864872166325E-5</v>
      </c>
      <c r="CK29" s="18">
        <f t="shared" si="46"/>
        <v>-1.0735912897648531E-4</v>
      </c>
      <c r="CL29" s="18">
        <f t="shared" si="47"/>
        <v>-1.0735138013542877E-4</v>
      </c>
      <c r="CM29" s="6"/>
      <c r="CN29" s="9">
        <v>1346.319</v>
      </c>
      <c r="CO29" s="9">
        <v>1346.319</v>
      </c>
      <c r="CP29" s="9">
        <v>1346.319</v>
      </c>
      <c r="CQ29" s="9">
        <v>1346.319</v>
      </c>
      <c r="CR29" s="9">
        <v>1346.319</v>
      </c>
      <c r="CS29" s="9">
        <v>1346.319</v>
      </c>
      <c r="CT29" s="10">
        <f t="shared" si="48"/>
        <v>0</v>
      </c>
      <c r="CU29" s="10">
        <f t="shared" si="48"/>
        <v>0</v>
      </c>
      <c r="CV29" s="10">
        <f t="shared" si="49"/>
        <v>0</v>
      </c>
      <c r="CW29" s="10">
        <f t="shared" si="50"/>
        <v>0</v>
      </c>
      <c r="CX29" s="18">
        <f t="shared" si="51"/>
        <v>0</v>
      </c>
      <c r="CY29" s="18">
        <f t="shared" si="52"/>
        <v>0</v>
      </c>
      <c r="CZ29" s="18">
        <f t="shared" si="53"/>
        <v>0</v>
      </c>
      <c r="DA29" s="18">
        <f t="shared" si="54"/>
        <v>0</v>
      </c>
      <c r="DB29" s="7"/>
      <c r="DC29" s="9">
        <v>702.19840076673097</v>
      </c>
      <c r="DD29" s="9">
        <v>171.92587815593203</v>
      </c>
      <c r="DE29" s="9">
        <v>177.15851325395701</v>
      </c>
      <c r="DF29" s="9">
        <v>564.68552539304505</v>
      </c>
      <c r="DG29" s="10">
        <v>188.07918789999999</v>
      </c>
      <c r="DH29" s="10">
        <v>196.421054404279</v>
      </c>
      <c r="DI29" s="10">
        <f t="shared" si="55"/>
        <v>-530.27252261079889</v>
      </c>
      <c r="DJ29" s="10">
        <f t="shared" si="55"/>
        <v>5.2326350980249856</v>
      </c>
      <c r="DK29" s="10">
        <f t="shared" si="56"/>
        <v>-16.153309744067968</v>
      </c>
      <c r="DL29" s="10">
        <f t="shared" si="57"/>
        <v>-19.262541150321994</v>
      </c>
      <c r="DM29" s="18">
        <f t="shared" si="58"/>
        <v>3.043541294742802E-2</v>
      </c>
      <c r="DN29" s="18">
        <f t="shared" si="59"/>
        <v>4.435294833745404E-2</v>
      </c>
      <c r="DO29" s="18">
        <f t="shared" si="60"/>
        <v>-0.75516053871924793</v>
      </c>
      <c r="DP29" s="18">
        <f t="shared" si="61"/>
        <v>-0.66693109803179584</v>
      </c>
      <c r="DQ29" s="7"/>
      <c r="DR29" s="9">
        <v>2195.70713462404</v>
      </c>
      <c r="DS29" s="9">
        <v>21.025987083</v>
      </c>
      <c r="DT29" s="9">
        <v>21.274084924321599</v>
      </c>
      <c r="DU29" s="9">
        <v>2195.7071350000001</v>
      </c>
      <c r="DV29" s="10">
        <v>21.025987083</v>
      </c>
      <c r="DW29" s="10">
        <v>21.274084924321599</v>
      </c>
      <c r="DX29" s="10">
        <f t="shared" si="62"/>
        <v>-2174.68114754104</v>
      </c>
      <c r="DY29" s="10">
        <f t="shared" si="62"/>
        <v>0.24809784132159862</v>
      </c>
      <c r="DZ29" s="10">
        <f t="shared" si="63"/>
        <v>0</v>
      </c>
      <c r="EA29" s="10">
        <f t="shared" si="64"/>
        <v>0</v>
      </c>
      <c r="EB29" s="18">
        <f t="shared" si="65"/>
        <v>1.1799581172680901E-2</v>
      </c>
      <c r="EC29" s="18">
        <f t="shared" si="66"/>
        <v>1.1799581172680901E-2</v>
      </c>
      <c r="ED29" s="18">
        <f t="shared" si="67"/>
        <v>-0.99042404756470392</v>
      </c>
      <c r="EE29" s="18">
        <f t="shared" si="68"/>
        <v>-0.99042404756634361</v>
      </c>
      <c r="EF29" s="6"/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v>0</v>
      </c>
      <c r="EM29" s="10">
        <f t="shared" si="69"/>
        <v>0</v>
      </c>
      <c r="EN29" s="10">
        <f t="shared" si="69"/>
        <v>0</v>
      </c>
      <c r="EO29" s="10">
        <f t="shared" si="70"/>
        <v>0</v>
      </c>
      <c r="EP29" s="10">
        <f t="shared" si="71"/>
        <v>0</v>
      </c>
      <c r="EQ29" s="18">
        <f t="shared" si="72"/>
        <v>0</v>
      </c>
      <c r="ER29" s="18">
        <f t="shared" si="73"/>
        <v>0</v>
      </c>
      <c r="ES29" s="18">
        <f t="shared" si="74"/>
        <v>0</v>
      </c>
      <c r="ET29" s="18">
        <f t="shared" si="75"/>
        <v>0</v>
      </c>
      <c r="EU29" s="7"/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10">
        <f t="shared" si="76"/>
        <v>0</v>
      </c>
      <c r="FC29" s="10">
        <f t="shared" si="76"/>
        <v>0</v>
      </c>
      <c r="FD29" s="10">
        <f t="shared" si="77"/>
        <v>0</v>
      </c>
      <c r="FE29" s="10">
        <f t="shared" si="78"/>
        <v>0</v>
      </c>
      <c r="FF29" s="18">
        <f t="shared" si="79"/>
        <v>0</v>
      </c>
      <c r="FG29" s="18">
        <f t="shared" si="80"/>
        <v>0</v>
      </c>
      <c r="FH29" s="18">
        <f t="shared" si="81"/>
        <v>0</v>
      </c>
      <c r="FI29" s="18">
        <f t="shared" si="82"/>
        <v>0</v>
      </c>
      <c r="FJ29" s="7"/>
    </row>
    <row r="30" spans="1:166">
      <c r="A30" s="5" t="s">
        <v>27</v>
      </c>
      <c r="B30" s="9">
        <f t="shared" si="0"/>
        <v>63614.147765582151</v>
      </c>
      <c r="C30" s="9">
        <f t="shared" si="1"/>
        <v>13401.346441120797</v>
      </c>
      <c r="D30" s="9">
        <f t="shared" si="2"/>
        <v>16391.023102226107</v>
      </c>
      <c r="E30" s="9">
        <f t="shared" si="3"/>
        <v>63570.921270484017</v>
      </c>
      <c r="F30" s="9">
        <f t="shared" si="4"/>
        <v>18183.175031030805</v>
      </c>
      <c r="G30" s="9">
        <f t="shared" si="5"/>
        <v>17476.487701446116</v>
      </c>
      <c r="H30" s="10">
        <f t="shared" si="6"/>
        <v>-50212.801324461354</v>
      </c>
      <c r="I30" s="10">
        <f t="shared" si="6"/>
        <v>2989.6766611053099</v>
      </c>
      <c r="J30" s="10">
        <f t="shared" si="7"/>
        <v>-4781.8285899100083</v>
      </c>
      <c r="K30" s="10">
        <f t="shared" si="8"/>
        <v>-1085.4645992200094</v>
      </c>
      <c r="L30" s="18">
        <f t="shared" si="9"/>
        <v>0.22308778257770895</v>
      </c>
      <c r="M30" s="18">
        <f t="shared" si="10"/>
        <v>-3.8864902767458367E-2</v>
      </c>
      <c r="N30" s="18">
        <f t="shared" si="11"/>
        <v>-0.78933386814353468</v>
      </c>
      <c r="O30" s="18">
        <f t="shared" si="12"/>
        <v>-0.71397024508006846</v>
      </c>
      <c r="P30" s="5"/>
      <c r="Q30" s="10">
        <v>51444.835336932003</v>
      </c>
      <c r="R30" s="9">
        <v>3331.9527291999898</v>
      </c>
      <c r="S30" s="9">
        <v>6453.0762698099898</v>
      </c>
      <c r="T30" s="9">
        <v>51444.835339999998</v>
      </c>
      <c r="U30" s="10">
        <v>7290.0000017000002</v>
      </c>
      <c r="V30" s="10">
        <v>6607.7</v>
      </c>
      <c r="W30" s="10">
        <f t="shared" si="13"/>
        <v>-48112.882607732012</v>
      </c>
      <c r="X30" s="10">
        <f t="shared" si="13"/>
        <v>3121.12354061</v>
      </c>
      <c r="Y30" s="10">
        <f t="shared" si="14"/>
        <v>-3958.0472725000104</v>
      </c>
      <c r="Z30" s="10">
        <f t="shared" si="15"/>
        <v>-154.62373019001006</v>
      </c>
      <c r="AA30" s="18">
        <f t="shared" si="16"/>
        <v>0.93672503612000213</v>
      </c>
      <c r="AB30" s="18">
        <f t="shared" si="17"/>
        <v>-9.3593964546075534E-2</v>
      </c>
      <c r="AC30" s="18">
        <f t="shared" si="18"/>
        <v>-0.9352325125082479</v>
      </c>
      <c r="AD30" s="18">
        <f t="shared" si="19"/>
        <v>-0.85829481320097079</v>
      </c>
      <c r="AE30" s="7"/>
      <c r="AF30" s="9">
        <v>3154.6777516898901</v>
      </c>
      <c r="AG30" s="9">
        <v>2473.4374425255701</v>
      </c>
      <c r="AH30" s="9">
        <v>2470.39881362184</v>
      </c>
      <c r="AI30" s="9">
        <v>3244.946254</v>
      </c>
      <c r="AJ30" s="10">
        <v>3245.1929100000002</v>
      </c>
      <c r="AK30" s="10">
        <v>3246.3955702713902</v>
      </c>
      <c r="AL30" s="10">
        <f t="shared" si="20"/>
        <v>-681.24030916432002</v>
      </c>
      <c r="AM30" s="10">
        <f t="shared" si="20"/>
        <v>-3.038628903730114</v>
      </c>
      <c r="AN30" s="10">
        <f t="shared" si="21"/>
        <v>-771.75546747443013</v>
      </c>
      <c r="AO30" s="10">
        <f t="shared" si="22"/>
        <v>-775.99675664955021</v>
      </c>
      <c r="AP30" s="18">
        <f t="shared" si="23"/>
        <v>-1.2285044495111387E-3</v>
      </c>
      <c r="AQ30" s="18">
        <f t="shared" si="24"/>
        <v>3.7059746669727535E-4</v>
      </c>
      <c r="AR30" s="18">
        <f t="shared" si="25"/>
        <v>-0.2159460847623485</v>
      </c>
      <c r="AS30" s="18">
        <f t="shared" si="26"/>
        <v>7.6012352961534542E-5</v>
      </c>
      <c r="AT30" s="7"/>
      <c r="AU30" s="9">
        <v>80.790835812060607</v>
      </c>
      <c r="AV30" s="9">
        <v>37.446062198367699</v>
      </c>
      <c r="AW30" s="9">
        <v>18.4113695916</v>
      </c>
      <c r="AX30" s="9">
        <v>80.790835812060607</v>
      </c>
      <c r="AY30" s="10">
        <v>37.443116109999998</v>
      </c>
      <c r="AZ30" s="10">
        <v>7.4070870258823396</v>
      </c>
      <c r="BA30" s="10">
        <f t="shared" si="27"/>
        <v>-43.344773613692908</v>
      </c>
      <c r="BB30" s="10">
        <f t="shared" si="27"/>
        <v>-19.034692606767699</v>
      </c>
      <c r="BC30" s="10">
        <f t="shared" si="28"/>
        <v>2.9460883677003835E-3</v>
      </c>
      <c r="BD30" s="10">
        <f t="shared" si="29"/>
        <v>11.004282565717659</v>
      </c>
      <c r="BE30" s="18">
        <f t="shared" si="30"/>
        <v>-0.50832294477141138</v>
      </c>
      <c r="BF30" s="18">
        <f t="shared" si="31"/>
        <v>-0.80217760177540043</v>
      </c>
      <c r="BG30" s="18">
        <f t="shared" si="32"/>
        <v>-0.53650606752631613</v>
      </c>
      <c r="BH30" s="18">
        <f t="shared" si="33"/>
        <v>-0.53654253315187983</v>
      </c>
      <c r="BI30" s="1"/>
      <c r="BJ30" s="9">
        <v>0</v>
      </c>
      <c r="BK30" s="9">
        <v>0</v>
      </c>
      <c r="BL30" s="9">
        <v>0</v>
      </c>
      <c r="BM30" s="9">
        <v>16.1403178555999</v>
      </c>
      <c r="BN30" s="10">
        <v>22.04991025</v>
      </c>
      <c r="BO30" s="10">
        <v>23.986047929999899</v>
      </c>
      <c r="BP30" s="10">
        <f t="shared" si="34"/>
        <v>0</v>
      </c>
      <c r="BQ30" s="10">
        <f t="shared" si="34"/>
        <v>0</v>
      </c>
      <c r="BR30" s="10">
        <f t="shared" si="35"/>
        <v>-22.04991025</v>
      </c>
      <c r="BS30" s="10">
        <f t="shared" si="36"/>
        <v>-23.986047929999899</v>
      </c>
      <c r="BT30" s="18">
        <f t="shared" si="37"/>
        <v>0</v>
      </c>
      <c r="BU30" s="18">
        <f t="shared" si="38"/>
        <v>8.7807054906261964E-2</v>
      </c>
      <c r="BV30" s="18">
        <f t="shared" si="39"/>
        <v>0</v>
      </c>
      <c r="BW30" s="18">
        <f t="shared" si="40"/>
        <v>0.36613853873700269</v>
      </c>
      <c r="BX30" s="2"/>
      <c r="BY30" s="9">
        <v>7408.0149420531898</v>
      </c>
      <c r="BZ30" s="9">
        <v>7396.0843586295196</v>
      </c>
      <c r="CA30" s="9">
        <v>7281.7040269447898</v>
      </c>
      <c r="CB30" s="9">
        <v>7408.0149419999998</v>
      </c>
      <c r="CC30" s="10">
        <v>7396.0842899978034</v>
      </c>
      <c r="CD30" s="10">
        <v>7392.5028652436504</v>
      </c>
      <c r="CE30" s="10">
        <f t="shared" si="41"/>
        <v>-11.930583423670214</v>
      </c>
      <c r="CF30" s="10">
        <f t="shared" si="41"/>
        <v>-114.38033168472975</v>
      </c>
      <c r="CG30" s="10">
        <f t="shared" si="42"/>
        <v>6.8631716203526594E-5</v>
      </c>
      <c r="CH30" s="10">
        <f t="shared" si="43"/>
        <v>-110.79883829886057</v>
      </c>
      <c r="CI30" s="18">
        <f t="shared" si="44"/>
        <v>-1.5464984732262332E-2</v>
      </c>
      <c r="CJ30" s="18">
        <f t="shared" si="45"/>
        <v>-4.8423254978264185E-4</v>
      </c>
      <c r="CK30" s="18">
        <f t="shared" si="46"/>
        <v>-1.6104966738044347E-3</v>
      </c>
      <c r="CL30" s="18">
        <f t="shared" si="47"/>
        <v>-1.6105059311577775E-3</v>
      </c>
      <c r="CM30" s="6"/>
      <c r="CN30" s="9">
        <v>37.662300000000002</v>
      </c>
      <c r="CO30" s="9">
        <v>37.662300000000002</v>
      </c>
      <c r="CP30" s="9">
        <v>37.662300000000002</v>
      </c>
      <c r="CQ30" s="9">
        <v>37.662300000000002</v>
      </c>
      <c r="CR30" s="9">
        <v>37.662300000000002</v>
      </c>
      <c r="CS30" s="9">
        <v>37.662300000000002</v>
      </c>
      <c r="CT30" s="10">
        <f t="shared" si="48"/>
        <v>0</v>
      </c>
      <c r="CU30" s="10">
        <f t="shared" si="48"/>
        <v>0</v>
      </c>
      <c r="CV30" s="10">
        <f t="shared" si="49"/>
        <v>0</v>
      </c>
      <c r="CW30" s="10">
        <f t="shared" si="50"/>
        <v>0</v>
      </c>
      <c r="CX30" s="18">
        <f t="shared" si="51"/>
        <v>0</v>
      </c>
      <c r="CY30" s="18">
        <f t="shared" si="52"/>
        <v>0</v>
      </c>
      <c r="CZ30" s="18">
        <f t="shared" si="53"/>
        <v>0</v>
      </c>
      <c r="DA30" s="18">
        <f t="shared" si="54"/>
        <v>0</v>
      </c>
      <c r="DB30" s="7"/>
      <c r="DC30" s="9">
        <v>780.07635928095999</v>
      </c>
      <c r="DD30" s="9">
        <v>111.90676859434984</v>
      </c>
      <c r="DE30" s="9">
        <v>116.616978367028</v>
      </c>
      <c r="DF30" s="9">
        <v>630.44104101636299</v>
      </c>
      <c r="DG30" s="10">
        <v>141.88572300000001</v>
      </c>
      <c r="DH30" s="10">
        <v>147.68048708433801</v>
      </c>
      <c r="DI30" s="10">
        <f t="shared" si="55"/>
        <v>-668.16959068661015</v>
      </c>
      <c r="DJ30" s="10">
        <f t="shared" si="55"/>
        <v>4.7102097726781551</v>
      </c>
      <c r="DK30" s="10">
        <f t="shared" si="56"/>
        <v>-29.978954405650171</v>
      </c>
      <c r="DL30" s="10">
        <f t="shared" si="57"/>
        <v>-31.063508717310015</v>
      </c>
      <c r="DM30" s="18">
        <f t="shared" si="58"/>
        <v>4.2090481494932316E-2</v>
      </c>
      <c r="DN30" s="18">
        <f t="shared" si="59"/>
        <v>4.0841065343396092E-2</v>
      </c>
      <c r="DO30" s="18">
        <f t="shared" si="60"/>
        <v>-0.85654382771258375</v>
      </c>
      <c r="DP30" s="18">
        <f t="shared" si="61"/>
        <v>-0.77494212183385225</v>
      </c>
      <c r="DQ30" s="7"/>
      <c r="DR30" s="9">
        <v>708.090239814048</v>
      </c>
      <c r="DS30" s="9">
        <v>12.856779973</v>
      </c>
      <c r="DT30" s="9">
        <v>13.153343890857499</v>
      </c>
      <c r="DU30" s="9">
        <v>708.09023979999995</v>
      </c>
      <c r="DV30" s="10">
        <v>12.856779973</v>
      </c>
      <c r="DW30" s="10">
        <v>13.153343890857499</v>
      </c>
      <c r="DX30" s="10">
        <f t="shared" si="62"/>
        <v>-695.23345984104799</v>
      </c>
      <c r="DY30" s="10">
        <f t="shared" si="62"/>
        <v>0.29656391785749925</v>
      </c>
      <c r="DZ30" s="10">
        <f t="shared" si="63"/>
        <v>0</v>
      </c>
      <c r="EA30" s="10">
        <f t="shared" si="64"/>
        <v>0</v>
      </c>
      <c r="EB30" s="18">
        <f t="shared" si="65"/>
        <v>2.3066733542947849E-2</v>
      </c>
      <c r="EC30" s="18">
        <f t="shared" si="66"/>
        <v>2.3066733542947849E-2</v>
      </c>
      <c r="ED30" s="18">
        <f t="shared" si="67"/>
        <v>-0.98184302049357952</v>
      </c>
      <c r="EE30" s="18">
        <f t="shared" si="68"/>
        <v>-0.98184302049321937</v>
      </c>
      <c r="EF30" s="6"/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v>0</v>
      </c>
      <c r="EM30" s="10">
        <f t="shared" si="69"/>
        <v>0</v>
      </c>
      <c r="EN30" s="10">
        <f t="shared" si="69"/>
        <v>0</v>
      </c>
      <c r="EO30" s="10">
        <f t="shared" si="70"/>
        <v>0</v>
      </c>
      <c r="EP30" s="10">
        <f t="shared" si="71"/>
        <v>0</v>
      </c>
      <c r="EQ30" s="18">
        <f t="shared" si="72"/>
        <v>0</v>
      </c>
      <c r="ER30" s="18">
        <f t="shared" si="73"/>
        <v>0</v>
      </c>
      <c r="ES30" s="18">
        <f t="shared" si="74"/>
        <v>0</v>
      </c>
      <c r="ET30" s="18">
        <f t="shared" si="75"/>
        <v>0</v>
      </c>
      <c r="EU30" s="7"/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10">
        <f t="shared" si="76"/>
        <v>0</v>
      </c>
      <c r="FC30" s="10">
        <f t="shared" si="76"/>
        <v>0</v>
      </c>
      <c r="FD30" s="10">
        <f t="shared" si="77"/>
        <v>0</v>
      </c>
      <c r="FE30" s="10">
        <f t="shared" si="78"/>
        <v>0</v>
      </c>
      <c r="FF30" s="18">
        <f t="shared" si="79"/>
        <v>0</v>
      </c>
      <c r="FG30" s="18">
        <f t="shared" si="80"/>
        <v>0</v>
      </c>
      <c r="FH30" s="18">
        <f t="shared" si="81"/>
        <v>0</v>
      </c>
      <c r="FI30" s="18">
        <f t="shared" si="82"/>
        <v>0</v>
      </c>
      <c r="FJ30" s="7"/>
    </row>
    <row r="31" spans="1:166">
      <c r="A31" s="5" t="s">
        <v>28</v>
      </c>
      <c r="B31" s="9">
        <f t="shared" si="0"/>
        <v>91898.074220964627</v>
      </c>
      <c r="C31" s="9">
        <f t="shared" si="1"/>
        <v>49251.950540560647</v>
      </c>
      <c r="D31" s="9">
        <f t="shared" si="2"/>
        <v>61455.264100129309</v>
      </c>
      <c r="E31" s="9">
        <f t="shared" si="3"/>
        <v>101440.98508581145</v>
      </c>
      <c r="F31" s="9">
        <f t="shared" si="4"/>
        <v>81327.286260125518</v>
      </c>
      <c r="G31" s="9">
        <f t="shared" si="5"/>
        <v>82585.32303759543</v>
      </c>
      <c r="H31" s="10">
        <f t="shared" si="6"/>
        <v>-42646.12368040398</v>
      </c>
      <c r="I31" s="10">
        <f t="shared" si="6"/>
        <v>12203.313559568662</v>
      </c>
      <c r="J31" s="10">
        <f t="shared" si="7"/>
        <v>-32075.335719564871</v>
      </c>
      <c r="K31" s="10">
        <f t="shared" si="8"/>
        <v>-21130.058937466121</v>
      </c>
      <c r="L31" s="18">
        <f t="shared" si="9"/>
        <v>0.24777320340884409</v>
      </c>
      <c r="M31" s="18">
        <f t="shared" si="10"/>
        <v>1.5468815391750292E-2</v>
      </c>
      <c r="N31" s="18">
        <f t="shared" si="11"/>
        <v>-0.46405894837212114</v>
      </c>
      <c r="O31" s="18">
        <f t="shared" si="12"/>
        <v>-0.19827980582672039</v>
      </c>
      <c r="P31" s="5"/>
      <c r="Q31" s="10">
        <v>57044.3131258707</v>
      </c>
      <c r="R31" s="9">
        <v>26345.8590883</v>
      </c>
      <c r="S31" s="9">
        <v>38856.478028700003</v>
      </c>
      <c r="T31" s="9">
        <v>57043.743119999999</v>
      </c>
      <c r="U31" s="10">
        <v>37746.100001999999</v>
      </c>
      <c r="V31" s="10">
        <v>37668.599999999897</v>
      </c>
      <c r="W31" s="10">
        <f t="shared" si="13"/>
        <v>-30698.4540375707</v>
      </c>
      <c r="X31" s="10">
        <f t="shared" si="13"/>
        <v>12510.618940400003</v>
      </c>
      <c r="Y31" s="10">
        <f t="shared" si="14"/>
        <v>-11400.2409137</v>
      </c>
      <c r="Z31" s="10">
        <f t="shared" si="15"/>
        <v>1187.8780287001064</v>
      </c>
      <c r="AA31" s="18">
        <f t="shared" si="16"/>
        <v>0.47486092210809233</v>
      </c>
      <c r="AB31" s="18">
        <f t="shared" si="17"/>
        <v>-2.0531923032047327E-3</v>
      </c>
      <c r="AC31" s="18">
        <f t="shared" si="18"/>
        <v>-0.53815099797648991</v>
      </c>
      <c r="AD31" s="18">
        <f t="shared" si="19"/>
        <v>-0.33829552659972784</v>
      </c>
      <c r="AE31" s="7"/>
      <c r="AF31" s="9">
        <v>7639.3703687736897</v>
      </c>
      <c r="AG31" s="9">
        <v>6746.2816671749297</v>
      </c>
      <c r="AH31" s="9">
        <v>6740.4279287176996</v>
      </c>
      <c r="AI31" s="9">
        <v>7639.9403689999999</v>
      </c>
      <c r="AJ31" s="10">
        <v>6746.846313</v>
      </c>
      <c r="AK31" s="10">
        <v>6755.7803900989302</v>
      </c>
      <c r="AL31" s="10">
        <f t="shared" si="20"/>
        <v>-893.08870159876005</v>
      </c>
      <c r="AM31" s="10">
        <f t="shared" si="20"/>
        <v>-5.8537384572300653</v>
      </c>
      <c r="AN31" s="10">
        <f t="shared" si="21"/>
        <v>-0.56464582507032901</v>
      </c>
      <c r="AO31" s="10">
        <f t="shared" si="22"/>
        <v>-15.352461381230569</v>
      </c>
      <c r="AP31" s="18">
        <f t="shared" si="23"/>
        <v>-8.6769849615267762E-4</v>
      </c>
      <c r="AQ31" s="18">
        <f t="shared" si="24"/>
        <v>1.3241856542242204E-3</v>
      </c>
      <c r="AR31" s="18">
        <f t="shared" si="25"/>
        <v>-0.1169060614274319</v>
      </c>
      <c r="AS31" s="18">
        <f t="shared" si="26"/>
        <v>-0.11689804015013509</v>
      </c>
      <c r="AT31" s="7"/>
      <c r="AU31" s="9">
        <v>2158.31790699987</v>
      </c>
      <c r="AV31" s="9">
        <v>1030.6427338630299</v>
      </c>
      <c r="AW31" s="9">
        <v>516.31478399876505</v>
      </c>
      <c r="AX31" s="9">
        <v>2158.31790699987</v>
      </c>
      <c r="AY31" s="10">
        <v>1030.565885</v>
      </c>
      <c r="AZ31" s="10">
        <v>207.3368127967</v>
      </c>
      <c r="BA31" s="10">
        <f t="shared" si="27"/>
        <v>-1127.6751731368402</v>
      </c>
      <c r="BB31" s="10">
        <f t="shared" si="27"/>
        <v>-514.32794986426484</v>
      </c>
      <c r="BC31" s="10">
        <f t="shared" si="28"/>
        <v>7.6848863029908898E-2</v>
      </c>
      <c r="BD31" s="10">
        <f t="shared" si="29"/>
        <v>308.97797120206508</v>
      </c>
      <c r="BE31" s="18">
        <f t="shared" si="30"/>
        <v>-0.49903611888522553</v>
      </c>
      <c r="BF31" s="18">
        <f t="shared" si="31"/>
        <v>-0.79881265641089994</v>
      </c>
      <c r="BG31" s="18">
        <f t="shared" si="32"/>
        <v>-0.52247871802367807</v>
      </c>
      <c r="BH31" s="18">
        <f t="shared" si="33"/>
        <v>-0.52251432392899011</v>
      </c>
      <c r="BI31" s="1"/>
      <c r="BJ31" s="9">
        <v>7545.6387000000004</v>
      </c>
      <c r="BK31" s="9">
        <v>3665.7676692750001</v>
      </c>
      <c r="BL31" s="9">
        <v>4003.1620786769899</v>
      </c>
      <c r="BM31" s="9">
        <v>17714.351871731302</v>
      </c>
      <c r="BN31" s="10">
        <v>24200.25879</v>
      </c>
      <c r="BO31" s="10">
        <v>26325.212232108999</v>
      </c>
      <c r="BP31" s="10">
        <f t="shared" si="34"/>
        <v>-3879.8710307250003</v>
      </c>
      <c r="BQ31" s="10">
        <f t="shared" si="34"/>
        <v>337.39440940198983</v>
      </c>
      <c r="BR31" s="10">
        <f t="shared" si="35"/>
        <v>-20534.491120725001</v>
      </c>
      <c r="BS31" s="10">
        <f t="shared" si="36"/>
        <v>-22322.05015343201</v>
      </c>
      <c r="BT31" s="18">
        <f t="shared" si="37"/>
        <v>9.2039223388294622E-2</v>
      </c>
      <c r="BU31" s="18">
        <f t="shared" si="38"/>
        <v>8.7807054484354108E-2</v>
      </c>
      <c r="BV31" s="18">
        <f t="shared" si="39"/>
        <v>-0.51418722589050014</v>
      </c>
      <c r="BW31" s="18">
        <f t="shared" si="40"/>
        <v>0.36613853926086665</v>
      </c>
      <c r="BX31" s="1"/>
      <c r="BY31" s="9">
        <v>10726.038691694899</v>
      </c>
      <c r="BZ31" s="9">
        <v>10715.2171077482</v>
      </c>
      <c r="CA31" s="9">
        <v>10574.2012709994</v>
      </c>
      <c r="CB31" s="9">
        <v>10726.038689999999</v>
      </c>
      <c r="CC31" s="10">
        <v>10715.217165880522</v>
      </c>
      <c r="CD31" s="10">
        <v>10711.968462597901</v>
      </c>
      <c r="CE31" s="10">
        <f t="shared" si="41"/>
        <v>-10.82158394669932</v>
      </c>
      <c r="CF31" s="10">
        <f t="shared" si="41"/>
        <v>-141.01583674880021</v>
      </c>
      <c r="CG31" s="10">
        <f t="shared" si="42"/>
        <v>-5.8132322010351345E-5</v>
      </c>
      <c r="CH31" s="10">
        <f t="shared" si="43"/>
        <v>-137.76719159850109</v>
      </c>
      <c r="CI31" s="18">
        <f t="shared" si="44"/>
        <v>-1.3160334067970616E-2</v>
      </c>
      <c r="CJ31" s="18">
        <f t="shared" si="45"/>
        <v>-3.0318594876132632E-4</v>
      </c>
      <c r="CK31" s="18">
        <f t="shared" si="46"/>
        <v>-1.0089077857866019E-3</v>
      </c>
      <c r="CL31" s="18">
        <f t="shared" si="47"/>
        <v>-1.0089022081904821E-3</v>
      </c>
      <c r="CM31" s="6"/>
      <c r="CN31" s="9">
        <v>61.042000000000009</v>
      </c>
      <c r="CO31" s="9">
        <v>61.042000000000009</v>
      </c>
      <c r="CP31" s="9">
        <v>61.042000000000009</v>
      </c>
      <c r="CQ31" s="9">
        <v>61.042000000000009</v>
      </c>
      <c r="CR31" s="9">
        <v>61.042000000000009</v>
      </c>
      <c r="CS31" s="9">
        <v>61.042000000000009</v>
      </c>
      <c r="CT31" s="10">
        <f t="shared" si="48"/>
        <v>0</v>
      </c>
      <c r="CU31" s="10">
        <f t="shared" si="48"/>
        <v>0</v>
      </c>
      <c r="CV31" s="10">
        <f t="shared" si="49"/>
        <v>0</v>
      </c>
      <c r="CW31" s="10">
        <f t="shared" si="50"/>
        <v>0</v>
      </c>
      <c r="CX31" s="18">
        <f t="shared" si="51"/>
        <v>0</v>
      </c>
      <c r="CY31" s="18">
        <f t="shared" si="52"/>
        <v>0</v>
      </c>
      <c r="CZ31" s="18">
        <f t="shared" si="53"/>
        <v>0</v>
      </c>
      <c r="DA31" s="18">
        <f t="shared" si="54"/>
        <v>0</v>
      </c>
      <c r="DB31" s="7"/>
      <c r="DC31" s="9">
        <v>3111.9292445635401</v>
      </c>
      <c r="DD31" s="9">
        <v>632.17374845448876</v>
      </c>
      <c r="DE31" s="9">
        <v>647.53337463207697</v>
      </c>
      <c r="DF31" s="9">
        <v>2486.1269450802802</v>
      </c>
      <c r="DG31" s="10">
        <v>772.28957849999995</v>
      </c>
      <c r="DH31" s="10">
        <v>799.27850558862701</v>
      </c>
      <c r="DI31" s="10">
        <f t="shared" si="55"/>
        <v>-2479.7554961090514</v>
      </c>
      <c r="DJ31" s="10">
        <f t="shared" si="55"/>
        <v>15.359626177588211</v>
      </c>
      <c r="DK31" s="10">
        <f t="shared" si="56"/>
        <v>-140.11583004551119</v>
      </c>
      <c r="DL31" s="10">
        <f t="shared" si="57"/>
        <v>-151.74513095655004</v>
      </c>
      <c r="DM31" s="18">
        <f t="shared" si="58"/>
        <v>2.4296526414041654E-2</v>
      </c>
      <c r="DN31" s="18">
        <f t="shared" si="59"/>
        <v>3.4946641570700758E-2</v>
      </c>
      <c r="DO31" s="18">
        <f t="shared" si="60"/>
        <v>-0.79685471655280082</v>
      </c>
      <c r="DP31" s="18">
        <f t="shared" si="61"/>
        <v>-0.68936036028720893</v>
      </c>
      <c r="DQ31" s="7"/>
      <c r="DR31" s="9">
        <v>3611.4241830619299</v>
      </c>
      <c r="DS31" s="9">
        <v>54.966525744999998</v>
      </c>
      <c r="DT31" s="9">
        <v>56.104634404372497</v>
      </c>
      <c r="DU31" s="9">
        <v>3611.4241830000001</v>
      </c>
      <c r="DV31" s="10">
        <v>54.966525744999998</v>
      </c>
      <c r="DW31" s="10">
        <v>56.104634404372497</v>
      </c>
      <c r="DX31" s="10">
        <f t="shared" si="62"/>
        <v>-3556.4576573169297</v>
      </c>
      <c r="DY31" s="10">
        <f t="shared" si="62"/>
        <v>1.1381086593724987</v>
      </c>
      <c r="DZ31" s="10">
        <f t="shared" si="63"/>
        <v>0</v>
      </c>
      <c r="EA31" s="10">
        <f t="shared" si="64"/>
        <v>0</v>
      </c>
      <c r="EB31" s="18">
        <f t="shared" si="65"/>
        <v>2.0705486547437941E-2</v>
      </c>
      <c r="EC31" s="18">
        <f t="shared" si="66"/>
        <v>2.0705486547437941E-2</v>
      </c>
      <c r="ED31" s="18">
        <f t="shared" si="67"/>
        <v>-0.98477982010454479</v>
      </c>
      <c r="EE31" s="18">
        <f t="shared" si="68"/>
        <v>-0.98477982010428378</v>
      </c>
      <c r="EF31" s="6"/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v>0</v>
      </c>
      <c r="EM31" s="10">
        <f t="shared" si="69"/>
        <v>0</v>
      </c>
      <c r="EN31" s="10">
        <f t="shared" si="69"/>
        <v>0</v>
      </c>
      <c r="EO31" s="10">
        <f t="shared" si="70"/>
        <v>0</v>
      </c>
      <c r="EP31" s="10">
        <f t="shared" si="71"/>
        <v>0</v>
      </c>
      <c r="EQ31" s="18">
        <f t="shared" si="72"/>
        <v>0</v>
      </c>
      <c r="ER31" s="18">
        <f t="shared" si="73"/>
        <v>0</v>
      </c>
      <c r="ES31" s="18">
        <f t="shared" si="74"/>
        <v>0</v>
      </c>
      <c r="ET31" s="18">
        <f t="shared" si="75"/>
        <v>0</v>
      </c>
      <c r="EU31" s="7"/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10">
        <f t="shared" si="76"/>
        <v>0</v>
      </c>
      <c r="FC31" s="10">
        <f t="shared" si="76"/>
        <v>0</v>
      </c>
      <c r="FD31" s="10">
        <f t="shared" si="77"/>
        <v>0</v>
      </c>
      <c r="FE31" s="10">
        <f t="shared" si="78"/>
        <v>0</v>
      </c>
      <c r="FF31" s="18">
        <f t="shared" si="79"/>
        <v>0</v>
      </c>
      <c r="FG31" s="18">
        <f t="shared" si="80"/>
        <v>0</v>
      </c>
      <c r="FH31" s="18">
        <f t="shared" si="81"/>
        <v>0</v>
      </c>
      <c r="FI31" s="18">
        <f t="shared" si="82"/>
        <v>0</v>
      </c>
      <c r="FJ31" s="7"/>
    </row>
    <row r="32" spans="1:166">
      <c r="A32" s="5" t="s">
        <v>29</v>
      </c>
      <c r="B32" s="9">
        <f t="shared" si="0"/>
        <v>50754.964156044429</v>
      </c>
      <c r="C32" s="9">
        <f t="shared" si="1"/>
        <v>25253.784786264525</v>
      </c>
      <c r="D32" s="9">
        <f t="shared" si="2"/>
        <v>26506.688893491697</v>
      </c>
      <c r="E32" s="9">
        <f t="shared" si="3"/>
        <v>50161.336017035865</v>
      </c>
      <c r="F32" s="9">
        <f t="shared" si="4"/>
        <v>28380.046431699579</v>
      </c>
      <c r="G32" s="9">
        <f t="shared" si="5"/>
        <v>28485.462365161256</v>
      </c>
      <c r="H32" s="10">
        <f t="shared" si="6"/>
        <v>-25501.179369779904</v>
      </c>
      <c r="I32" s="10">
        <f t="shared" si="6"/>
        <v>1252.9041072271721</v>
      </c>
      <c r="J32" s="10">
        <f t="shared" si="7"/>
        <v>-3126.2616454350537</v>
      </c>
      <c r="K32" s="10">
        <f t="shared" si="8"/>
        <v>-1978.7734716695595</v>
      </c>
      <c r="L32" s="18">
        <f t="shared" si="9"/>
        <v>4.9612528095536144E-2</v>
      </c>
      <c r="M32" s="18">
        <f t="shared" si="10"/>
        <v>3.7144383718813014E-3</v>
      </c>
      <c r="N32" s="18">
        <f t="shared" si="11"/>
        <v>-0.50243714666761241</v>
      </c>
      <c r="O32" s="18">
        <f t="shared" si="12"/>
        <v>-0.43422467013117222</v>
      </c>
      <c r="P32" s="5"/>
      <c r="Q32" s="10">
        <v>30628.165202</v>
      </c>
      <c r="R32" s="9">
        <v>9894.6322175400001</v>
      </c>
      <c r="S32" s="9">
        <v>11857.392091309999</v>
      </c>
      <c r="T32" s="9">
        <v>30628.165199999999</v>
      </c>
      <c r="U32" s="10">
        <v>13211.200001200001</v>
      </c>
      <c r="V32" s="10">
        <v>13707.855112740001</v>
      </c>
      <c r="W32" s="10">
        <f t="shared" si="13"/>
        <v>-20733.532984459998</v>
      </c>
      <c r="X32" s="10">
        <f t="shared" si="13"/>
        <v>1962.7598737699991</v>
      </c>
      <c r="Y32" s="10">
        <f t="shared" si="14"/>
        <v>-3316.5677836600007</v>
      </c>
      <c r="Z32" s="10">
        <f t="shared" si="15"/>
        <v>-1850.4630214300014</v>
      </c>
      <c r="AA32" s="18">
        <f t="shared" si="16"/>
        <v>0.19836612727157835</v>
      </c>
      <c r="AB32" s="18">
        <f t="shared" si="17"/>
        <v>3.759348972802528E-2</v>
      </c>
      <c r="AC32" s="18">
        <f t="shared" si="18"/>
        <v>-0.67694335745277068</v>
      </c>
      <c r="AD32" s="18">
        <f t="shared" si="19"/>
        <v>-0.56865845815667726</v>
      </c>
      <c r="AE32" s="7"/>
      <c r="AF32" s="9">
        <v>8062.4374493702098</v>
      </c>
      <c r="AG32" s="9">
        <v>8062.9544847355901</v>
      </c>
      <c r="AH32" s="9">
        <v>8042.0324753785399</v>
      </c>
      <c r="AI32" s="9">
        <v>7830.9559680000002</v>
      </c>
      <c r="AJ32" s="10">
        <v>7831.4710830000004</v>
      </c>
      <c r="AK32" s="10">
        <v>7833.9741620514196</v>
      </c>
      <c r="AL32" s="10">
        <f t="shared" si="20"/>
        <v>0.51703536538025219</v>
      </c>
      <c r="AM32" s="10">
        <f t="shared" si="20"/>
        <v>-20.922009357050229</v>
      </c>
      <c r="AN32" s="10">
        <f t="shared" si="21"/>
        <v>231.48340173558972</v>
      </c>
      <c r="AO32" s="10">
        <f t="shared" si="22"/>
        <v>208.05831332712023</v>
      </c>
      <c r="AP32" s="18">
        <f t="shared" si="23"/>
        <v>-2.5948316335728796E-3</v>
      </c>
      <c r="AQ32" s="18">
        <f t="shared" si="24"/>
        <v>3.1961799065475307E-4</v>
      </c>
      <c r="AR32" s="18">
        <f t="shared" si="25"/>
        <v>6.4128914937583792E-5</v>
      </c>
      <c r="AS32" s="18">
        <f t="shared" si="26"/>
        <v>6.5779325296309822E-5</v>
      </c>
      <c r="AT32" s="7"/>
      <c r="AU32" s="9">
        <v>2511.8881149909598</v>
      </c>
      <c r="AV32" s="9">
        <v>417.752099385973</v>
      </c>
      <c r="AW32" s="9">
        <v>12.3371228376158</v>
      </c>
      <c r="AX32" s="9">
        <v>2511.8881149909598</v>
      </c>
      <c r="AY32" s="10">
        <v>417.7363411</v>
      </c>
      <c r="AZ32" s="10">
        <v>12.588600619317001</v>
      </c>
      <c r="BA32" s="10">
        <f t="shared" si="27"/>
        <v>-2094.1360156049868</v>
      </c>
      <c r="BB32" s="10">
        <f t="shared" si="27"/>
        <v>-405.41497654835717</v>
      </c>
      <c r="BC32" s="10">
        <f t="shared" si="28"/>
        <v>1.575828597299278E-2</v>
      </c>
      <c r="BD32" s="10">
        <f t="shared" si="29"/>
        <v>-0.25147778170120105</v>
      </c>
      <c r="BE32" s="18">
        <f t="shared" si="30"/>
        <v>-0.97046783761051258</v>
      </c>
      <c r="BF32" s="18">
        <f t="shared" si="31"/>
        <v>-0.96986472236011789</v>
      </c>
      <c r="BG32" s="18">
        <f t="shared" si="32"/>
        <v>-0.8336900051826247</v>
      </c>
      <c r="BH32" s="18">
        <f t="shared" si="33"/>
        <v>-0.83369627866506169</v>
      </c>
      <c r="BI32" s="1"/>
      <c r="BJ32" s="9">
        <v>0</v>
      </c>
      <c r="BK32" s="9">
        <v>0</v>
      </c>
      <c r="BL32" s="9">
        <v>0</v>
      </c>
      <c r="BM32" s="9">
        <v>0</v>
      </c>
      <c r="BN32" s="10">
        <v>0</v>
      </c>
      <c r="BO32" s="10">
        <v>0</v>
      </c>
      <c r="BP32" s="10">
        <f t="shared" si="34"/>
        <v>0</v>
      </c>
      <c r="BQ32" s="10">
        <f t="shared" si="34"/>
        <v>0</v>
      </c>
      <c r="BR32" s="10">
        <f t="shared" si="35"/>
        <v>0</v>
      </c>
      <c r="BS32" s="10">
        <f t="shared" si="36"/>
        <v>0</v>
      </c>
      <c r="BT32" s="18">
        <f t="shared" si="37"/>
        <v>0</v>
      </c>
      <c r="BU32" s="18">
        <f t="shared" si="38"/>
        <v>0</v>
      </c>
      <c r="BV32" s="18">
        <f t="shared" si="39"/>
        <v>0</v>
      </c>
      <c r="BW32" s="18">
        <f t="shared" si="40"/>
        <v>0</v>
      </c>
      <c r="BX32" s="2"/>
      <c r="BY32" s="9">
        <v>3193.4711700625899</v>
      </c>
      <c r="BZ32" s="9">
        <v>3190.53586878031</v>
      </c>
      <c r="CA32" s="9">
        <v>2904.7147803048701</v>
      </c>
      <c r="CB32" s="9">
        <v>3193.4711699999998</v>
      </c>
      <c r="CC32" s="10">
        <v>3190.5358861815776</v>
      </c>
      <c r="CD32" s="10">
        <v>3189.6552783956199</v>
      </c>
      <c r="CE32" s="10">
        <f t="shared" si="41"/>
        <v>-2.9353012822798519</v>
      </c>
      <c r="CF32" s="10">
        <f t="shared" si="41"/>
        <v>-285.82108847543986</v>
      </c>
      <c r="CG32" s="10">
        <f t="shared" si="42"/>
        <v>-1.7401267541572452E-5</v>
      </c>
      <c r="CH32" s="10">
        <f t="shared" si="43"/>
        <v>-284.94049809074977</v>
      </c>
      <c r="CI32" s="18">
        <f t="shared" si="44"/>
        <v>-8.9584038616279407E-2</v>
      </c>
      <c r="CJ32" s="18">
        <f t="shared" si="45"/>
        <v>-2.7600623135806338E-4</v>
      </c>
      <c r="CK32" s="18">
        <f t="shared" si="46"/>
        <v>-9.1915696931822374E-4</v>
      </c>
      <c r="CL32" s="18">
        <f t="shared" si="47"/>
        <v>-9.1915150072334906E-4</v>
      </c>
      <c r="CM32" s="6"/>
      <c r="CN32" s="9">
        <v>3449.9139</v>
      </c>
      <c r="CO32" s="9">
        <v>3449.9139</v>
      </c>
      <c r="CP32" s="9">
        <v>3449.9139</v>
      </c>
      <c r="CQ32" s="9">
        <v>3449.9139</v>
      </c>
      <c r="CR32" s="9">
        <v>3449.9139</v>
      </c>
      <c r="CS32" s="9">
        <v>3449.9139</v>
      </c>
      <c r="CT32" s="10">
        <f t="shared" si="48"/>
        <v>0</v>
      </c>
      <c r="CU32" s="10">
        <f t="shared" si="48"/>
        <v>0</v>
      </c>
      <c r="CV32" s="10">
        <f t="shared" si="49"/>
        <v>0</v>
      </c>
      <c r="CW32" s="10">
        <f t="shared" si="50"/>
        <v>0</v>
      </c>
      <c r="CX32" s="18">
        <f t="shared" si="51"/>
        <v>0</v>
      </c>
      <c r="CY32" s="18">
        <f t="shared" si="52"/>
        <v>0</v>
      </c>
      <c r="CZ32" s="18">
        <f t="shared" si="53"/>
        <v>0</v>
      </c>
      <c r="DA32" s="18">
        <f t="shared" si="54"/>
        <v>0</v>
      </c>
      <c r="DB32" s="7"/>
      <c r="DC32" s="9">
        <v>1879.49444214765</v>
      </c>
      <c r="DD32" s="9">
        <v>227.09505920465259</v>
      </c>
      <c r="DE32" s="9">
        <v>229.24102630818601</v>
      </c>
      <c r="DF32" s="9">
        <v>1517.3477870449101</v>
      </c>
      <c r="DG32" s="10">
        <v>268.28806359999999</v>
      </c>
      <c r="DH32" s="10">
        <v>280.41781400241001</v>
      </c>
      <c r="DI32" s="10">
        <f t="shared" si="55"/>
        <v>-1652.3993829429974</v>
      </c>
      <c r="DJ32" s="10">
        <f t="shared" si="55"/>
        <v>2.1459671035334225</v>
      </c>
      <c r="DK32" s="10">
        <f t="shared" si="56"/>
        <v>-41.193004395347401</v>
      </c>
      <c r="DL32" s="10">
        <f t="shared" si="57"/>
        <v>-51.176787694224004</v>
      </c>
      <c r="DM32" s="18">
        <f t="shared" si="58"/>
        <v>9.4496424142787219E-3</v>
      </c>
      <c r="DN32" s="18">
        <f t="shared" si="59"/>
        <v>4.5211666294981696E-2</v>
      </c>
      <c r="DO32" s="18">
        <f t="shared" si="60"/>
        <v>-0.87917226350232935</v>
      </c>
      <c r="DP32" s="18">
        <f t="shared" si="61"/>
        <v>-0.82318617663620763</v>
      </c>
      <c r="DQ32" s="7"/>
      <c r="DR32" s="9">
        <v>1029.59387747302</v>
      </c>
      <c r="DS32" s="9">
        <v>10.901156618</v>
      </c>
      <c r="DT32" s="9">
        <v>11.0574973524866</v>
      </c>
      <c r="DU32" s="9">
        <v>1029.593877</v>
      </c>
      <c r="DV32" s="10">
        <v>10.901156618</v>
      </c>
      <c r="DW32" s="10">
        <v>11.0574973524866</v>
      </c>
      <c r="DX32" s="10">
        <f t="shared" si="62"/>
        <v>-1018.6927208550201</v>
      </c>
      <c r="DY32" s="10">
        <f t="shared" si="62"/>
        <v>0.15634073448659969</v>
      </c>
      <c r="DZ32" s="10">
        <f t="shared" si="63"/>
        <v>0</v>
      </c>
      <c r="EA32" s="10">
        <f t="shared" si="64"/>
        <v>0</v>
      </c>
      <c r="EB32" s="18">
        <f t="shared" si="65"/>
        <v>1.4341664831092301E-2</v>
      </c>
      <c r="EC32" s="18">
        <f t="shared" si="66"/>
        <v>1.4341664831092301E-2</v>
      </c>
      <c r="ED32" s="18">
        <f t="shared" si="67"/>
        <v>-0.98941217808641679</v>
      </c>
      <c r="EE32" s="18">
        <f t="shared" si="68"/>
        <v>-0.98941217808155246</v>
      </c>
      <c r="EF32" s="6"/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v>0</v>
      </c>
      <c r="EM32" s="10">
        <f t="shared" si="69"/>
        <v>0</v>
      </c>
      <c r="EN32" s="10">
        <f t="shared" si="69"/>
        <v>0</v>
      </c>
      <c r="EO32" s="10">
        <f t="shared" si="70"/>
        <v>0</v>
      </c>
      <c r="EP32" s="10">
        <f t="shared" si="71"/>
        <v>0</v>
      </c>
      <c r="EQ32" s="18">
        <f t="shared" si="72"/>
        <v>0</v>
      </c>
      <c r="ER32" s="18">
        <f t="shared" si="73"/>
        <v>0</v>
      </c>
      <c r="ES32" s="18">
        <f t="shared" si="74"/>
        <v>0</v>
      </c>
      <c r="ET32" s="18">
        <f t="shared" si="75"/>
        <v>0</v>
      </c>
      <c r="EU32" s="7"/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10">
        <f t="shared" si="76"/>
        <v>0</v>
      </c>
      <c r="FC32" s="10">
        <f t="shared" si="76"/>
        <v>0</v>
      </c>
      <c r="FD32" s="10">
        <f t="shared" si="77"/>
        <v>0</v>
      </c>
      <c r="FE32" s="10">
        <f t="shared" si="78"/>
        <v>0</v>
      </c>
      <c r="FF32" s="18">
        <f t="shared" si="79"/>
        <v>0</v>
      </c>
      <c r="FG32" s="18">
        <f t="shared" si="80"/>
        <v>0</v>
      </c>
      <c r="FH32" s="18">
        <f t="shared" si="81"/>
        <v>0</v>
      </c>
      <c r="FI32" s="18">
        <f t="shared" si="82"/>
        <v>0</v>
      </c>
      <c r="FJ32" s="7"/>
    </row>
    <row r="33" spans="1:166">
      <c r="A33" s="5" t="s">
        <v>30</v>
      </c>
      <c r="B33" s="9">
        <f t="shared" si="0"/>
        <v>386707.41878769512</v>
      </c>
      <c r="C33" s="9">
        <f t="shared" si="1"/>
        <v>232727.00942821908</v>
      </c>
      <c r="D33" s="9">
        <f t="shared" si="2"/>
        <v>163301.93011550792</v>
      </c>
      <c r="E33" s="9">
        <f t="shared" si="3"/>
        <v>391215.97271012189</v>
      </c>
      <c r="F33" s="9">
        <f t="shared" si="4"/>
        <v>341817.64330886962</v>
      </c>
      <c r="G33" s="9">
        <f t="shared" si="5"/>
        <v>337693.76633673767</v>
      </c>
      <c r="H33" s="10">
        <f t="shared" si="6"/>
        <v>-153980.40935947603</v>
      </c>
      <c r="I33" s="10">
        <f t="shared" si="6"/>
        <v>-69425.079312711168</v>
      </c>
      <c r="J33" s="10">
        <f t="shared" si="7"/>
        <v>-109090.63388065054</v>
      </c>
      <c r="K33" s="10">
        <f t="shared" si="8"/>
        <v>-174391.83622122975</v>
      </c>
      <c r="L33" s="18">
        <f t="shared" si="9"/>
        <v>-0.29831122517012459</v>
      </c>
      <c r="M33" s="18">
        <f t="shared" si="10"/>
        <v>-1.2064552701879058E-2</v>
      </c>
      <c r="N33" s="18">
        <f t="shared" si="11"/>
        <v>-0.39818323072827388</v>
      </c>
      <c r="O33" s="18">
        <f t="shared" si="12"/>
        <v>-0.12626869260743298</v>
      </c>
      <c r="P33" s="5"/>
      <c r="Q33" s="10">
        <v>180847.29553075199</v>
      </c>
      <c r="R33" s="9">
        <v>56461.378010890003</v>
      </c>
      <c r="S33" s="9">
        <v>42887.390847800001</v>
      </c>
      <c r="T33" s="9">
        <v>180847.29550000001</v>
      </c>
      <c r="U33" s="10">
        <v>144074.49998200001</v>
      </c>
      <c r="V33" s="10">
        <v>141354.00000001999</v>
      </c>
      <c r="W33" s="10">
        <f t="shared" si="13"/>
        <v>-124385.91751986198</v>
      </c>
      <c r="X33" s="10">
        <f t="shared" si="13"/>
        <v>-13573.987163090002</v>
      </c>
      <c r="Y33" s="10">
        <f t="shared" si="14"/>
        <v>-87613.121971109998</v>
      </c>
      <c r="Z33" s="10">
        <f t="shared" si="15"/>
        <v>-98466.609152219986</v>
      </c>
      <c r="AA33" s="18">
        <f t="shared" si="16"/>
        <v>-0.24041189998005214</v>
      </c>
      <c r="AB33" s="18">
        <f t="shared" si="17"/>
        <v>-1.8882591869622319E-2</v>
      </c>
      <c r="AC33" s="18">
        <f t="shared" si="18"/>
        <v>-0.6877952869287498</v>
      </c>
      <c r="AD33" s="18">
        <f t="shared" si="19"/>
        <v>-0.20333616500225737</v>
      </c>
      <c r="AE33" s="7"/>
      <c r="AF33" s="9">
        <v>58425.999922670097</v>
      </c>
      <c r="AG33" s="9">
        <v>45856.746909212401</v>
      </c>
      <c r="AH33" s="9">
        <v>45206.304395990599</v>
      </c>
      <c r="AI33" s="9">
        <v>58561.881540000002</v>
      </c>
      <c r="AJ33" s="10">
        <v>58566.052750000003</v>
      </c>
      <c r="AK33" s="10">
        <v>58584.221319558703</v>
      </c>
      <c r="AL33" s="10">
        <f t="shared" si="20"/>
        <v>-12569.253013457695</v>
      </c>
      <c r="AM33" s="10">
        <f t="shared" si="20"/>
        <v>-650.44251322180207</v>
      </c>
      <c r="AN33" s="10">
        <f t="shared" si="21"/>
        <v>-12709.305840787601</v>
      </c>
      <c r="AO33" s="10">
        <f t="shared" si="22"/>
        <v>-13377.916923568104</v>
      </c>
      <c r="AP33" s="18">
        <f t="shared" si="23"/>
        <v>-1.4184227121682966E-2</v>
      </c>
      <c r="AQ33" s="18">
        <f t="shared" si="24"/>
        <v>3.1022356306401841E-4</v>
      </c>
      <c r="AR33" s="18">
        <f t="shared" si="25"/>
        <v>-0.21513115787652359</v>
      </c>
      <c r="AS33" s="18">
        <f t="shared" si="26"/>
        <v>7.122739041694438E-5</v>
      </c>
      <c r="AT33" s="7"/>
      <c r="AU33" s="9">
        <v>5535.40628121587</v>
      </c>
      <c r="AV33" s="9">
        <v>2482.2369345172601</v>
      </c>
      <c r="AW33" s="9">
        <v>1196.43087860743</v>
      </c>
      <c r="AX33" s="9">
        <v>5535.40628121587</v>
      </c>
      <c r="AY33" s="10">
        <v>2482.0366779999999</v>
      </c>
      <c r="AZ33" s="10">
        <v>482.28606176577398</v>
      </c>
      <c r="BA33" s="10">
        <f t="shared" si="27"/>
        <v>-3053.1693466986098</v>
      </c>
      <c r="BB33" s="10">
        <f t="shared" si="27"/>
        <v>-1285.8060559098301</v>
      </c>
      <c r="BC33" s="10">
        <f t="shared" si="28"/>
        <v>0.20025651726018623</v>
      </c>
      <c r="BD33" s="10">
        <f t="shared" si="29"/>
        <v>714.14481684165605</v>
      </c>
      <c r="BE33" s="18">
        <f t="shared" si="30"/>
        <v>-0.51800295049589651</v>
      </c>
      <c r="BF33" s="18">
        <f t="shared" si="31"/>
        <v>-0.8056893896691345</v>
      </c>
      <c r="BG33" s="18">
        <f t="shared" si="32"/>
        <v>-0.55157095822566637</v>
      </c>
      <c r="BH33" s="18">
        <f t="shared" si="33"/>
        <v>-0.55160713560941865</v>
      </c>
      <c r="BI33" s="1"/>
      <c r="BJ33" s="9">
        <v>2874.5111999999999</v>
      </c>
      <c r="BK33" s="9">
        <v>1282.53506099529</v>
      </c>
      <c r="BL33" s="9">
        <v>1370.9415884053899</v>
      </c>
      <c r="BM33" s="9">
        <v>8119.4726335761397</v>
      </c>
      <c r="BN33" s="10">
        <v>9746.242741</v>
      </c>
      <c r="BO33" s="10">
        <v>10260.733056649</v>
      </c>
      <c r="BP33" s="10">
        <f t="shared" si="34"/>
        <v>-1591.9761390047099</v>
      </c>
      <c r="BQ33" s="10">
        <f t="shared" si="34"/>
        <v>88.406527410099898</v>
      </c>
      <c r="BR33" s="10">
        <f t="shared" si="35"/>
        <v>-8463.7076800047107</v>
      </c>
      <c r="BS33" s="10">
        <f t="shared" si="36"/>
        <v>-8889.7914682436094</v>
      </c>
      <c r="BT33" s="18">
        <f t="shared" si="37"/>
        <v>6.8931080403754022E-2</v>
      </c>
      <c r="BU33" s="18">
        <f t="shared" si="38"/>
        <v>5.2788580104276304E-2</v>
      </c>
      <c r="BV33" s="18">
        <f t="shared" si="39"/>
        <v>-0.55382499083834147</v>
      </c>
      <c r="BW33" s="18">
        <f t="shared" si="40"/>
        <v>0.20035415855664579</v>
      </c>
      <c r="BX33" s="1"/>
      <c r="BY33" s="9">
        <v>125157.69563542301</v>
      </c>
      <c r="BZ33" s="9">
        <v>125187.231085423</v>
      </c>
      <c r="CA33" s="9">
        <v>71140.938110023097</v>
      </c>
      <c r="CB33" s="9">
        <v>125157.69560000001</v>
      </c>
      <c r="CC33" s="10">
        <v>125187.23163388961</v>
      </c>
      <c r="CD33" s="10">
        <v>125196.09172042301</v>
      </c>
      <c r="CE33" s="10">
        <f t="shared" si="41"/>
        <v>29.535449999995762</v>
      </c>
      <c r="CF33" s="10">
        <f t="shared" si="41"/>
        <v>-54046.292975399905</v>
      </c>
      <c r="CG33" s="10">
        <f t="shared" si="42"/>
        <v>-5.4846660350449383E-4</v>
      </c>
      <c r="CH33" s="10">
        <f t="shared" si="43"/>
        <v>-54055.15361039991</v>
      </c>
      <c r="CI33" s="18">
        <f t="shared" si="44"/>
        <v>-0.43172368704697023</v>
      </c>
      <c r="CJ33" s="18">
        <f t="shared" si="45"/>
        <v>7.0774682192129566E-5</v>
      </c>
      <c r="CK33" s="18">
        <f t="shared" si="46"/>
        <v>2.3598588844293513E-4</v>
      </c>
      <c r="CL33" s="18">
        <f t="shared" si="47"/>
        <v>2.3599055374105905E-4</v>
      </c>
      <c r="CM33" s="6"/>
      <c r="CN33" s="9">
        <v>112.92879999999997</v>
      </c>
      <c r="CO33" s="9">
        <v>112.92879999999997</v>
      </c>
      <c r="CP33" s="9">
        <v>112.92879999999997</v>
      </c>
      <c r="CQ33" s="9">
        <v>112.92879999999997</v>
      </c>
      <c r="CR33" s="9">
        <v>112.92879999999997</v>
      </c>
      <c r="CS33" s="9">
        <v>112.92879999999997</v>
      </c>
      <c r="CT33" s="10">
        <f t="shared" si="48"/>
        <v>0</v>
      </c>
      <c r="CU33" s="10">
        <f t="shared" si="48"/>
        <v>0</v>
      </c>
      <c r="CV33" s="10">
        <f t="shared" si="49"/>
        <v>0</v>
      </c>
      <c r="CW33" s="10">
        <f t="shared" si="50"/>
        <v>0</v>
      </c>
      <c r="CX33" s="18">
        <f t="shared" si="51"/>
        <v>0</v>
      </c>
      <c r="CY33" s="18">
        <f t="shared" si="52"/>
        <v>0</v>
      </c>
      <c r="CZ33" s="18">
        <f t="shared" si="53"/>
        <v>0</v>
      </c>
      <c r="DA33" s="18">
        <f t="shared" si="54"/>
        <v>0</v>
      </c>
      <c r="DB33" s="7"/>
      <c r="DC33" s="9">
        <v>6500.2445512718996</v>
      </c>
      <c r="DD33" s="9">
        <v>1236.3489882011254</v>
      </c>
      <c r="DE33" s="9">
        <v>1277.06595777141</v>
      </c>
      <c r="DF33" s="9">
        <v>5627.9554893299</v>
      </c>
      <c r="DG33" s="10">
        <v>1541.0470849999999</v>
      </c>
      <c r="DH33" s="10">
        <v>1593.5758414112099</v>
      </c>
      <c r="DI33" s="10">
        <f t="shared" si="55"/>
        <v>-5263.8955630707742</v>
      </c>
      <c r="DJ33" s="10">
        <f t="shared" si="55"/>
        <v>40.716969570284618</v>
      </c>
      <c r="DK33" s="10">
        <f t="shared" si="56"/>
        <v>-304.69809679887453</v>
      </c>
      <c r="DL33" s="10">
        <f t="shared" si="57"/>
        <v>-316.50988363979991</v>
      </c>
      <c r="DM33" s="18">
        <f t="shared" si="58"/>
        <v>3.2933233220441567E-2</v>
      </c>
      <c r="DN33" s="18">
        <f t="shared" si="59"/>
        <v>3.4086405874619981E-2</v>
      </c>
      <c r="DO33" s="18">
        <f t="shared" si="60"/>
        <v>-0.80979961931444411</v>
      </c>
      <c r="DP33" s="18">
        <f t="shared" si="61"/>
        <v>-0.72617994440046874</v>
      </c>
      <c r="DQ33" s="7"/>
      <c r="DR33" s="9">
        <v>7253.3368663622396</v>
      </c>
      <c r="DS33" s="9">
        <v>107.60363898</v>
      </c>
      <c r="DT33" s="9">
        <v>109.929536909999</v>
      </c>
      <c r="DU33" s="9">
        <v>7253.3368659999996</v>
      </c>
      <c r="DV33" s="10">
        <v>107.60363898</v>
      </c>
      <c r="DW33" s="10">
        <v>109.929536909999</v>
      </c>
      <c r="DX33" s="10">
        <f t="shared" si="62"/>
        <v>-7145.7332273822394</v>
      </c>
      <c r="DY33" s="10">
        <f t="shared" si="62"/>
        <v>2.3258979299990017</v>
      </c>
      <c r="DZ33" s="10">
        <f t="shared" si="63"/>
        <v>0</v>
      </c>
      <c r="EA33" s="10">
        <f t="shared" si="64"/>
        <v>0</v>
      </c>
      <c r="EB33" s="18">
        <f t="shared" si="65"/>
        <v>2.1615420742706573E-2</v>
      </c>
      <c r="EC33" s="18">
        <f t="shared" si="66"/>
        <v>2.1615420742706573E-2</v>
      </c>
      <c r="ED33" s="18">
        <f t="shared" si="67"/>
        <v>-0.98516494670487209</v>
      </c>
      <c r="EE33" s="18">
        <f t="shared" si="68"/>
        <v>-0.98516494670413113</v>
      </c>
      <c r="EF33" s="6"/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v>0</v>
      </c>
      <c r="EM33" s="10">
        <f t="shared" si="69"/>
        <v>0</v>
      </c>
      <c r="EN33" s="10">
        <f t="shared" si="69"/>
        <v>0</v>
      </c>
      <c r="EO33" s="10">
        <f t="shared" si="70"/>
        <v>0</v>
      </c>
      <c r="EP33" s="10">
        <f t="shared" si="71"/>
        <v>0</v>
      </c>
      <c r="EQ33" s="18">
        <f t="shared" si="72"/>
        <v>0</v>
      </c>
      <c r="ER33" s="18">
        <f t="shared" si="73"/>
        <v>0</v>
      </c>
      <c r="ES33" s="18">
        <f t="shared" si="74"/>
        <v>0</v>
      </c>
      <c r="ET33" s="18">
        <f t="shared" si="75"/>
        <v>0</v>
      </c>
      <c r="EU33" s="7"/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10">
        <f t="shared" si="76"/>
        <v>0</v>
      </c>
      <c r="FC33" s="10">
        <f t="shared" si="76"/>
        <v>0</v>
      </c>
      <c r="FD33" s="10">
        <f t="shared" si="77"/>
        <v>0</v>
      </c>
      <c r="FE33" s="10">
        <f t="shared" si="78"/>
        <v>0</v>
      </c>
      <c r="FF33" s="18">
        <f t="shared" si="79"/>
        <v>0</v>
      </c>
      <c r="FG33" s="18">
        <f t="shared" si="80"/>
        <v>0</v>
      </c>
      <c r="FH33" s="18">
        <f t="shared" si="81"/>
        <v>0</v>
      </c>
      <c r="FI33" s="18">
        <f t="shared" si="82"/>
        <v>0</v>
      </c>
      <c r="FJ33" s="7"/>
    </row>
    <row r="34" spans="1:166">
      <c r="A34" s="5" t="s">
        <v>31</v>
      </c>
      <c r="B34" s="9">
        <f t="shared" si="0"/>
        <v>609651.80073006242</v>
      </c>
      <c r="C34" s="9">
        <f t="shared" si="1"/>
        <v>231488.53819033614</v>
      </c>
      <c r="D34" s="9">
        <f t="shared" si="2"/>
        <v>208652.02682513179</v>
      </c>
      <c r="E34" s="9">
        <f t="shared" si="3"/>
        <v>649180.81454975961</v>
      </c>
      <c r="F34" s="9">
        <f t="shared" si="4"/>
        <v>265240.33223449334</v>
      </c>
      <c r="G34" s="9">
        <f t="shared" si="5"/>
        <v>283180.04651802091</v>
      </c>
      <c r="H34" s="10">
        <f t="shared" si="6"/>
        <v>-378163.26253972627</v>
      </c>
      <c r="I34" s="10">
        <f t="shared" si="6"/>
        <v>-22836.511365204351</v>
      </c>
      <c r="J34" s="10">
        <f t="shared" si="7"/>
        <v>-33751.794044157199</v>
      </c>
      <c r="K34" s="10">
        <f t="shared" si="8"/>
        <v>-74528.019692889124</v>
      </c>
      <c r="L34" s="18">
        <f t="shared" si="9"/>
        <v>-9.8650721732181632E-2</v>
      </c>
      <c r="M34" s="18">
        <f t="shared" si="10"/>
        <v>6.7635695266990745E-2</v>
      </c>
      <c r="N34" s="18">
        <f t="shared" si="11"/>
        <v>-0.6202938498449001</v>
      </c>
      <c r="O34" s="18">
        <f t="shared" si="12"/>
        <v>-0.59142302685200088</v>
      </c>
      <c r="P34" s="5"/>
      <c r="Q34" s="10">
        <v>512231.031551186</v>
      </c>
      <c r="R34" s="9">
        <v>148605.693981419</v>
      </c>
      <c r="S34" s="9">
        <v>126047.92198841</v>
      </c>
      <c r="T34" s="9">
        <v>512231.03149999998</v>
      </c>
      <c r="U34" s="10">
        <v>126620.299999</v>
      </c>
      <c r="V34" s="10">
        <v>140584.90000001001</v>
      </c>
      <c r="W34" s="10">
        <f t="shared" si="13"/>
        <v>-363625.33756976703</v>
      </c>
      <c r="X34" s="10">
        <f t="shared" si="13"/>
        <v>-22557.771993008995</v>
      </c>
      <c r="Y34" s="10">
        <f t="shared" si="14"/>
        <v>21985.393982419002</v>
      </c>
      <c r="Z34" s="10">
        <f t="shared" si="15"/>
        <v>-14536.978011600004</v>
      </c>
      <c r="AA34" s="18">
        <f t="shared" si="16"/>
        <v>-0.1517961485098244</v>
      </c>
      <c r="AB34" s="18">
        <f t="shared" si="17"/>
        <v>0.11028721303866994</v>
      </c>
      <c r="AC34" s="18">
        <f t="shared" si="18"/>
        <v>-0.7098854133624094</v>
      </c>
      <c r="AD34" s="18">
        <f t="shared" si="19"/>
        <v>-0.75280626863193079</v>
      </c>
      <c r="AE34" s="7"/>
      <c r="AF34" s="9">
        <v>59432.704520442501</v>
      </c>
      <c r="AG34" s="9">
        <v>58351.408350519901</v>
      </c>
      <c r="AH34" s="9">
        <v>58498.774640998497</v>
      </c>
      <c r="AI34" s="9">
        <v>66149.854519999993</v>
      </c>
      <c r="AJ34" s="10">
        <v>66128.055590000004</v>
      </c>
      <c r="AK34" s="10">
        <v>66046.297680855801</v>
      </c>
      <c r="AL34" s="10">
        <f t="shared" si="20"/>
        <v>-1081.2961699225998</v>
      </c>
      <c r="AM34" s="10">
        <f t="shared" si="20"/>
        <v>147.36629047859606</v>
      </c>
      <c r="AN34" s="10">
        <f t="shared" si="21"/>
        <v>-7776.6472394801021</v>
      </c>
      <c r="AO34" s="10">
        <f t="shared" si="22"/>
        <v>-7547.523039857304</v>
      </c>
      <c r="AP34" s="18">
        <f t="shared" si="23"/>
        <v>2.5254967214048923E-3</v>
      </c>
      <c r="AQ34" s="18">
        <f t="shared" si="24"/>
        <v>-1.2363573738067945E-3</v>
      </c>
      <c r="AR34" s="18">
        <f t="shared" si="25"/>
        <v>-1.8193622158834733E-2</v>
      </c>
      <c r="AS34" s="18">
        <f t="shared" si="26"/>
        <v>-3.2953859321639407E-4</v>
      </c>
      <c r="AT34" s="7"/>
      <c r="AU34" s="9">
        <v>1162.900517</v>
      </c>
      <c r="AV34" s="9">
        <v>249.29782824486401</v>
      </c>
      <c r="AW34" s="9">
        <v>49.945106555741802</v>
      </c>
      <c r="AX34" s="9">
        <v>1162.900517</v>
      </c>
      <c r="AY34" s="10">
        <v>249.2841722</v>
      </c>
      <c r="AZ34" s="10">
        <v>22.960637542099899</v>
      </c>
      <c r="BA34" s="10">
        <f t="shared" si="27"/>
        <v>-913.602688755136</v>
      </c>
      <c r="BB34" s="10">
        <f t="shared" si="27"/>
        <v>-199.35272168912221</v>
      </c>
      <c r="BC34" s="10">
        <f t="shared" si="28"/>
        <v>1.3656044864006844E-2</v>
      </c>
      <c r="BD34" s="10">
        <f t="shared" si="29"/>
        <v>26.984469013641903</v>
      </c>
      <c r="BE34" s="18">
        <f t="shared" si="30"/>
        <v>-0.79965687263554908</v>
      </c>
      <c r="BF34" s="18">
        <f t="shared" si="31"/>
        <v>-0.90789372089103737</v>
      </c>
      <c r="BG34" s="18">
        <f t="shared" si="32"/>
        <v>-0.78562411435847357</v>
      </c>
      <c r="BH34" s="18">
        <f t="shared" si="33"/>
        <v>-0.78563585744798492</v>
      </c>
      <c r="BI34" s="1"/>
      <c r="BJ34" s="9">
        <v>1552.4685999999999</v>
      </c>
      <c r="BK34" s="9">
        <v>754.20932260769905</v>
      </c>
      <c r="BL34" s="9">
        <v>823.62616292969903</v>
      </c>
      <c r="BM34" s="9">
        <v>35529.578164354003</v>
      </c>
      <c r="BN34" s="10">
        <v>48538.326009999997</v>
      </c>
      <c r="BO34" s="10">
        <v>52800.333451045699</v>
      </c>
      <c r="BP34" s="10">
        <f t="shared" si="34"/>
        <v>-798.25927739230087</v>
      </c>
      <c r="BQ34" s="10">
        <f t="shared" si="34"/>
        <v>69.416840321999985</v>
      </c>
      <c r="BR34" s="10">
        <f t="shared" si="35"/>
        <v>-47784.116687392299</v>
      </c>
      <c r="BS34" s="10">
        <f t="shared" si="36"/>
        <v>-51976.707288115998</v>
      </c>
      <c r="BT34" s="18">
        <f t="shared" si="37"/>
        <v>9.2039223384284607E-2</v>
      </c>
      <c r="BU34" s="18">
        <f t="shared" si="38"/>
        <v>8.7807054577193941E-2</v>
      </c>
      <c r="BV34" s="18">
        <f t="shared" si="39"/>
        <v>-0.51418706786874846</v>
      </c>
      <c r="BW34" s="18">
        <f t="shared" si="40"/>
        <v>0.36613853914813338</v>
      </c>
      <c r="BX34" s="1"/>
      <c r="BY34" s="9">
        <v>22020.2501847161</v>
      </c>
      <c r="BZ34" s="9">
        <v>21999.915000176101</v>
      </c>
      <c r="CA34" s="9">
        <v>21675.1430231759</v>
      </c>
      <c r="CB34" s="9">
        <v>22020.250179999999</v>
      </c>
      <c r="CC34" s="10">
        <v>21999.915068070328</v>
      </c>
      <c r="CD34" s="10">
        <v>21993.814444814099</v>
      </c>
      <c r="CE34" s="10">
        <f t="shared" si="41"/>
        <v>-20.335184539999318</v>
      </c>
      <c r="CF34" s="10">
        <f t="shared" si="41"/>
        <v>-324.77197700020042</v>
      </c>
      <c r="CG34" s="10">
        <f t="shared" si="42"/>
        <v>-6.7894226958742365E-5</v>
      </c>
      <c r="CH34" s="10">
        <f t="shared" si="43"/>
        <v>-318.67142163819881</v>
      </c>
      <c r="CI34" s="18">
        <f t="shared" si="44"/>
        <v>-1.4762419627421322E-2</v>
      </c>
      <c r="CJ34" s="18">
        <f t="shared" si="45"/>
        <v>-2.7730212763788073E-4</v>
      </c>
      <c r="CK34" s="18">
        <f t="shared" si="46"/>
        <v>-9.2347654406368376E-4</v>
      </c>
      <c r="CL34" s="18">
        <f t="shared" si="47"/>
        <v>-9.2347324682717378E-4</v>
      </c>
      <c r="CM34" s="6"/>
      <c r="CN34" s="9">
        <v>696.30300000000034</v>
      </c>
      <c r="CO34" s="9">
        <v>696.30300000000034</v>
      </c>
      <c r="CP34" s="9">
        <v>696.30300000000034</v>
      </c>
      <c r="CQ34" s="9">
        <v>696.30300000000034</v>
      </c>
      <c r="CR34" s="9">
        <v>696.30300000000034</v>
      </c>
      <c r="CS34" s="9">
        <v>696.30300000000034</v>
      </c>
      <c r="CT34" s="10">
        <f t="shared" si="48"/>
        <v>0</v>
      </c>
      <c r="CU34" s="10">
        <f t="shared" si="48"/>
        <v>0</v>
      </c>
      <c r="CV34" s="10">
        <f t="shared" si="49"/>
        <v>0</v>
      </c>
      <c r="CW34" s="10">
        <f t="shared" si="50"/>
        <v>0</v>
      </c>
      <c r="CX34" s="18">
        <f t="shared" si="51"/>
        <v>0</v>
      </c>
      <c r="CY34" s="18">
        <f t="shared" si="52"/>
        <v>0</v>
      </c>
      <c r="CZ34" s="18">
        <f t="shared" si="53"/>
        <v>0</v>
      </c>
      <c r="DA34" s="18">
        <f t="shared" si="54"/>
        <v>0</v>
      </c>
      <c r="DB34" s="7"/>
      <c r="DC34" s="9">
        <v>6505.7973132371199</v>
      </c>
      <c r="DD34" s="9">
        <v>758.68200144557557</v>
      </c>
      <c r="DE34" s="9">
        <v>786.13161348211702</v>
      </c>
      <c r="DF34" s="9">
        <v>5340.5516254056602</v>
      </c>
      <c r="DG34" s="10">
        <v>935.1196893</v>
      </c>
      <c r="DH34" s="10">
        <v>961.25601417340795</v>
      </c>
      <c r="DI34" s="10">
        <f t="shared" si="55"/>
        <v>-5747.1153117915446</v>
      </c>
      <c r="DJ34" s="10">
        <f t="shared" si="55"/>
        <v>27.449612036541453</v>
      </c>
      <c r="DK34" s="10">
        <f t="shared" si="56"/>
        <v>-176.43768785442444</v>
      </c>
      <c r="DL34" s="10">
        <f t="shared" si="57"/>
        <v>-175.12440069129093</v>
      </c>
      <c r="DM34" s="18">
        <f t="shared" si="58"/>
        <v>3.6180655378985641E-2</v>
      </c>
      <c r="DN34" s="18">
        <f t="shared" si="59"/>
        <v>2.7949710793676839E-2</v>
      </c>
      <c r="DO34" s="18">
        <f t="shared" si="60"/>
        <v>-0.88338370150236445</v>
      </c>
      <c r="DP34" s="18">
        <f t="shared" si="61"/>
        <v>-0.82490204104543796</v>
      </c>
      <c r="DQ34" s="7"/>
      <c r="DR34" s="9">
        <v>6050.3450434807401</v>
      </c>
      <c r="DS34" s="9">
        <v>73.028705923000004</v>
      </c>
      <c r="DT34" s="9">
        <v>74.181289579811704</v>
      </c>
      <c r="DU34" s="9">
        <v>6050.3450430000003</v>
      </c>
      <c r="DV34" s="10">
        <v>73.028705923000004</v>
      </c>
      <c r="DW34" s="10">
        <v>74.181289579811704</v>
      </c>
      <c r="DX34" s="10">
        <f t="shared" si="62"/>
        <v>-5977.3163375577396</v>
      </c>
      <c r="DY34" s="10">
        <f t="shared" si="62"/>
        <v>1.1525836568117001</v>
      </c>
      <c r="DZ34" s="10">
        <f t="shared" si="63"/>
        <v>0</v>
      </c>
      <c r="EA34" s="10">
        <f t="shared" si="64"/>
        <v>0</v>
      </c>
      <c r="EB34" s="18">
        <f t="shared" si="65"/>
        <v>1.5782610991723733E-2</v>
      </c>
      <c r="EC34" s="18">
        <f t="shared" si="66"/>
        <v>1.5782610991723733E-2</v>
      </c>
      <c r="ED34" s="18">
        <f t="shared" si="67"/>
        <v>-0.98792982790267658</v>
      </c>
      <c r="EE34" s="18">
        <f t="shared" si="68"/>
        <v>-0.98792982790171746</v>
      </c>
      <c r="EF34" s="6"/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v>0</v>
      </c>
      <c r="EM34" s="10">
        <f t="shared" si="69"/>
        <v>0</v>
      </c>
      <c r="EN34" s="10">
        <f t="shared" si="69"/>
        <v>0</v>
      </c>
      <c r="EO34" s="10">
        <f t="shared" si="70"/>
        <v>0</v>
      </c>
      <c r="EP34" s="10">
        <f t="shared" si="71"/>
        <v>0</v>
      </c>
      <c r="EQ34" s="18">
        <f t="shared" si="72"/>
        <v>0</v>
      </c>
      <c r="ER34" s="18">
        <f t="shared" si="73"/>
        <v>0</v>
      </c>
      <c r="ES34" s="18">
        <f t="shared" si="74"/>
        <v>0</v>
      </c>
      <c r="ET34" s="18">
        <f t="shared" si="75"/>
        <v>0</v>
      </c>
      <c r="EU34" s="7"/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10">
        <f t="shared" si="76"/>
        <v>0</v>
      </c>
      <c r="FC34" s="10">
        <f t="shared" si="76"/>
        <v>0</v>
      </c>
      <c r="FD34" s="10">
        <f t="shared" si="77"/>
        <v>0</v>
      </c>
      <c r="FE34" s="10">
        <f t="shared" si="78"/>
        <v>0</v>
      </c>
      <c r="FF34" s="18">
        <f t="shared" si="79"/>
        <v>0</v>
      </c>
      <c r="FG34" s="18">
        <f t="shared" si="80"/>
        <v>0</v>
      </c>
      <c r="FH34" s="18">
        <f t="shared" si="81"/>
        <v>0</v>
      </c>
      <c r="FI34" s="18">
        <f t="shared" si="82"/>
        <v>0</v>
      </c>
      <c r="FJ34" s="7"/>
    </row>
    <row r="35" spans="1:166">
      <c r="A35" s="5" t="s">
        <v>32</v>
      </c>
      <c r="B35" s="9">
        <f t="shared" ref="B35:B52" si="83">EV35+EG35+DR35+DC35+CN35+BY35+BJ35+AU35+AF35+Q35</f>
        <v>160081.50472999352</v>
      </c>
      <c r="C35" s="9">
        <f t="shared" ref="C35:C52" si="84">EW35+EH35+DS35+DD35+CO35+BZ35+BK35+AV35+AG35+R35</f>
        <v>118489.61306338989</v>
      </c>
      <c r="D35" s="9">
        <f t="shared" ref="D35:D52" si="85">EX35+EI35+DT35+DE35+CP35+CA35+BL35+AW35+AH35+S35</f>
        <v>119384.57856305661</v>
      </c>
      <c r="E35" s="9">
        <f t="shared" ref="E35:E52" si="86">EY35+EJ35+DU35+DF35+CQ35+CB35+BM35+AX35+AI35+T35</f>
        <v>159779.1384669918</v>
      </c>
      <c r="F35" s="9">
        <f t="shared" ref="F35:F52" si="87">EZ35+EK35+DV35+DG35+CR35+CC35+BN35+AY35+AJ35+U35</f>
        <v>93721.6807837503</v>
      </c>
      <c r="G35" s="9">
        <f t="shared" ref="G35:G52" si="88">FA35+EL35+DW35+DH35+CS35+CD35+BO35+AZ35+AK35+V35</f>
        <v>96407.343740447919</v>
      </c>
      <c r="H35" s="10">
        <f t="shared" si="6"/>
        <v>-41591.891666603638</v>
      </c>
      <c r="I35" s="10">
        <f t="shared" si="6"/>
        <v>894.96549966672319</v>
      </c>
      <c r="J35" s="10">
        <f t="shared" si="7"/>
        <v>24767.932279639586</v>
      </c>
      <c r="K35" s="10">
        <f t="shared" si="8"/>
        <v>22977.234822608691</v>
      </c>
      <c r="L35" s="18">
        <f t="shared" si="9"/>
        <v>7.5531135306175085E-3</v>
      </c>
      <c r="M35" s="18">
        <f t="shared" si="10"/>
        <v>2.8655727620745634E-2</v>
      </c>
      <c r="N35" s="18">
        <f t="shared" si="11"/>
        <v>-0.25981697096585832</v>
      </c>
      <c r="O35" s="18">
        <f t="shared" si="12"/>
        <v>-0.41342980264528134</v>
      </c>
      <c r="P35" s="5"/>
      <c r="Q35" s="10">
        <v>137371.20461195899</v>
      </c>
      <c r="R35" s="9">
        <v>101945.945939</v>
      </c>
      <c r="S35" s="9">
        <v>103633.482567499</v>
      </c>
      <c r="T35" s="9">
        <v>137371.2046</v>
      </c>
      <c r="U35" s="10">
        <v>77383.19999600001</v>
      </c>
      <c r="V35" s="10">
        <v>80320.465200270002</v>
      </c>
      <c r="W35" s="10">
        <f t="shared" si="13"/>
        <v>-35425.258672958997</v>
      </c>
      <c r="X35" s="10">
        <f t="shared" si="13"/>
        <v>1687.5366284990014</v>
      </c>
      <c r="Y35" s="10">
        <f t="shared" si="14"/>
        <v>24562.745942999987</v>
      </c>
      <c r="Z35" s="10">
        <f t="shared" si="15"/>
        <v>23313.017367228997</v>
      </c>
      <c r="AA35" s="18">
        <f t="shared" si="16"/>
        <v>1.6553249008143488E-2</v>
      </c>
      <c r="AB35" s="18">
        <f t="shared" si="17"/>
        <v>3.7957401663692138E-2</v>
      </c>
      <c r="AC35" s="18">
        <f t="shared" si="18"/>
        <v>-0.25787979928564309</v>
      </c>
      <c r="AD35" s="18">
        <f t="shared" si="19"/>
        <v>-0.43668543766995538</v>
      </c>
      <c r="AE35" s="7"/>
      <c r="AF35" s="9">
        <v>9677.8967719999891</v>
      </c>
      <c r="AG35" s="9">
        <v>9677.7881333014393</v>
      </c>
      <c r="AH35" s="9">
        <v>9677.8430195704404</v>
      </c>
      <c r="AI35" s="9">
        <v>9457.6967719999993</v>
      </c>
      <c r="AJ35" s="10">
        <v>9457.5877240000009</v>
      </c>
      <c r="AK35" s="10">
        <v>9458.1901397552501</v>
      </c>
      <c r="AL35" s="10">
        <f t="shared" si="20"/>
        <v>-0.10863869854983932</v>
      </c>
      <c r="AM35" s="10">
        <f t="shared" si="20"/>
        <v>5.4886269001144683E-2</v>
      </c>
      <c r="AN35" s="10">
        <f t="shared" si="21"/>
        <v>220.20040930143841</v>
      </c>
      <c r="AO35" s="10">
        <f t="shared" si="22"/>
        <v>219.65287981519032</v>
      </c>
      <c r="AP35" s="18">
        <f t="shared" si="23"/>
        <v>5.6713650108003567E-6</v>
      </c>
      <c r="AQ35" s="18">
        <f t="shared" si="24"/>
        <v>6.3696554854101149E-5</v>
      </c>
      <c r="AR35" s="18">
        <f t="shared" si="25"/>
        <v>-1.1225445064071348E-5</v>
      </c>
      <c r="AS35" s="18">
        <f t="shared" si="26"/>
        <v>-1.1530079957868856E-5</v>
      </c>
      <c r="AT35" s="7"/>
      <c r="AU35" s="9">
        <v>1591.2323020190699</v>
      </c>
      <c r="AV35" s="9">
        <v>261.20928786200898</v>
      </c>
      <c r="AW35" s="9">
        <v>7.7159431903072502</v>
      </c>
      <c r="AX35" s="9">
        <v>1591.2323020190699</v>
      </c>
      <c r="AY35" s="10">
        <v>261.2014739</v>
      </c>
      <c r="AZ35" s="10">
        <v>7.8713433461697999</v>
      </c>
      <c r="BA35" s="10">
        <f t="shared" si="27"/>
        <v>-1330.023014157061</v>
      </c>
      <c r="BB35" s="10">
        <f t="shared" si="27"/>
        <v>-253.49334467170172</v>
      </c>
      <c r="BC35" s="10">
        <f t="shared" si="28"/>
        <v>7.8139620089814343E-3</v>
      </c>
      <c r="BD35" s="10">
        <f t="shared" si="29"/>
        <v>-0.15540015586254974</v>
      </c>
      <c r="BE35" s="18">
        <f t="shared" si="30"/>
        <v>-0.97046068593708112</v>
      </c>
      <c r="BF35" s="18">
        <f t="shared" si="31"/>
        <v>-0.96986485861414662</v>
      </c>
      <c r="BG35" s="18">
        <f t="shared" si="32"/>
        <v>-0.83584465478072068</v>
      </c>
      <c r="BH35" s="18">
        <f t="shared" si="33"/>
        <v>-0.8358495654163326</v>
      </c>
      <c r="BI35" s="1"/>
      <c r="BJ35" s="9">
        <v>0</v>
      </c>
      <c r="BK35" s="9">
        <v>0</v>
      </c>
      <c r="BL35" s="9">
        <v>0</v>
      </c>
      <c r="BM35" s="9">
        <v>0</v>
      </c>
      <c r="BN35" s="10">
        <v>0</v>
      </c>
      <c r="BO35" s="10">
        <v>0</v>
      </c>
      <c r="BP35" s="10">
        <f t="shared" si="34"/>
        <v>0</v>
      </c>
      <c r="BQ35" s="10">
        <f t="shared" si="34"/>
        <v>0</v>
      </c>
      <c r="BR35" s="10">
        <f t="shared" si="35"/>
        <v>0</v>
      </c>
      <c r="BS35" s="10">
        <f t="shared" si="36"/>
        <v>0</v>
      </c>
      <c r="BT35" s="18">
        <f t="shared" si="37"/>
        <v>0</v>
      </c>
      <c r="BU35" s="18">
        <f t="shared" si="38"/>
        <v>0</v>
      </c>
      <c r="BV35" s="18">
        <f t="shared" si="39"/>
        <v>0</v>
      </c>
      <c r="BW35" s="18">
        <f t="shared" si="40"/>
        <v>0</v>
      </c>
      <c r="BX35" s="2"/>
      <c r="BY35" s="9">
        <v>6455.2253422467102</v>
      </c>
      <c r="BZ35" s="9">
        <v>6451.4715421640303</v>
      </c>
      <c r="CA35" s="9">
        <v>5912.0137111903296</v>
      </c>
      <c r="CB35" s="9">
        <v>6455.2253419999997</v>
      </c>
      <c r="CC35" s="10">
        <v>6451.4715340412895</v>
      </c>
      <c r="CD35" s="10">
        <v>6450.3454021392299</v>
      </c>
      <c r="CE35" s="10">
        <f t="shared" si="41"/>
        <v>-3.7538000826798452</v>
      </c>
      <c r="CF35" s="10">
        <f t="shared" si="41"/>
        <v>-539.45783097370077</v>
      </c>
      <c r="CG35" s="10">
        <f t="shared" si="42"/>
        <v>8.1227408372797072E-6</v>
      </c>
      <c r="CH35" s="10">
        <f t="shared" si="43"/>
        <v>-538.33169094890036</v>
      </c>
      <c r="CI35" s="18">
        <f t="shared" si="44"/>
        <v>-8.3617795947488485E-2</v>
      </c>
      <c r="CJ35" s="18">
        <f t="shared" si="45"/>
        <v>-1.7455426969142107E-4</v>
      </c>
      <c r="CK35" s="18">
        <f t="shared" si="46"/>
        <v>-5.8151340714828598E-4</v>
      </c>
      <c r="CL35" s="18">
        <f t="shared" si="47"/>
        <v>-5.8151462727205297E-4</v>
      </c>
      <c r="CM35" s="6"/>
      <c r="CN35" s="9">
        <v>65.9636</v>
      </c>
      <c r="CO35" s="9">
        <v>65.9636</v>
      </c>
      <c r="CP35" s="9">
        <v>65.9636</v>
      </c>
      <c r="CQ35" s="9">
        <v>65.9636</v>
      </c>
      <c r="CR35" s="9">
        <v>65.9636</v>
      </c>
      <c r="CS35" s="9">
        <v>65.9636</v>
      </c>
      <c r="CT35" s="10">
        <f t="shared" si="48"/>
        <v>0</v>
      </c>
      <c r="CU35" s="10">
        <f t="shared" si="48"/>
        <v>0</v>
      </c>
      <c r="CV35" s="10">
        <f t="shared" si="49"/>
        <v>0</v>
      </c>
      <c r="CW35" s="10">
        <f t="shared" si="50"/>
        <v>0</v>
      </c>
      <c r="CX35" s="18">
        <f t="shared" si="51"/>
        <v>0</v>
      </c>
      <c r="CY35" s="18">
        <f t="shared" si="52"/>
        <v>0</v>
      </c>
      <c r="CZ35" s="18">
        <f t="shared" si="53"/>
        <v>0</v>
      </c>
      <c r="DA35" s="18">
        <f t="shared" si="54"/>
        <v>0</v>
      </c>
      <c r="DB35" s="7"/>
      <c r="DC35" s="9">
        <v>524.75587536223395</v>
      </c>
      <c r="DD35" s="9">
        <v>60.768755583409146</v>
      </c>
      <c r="DE35" s="9">
        <v>60.915209644491199</v>
      </c>
      <c r="DF35" s="9">
        <v>442.589624972732</v>
      </c>
      <c r="DG35" s="10">
        <v>75.790650330000005</v>
      </c>
      <c r="DH35" s="10">
        <v>77.863542975228796</v>
      </c>
      <c r="DI35" s="10">
        <f t="shared" si="55"/>
        <v>-463.98711977882482</v>
      </c>
      <c r="DJ35" s="10">
        <f t="shared" si="55"/>
        <v>0.1464540610820535</v>
      </c>
      <c r="DK35" s="10">
        <f t="shared" si="56"/>
        <v>-15.02189474659086</v>
      </c>
      <c r="DL35" s="10">
        <f t="shared" si="57"/>
        <v>-16.948333330737597</v>
      </c>
      <c r="DM35" s="18">
        <f t="shared" si="58"/>
        <v>2.4100223819958858E-3</v>
      </c>
      <c r="DN35" s="18">
        <f t="shared" si="59"/>
        <v>2.735024222912999E-2</v>
      </c>
      <c r="DO35" s="18">
        <f t="shared" si="60"/>
        <v>-0.88419614065023844</v>
      </c>
      <c r="DP35" s="18">
        <f t="shared" si="61"/>
        <v>-0.8287563782484294</v>
      </c>
      <c r="DQ35" s="7"/>
      <c r="DR35" s="9">
        <v>4395.2262264065303</v>
      </c>
      <c r="DS35" s="9">
        <v>26.465805479</v>
      </c>
      <c r="DT35" s="9">
        <v>26.6445119620386</v>
      </c>
      <c r="DU35" s="9">
        <v>4395.2262259999998</v>
      </c>
      <c r="DV35" s="10">
        <v>26.465805479</v>
      </c>
      <c r="DW35" s="10">
        <v>26.6445119620386</v>
      </c>
      <c r="DX35" s="10">
        <f t="shared" si="62"/>
        <v>-4368.7604209275305</v>
      </c>
      <c r="DY35" s="10">
        <f t="shared" si="62"/>
        <v>0.17870648303859937</v>
      </c>
      <c r="DZ35" s="10">
        <f t="shared" si="63"/>
        <v>0</v>
      </c>
      <c r="EA35" s="10">
        <f t="shared" si="64"/>
        <v>0</v>
      </c>
      <c r="EB35" s="18">
        <f t="shared" si="65"/>
        <v>6.7523538318302384E-3</v>
      </c>
      <c r="EC35" s="18">
        <f t="shared" si="66"/>
        <v>6.7523538318302384E-3</v>
      </c>
      <c r="ED35" s="18">
        <f t="shared" si="67"/>
        <v>-0.99397851120381631</v>
      </c>
      <c r="EE35" s="18">
        <f t="shared" si="68"/>
        <v>-0.99397851120325931</v>
      </c>
      <c r="EF35" s="6"/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v>0</v>
      </c>
      <c r="EM35" s="10">
        <f t="shared" si="69"/>
        <v>0</v>
      </c>
      <c r="EN35" s="10">
        <f t="shared" si="69"/>
        <v>0</v>
      </c>
      <c r="EO35" s="10">
        <f t="shared" si="70"/>
        <v>0</v>
      </c>
      <c r="EP35" s="10">
        <f t="shared" si="71"/>
        <v>0</v>
      </c>
      <c r="EQ35" s="18">
        <f t="shared" si="72"/>
        <v>0</v>
      </c>
      <c r="ER35" s="18">
        <f t="shared" si="73"/>
        <v>0</v>
      </c>
      <c r="ES35" s="18">
        <f t="shared" si="74"/>
        <v>0</v>
      </c>
      <c r="ET35" s="18">
        <f t="shared" si="75"/>
        <v>0</v>
      </c>
      <c r="EU35" s="7"/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10">
        <f t="shared" si="76"/>
        <v>0</v>
      </c>
      <c r="FC35" s="10">
        <f t="shared" si="76"/>
        <v>0</v>
      </c>
      <c r="FD35" s="10">
        <f t="shared" si="77"/>
        <v>0</v>
      </c>
      <c r="FE35" s="10">
        <f t="shared" si="78"/>
        <v>0</v>
      </c>
      <c r="FF35" s="18">
        <f t="shared" si="79"/>
        <v>0</v>
      </c>
      <c r="FG35" s="18">
        <f t="shared" si="80"/>
        <v>0</v>
      </c>
      <c r="FH35" s="18">
        <f t="shared" si="81"/>
        <v>0</v>
      </c>
      <c r="FI35" s="18">
        <f t="shared" si="82"/>
        <v>0</v>
      </c>
      <c r="FJ35" s="7"/>
    </row>
    <row r="36" spans="1:166">
      <c r="A36" s="5" t="s">
        <v>33</v>
      </c>
      <c r="B36" s="9">
        <f t="shared" si="83"/>
        <v>1274426.5728119439</v>
      </c>
      <c r="C36" s="9">
        <f t="shared" si="84"/>
        <v>999536.32073480566</v>
      </c>
      <c r="D36" s="9">
        <f t="shared" si="85"/>
        <v>966938.1436217993</v>
      </c>
      <c r="E36" s="9">
        <f t="shared" si="86"/>
        <v>1276291.9733081111</v>
      </c>
      <c r="F36" s="9">
        <f t="shared" si="87"/>
        <v>1076492.7894047806</v>
      </c>
      <c r="G36" s="9">
        <f t="shared" si="88"/>
        <v>969405.23223002919</v>
      </c>
      <c r="H36" s="10">
        <f t="shared" si="6"/>
        <v>-274890.25207713828</v>
      </c>
      <c r="I36" s="10">
        <f t="shared" si="6"/>
        <v>-32598.177113006357</v>
      </c>
      <c r="J36" s="10">
        <f t="shared" si="7"/>
        <v>-76956.468669974944</v>
      </c>
      <c r="K36" s="10">
        <f t="shared" si="8"/>
        <v>-2467.0886082298821</v>
      </c>
      <c r="L36" s="18">
        <f t="shared" si="9"/>
        <v>-3.2613299223625929E-2</v>
      </c>
      <c r="M36" s="18">
        <f t="shared" si="10"/>
        <v>-9.9478192728037471E-2</v>
      </c>
      <c r="N36" s="18">
        <f t="shared" si="11"/>
        <v>-0.21569720683915891</v>
      </c>
      <c r="O36" s="18">
        <f t="shared" si="12"/>
        <v>-0.15654661165458628</v>
      </c>
      <c r="P36" s="5"/>
      <c r="Q36" s="10">
        <v>1116094.8287670801</v>
      </c>
      <c r="R36" s="9">
        <v>882558.56550030003</v>
      </c>
      <c r="S36" s="9">
        <v>851199.22371458902</v>
      </c>
      <c r="T36" s="9">
        <v>1116084.4790000001</v>
      </c>
      <c r="U36" s="10">
        <v>946666.89999000006</v>
      </c>
      <c r="V36" s="10">
        <v>841193.7</v>
      </c>
      <c r="W36" s="10">
        <f t="shared" si="13"/>
        <v>-233536.26326678006</v>
      </c>
      <c r="X36" s="10">
        <f t="shared" si="13"/>
        <v>-31359.341785711003</v>
      </c>
      <c r="Y36" s="10">
        <f t="shared" si="14"/>
        <v>-64108.334489700035</v>
      </c>
      <c r="Z36" s="10">
        <f t="shared" si="15"/>
        <v>10005.523714589071</v>
      </c>
      <c r="AA36" s="18">
        <f t="shared" si="16"/>
        <v>-3.553230687635351E-2</v>
      </c>
      <c r="AB36" s="18">
        <f t="shared" si="17"/>
        <v>-0.11141532464176603</v>
      </c>
      <c r="AC36" s="18">
        <f t="shared" si="18"/>
        <v>-0.20924410475475572</v>
      </c>
      <c r="AD36" s="18">
        <f t="shared" si="19"/>
        <v>-0.1517963758100071</v>
      </c>
      <c r="AE36" s="7"/>
      <c r="AF36" s="9">
        <v>115154.492730927</v>
      </c>
      <c r="AG36" s="9">
        <v>93846.531434923905</v>
      </c>
      <c r="AH36" s="9">
        <v>93845.658088568001</v>
      </c>
      <c r="AI36" s="9">
        <v>118467.6728</v>
      </c>
      <c r="AJ36" s="10">
        <v>105406.4528</v>
      </c>
      <c r="AK36" s="10">
        <v>105123.333342071</v>
      </c>
      <c r="AL36" s="10">
        <f t="shared" si="20"/>
        <v>-21307.961296003094</v>
      </c>
      <c r="AM36" s="10">
        <f t="shared" si="20"/>
        <v>-0.87334635590377729</v>
      </c>
      <c r="AN36" s="10">
        <f t="shared" si="21"/>
        <v>-11559.921365076094</v>
      </c>
      <c r="AO36" s="10">
        <f t="shared" si="22"/>
        <v>-11277.675253502995</v>
      </c>
      <c r="AP36" s="18">
        <f t="shared" si="23"/>
        <v>-9.3061122510359661E-6</v>
      </c>
      <c r="AQ36" s="18">
        <f t="shared" si="24"/>
        <v>-2.6859784235999094E-3</v>
      </c>
      <c r="AR36" s="18">
        <f t="shared" si="25"/>
        <v>-0.18503803708112226</v>
      </c>
      <c r="AS36" s="18">
        <f t="shared" si="26"/>
        <v>-0.11025134276124651</v>
      </c>
      <c r="AT36" s="7"/>
      <c r="AU36" s="9">
        <v>5483.3413048374196</v>
      </c>
      <c r="AV36" s="9">
        <v>1685.29509196345</v>
      </c>
      <c r="AW36" s="9">
        <v>615.44029584906696</v>
      </c>
      <c r="AX36" s="9">
        <v>5483.3413048374196</v>
      </c>
      <c r="AY36" s="10">
        <v>1685.1771839999999</v>
      </c>
      <c r="AZ36" s="10">
        <v>256.20490901156802</v>
      </c>
      <c r="BA36" s="10">
        <f t="shared" si="27"/>
        <v>-3798.0462128739696</v>
      </c>
      <c r="BB36" s="10">
        <f t="shared" si="27"/>
        <v>-1069.8547961143831</v>
      </c>
      <c r="BC36" s="10">
        <f t="shared" si="28"/>
        <v>0.11790796345007948</v>
      </c>
      <c r="BD36" s="10">
        <f t="shared" si="29"/>
        <v>359.23538683749894</v>
      </c>
      <c r="BE36" s="18">
        <f t="shared" si="30"/>
        <v>-0.63481748758192302</v>
      </c>
      <c r="BF36" s="18">
        <f t="shared" si="31"/>
        <v>-0.84796559587673115</v>
      </c>
      <c r="BG36" s="18">
        <f t="shared" si="32"/>
        <v>-0.69265179782322184</v>
      </c>
      <c r="BH36" s="18">
        <f t="shared" si="33"/>
        <v>-0.69267330076401923</v>
      </c>
      <c r="BI36" s="1"/>
      <c r="BJ36" s="9">
        <v>1498.7738999999999</v>
      </c>
      <c r="BK36" s="9">
        <v>595.82271048229904</v>
      </c>
      <c r="BL36" s="9">
        <v>616.24817710720004</v>
      </c>
      <c r="BM36" s="9">
        <v>1483.7689677440001</v>
      </c>
      <c r="BN36" s="10">
        <v>1670.550958</v>
      </c>
      <c r="BO36" s="10">
        <v>1726.8509748644001</v>
      </c>
      <c r="BP36" s="10">
        <f t="shared" si="34"/>
        <v>-902.95118951770087</v>
      </c>
      <c r="BQ36" s="10">
        <f t="shared" si="34"/>
        <v>20.425466624900992</v>
      </c>
      <c r="BR36" s="10">
        <f t="shared" si="35"/>
        <v>-1074.728247517701</v>
      </c>
      <c r="BS36" s="10">
        <f t="shared" si="36"/>
        <v>-1110.6027977572001</v>
      </c>
      <c r="BT36" s="18">
        <f t="shared" si="37"/>
        <v>3.4281114609356268E-2</v>
      </c>
      <c r="BU36" s="18">
        <f t="shared" si="38"/>
        <v>3.3701466330487144E-2</v>
      </c>
      <c r="BV36" s="18">
        <f t="shared" si="39"/>
        <v>-0.60245991040923574</v>
      </c>
      <c r="BW36" s="18">
        <f t="shared" si="40"/>
        <v>0.12588347264061808</v>
      </c>
      <c r="BX36" s="1"/>
      <c r="BY36" s="9">
        <v>19809.864640248801</v>
      </c>
      <c r="BZ36" s="9">
        <v>19809.864640248801</v>
      </c>
      <c r="CA36" s="9">
        <v>19591.436739464301</v>
      </c>
      <c r="CB36" s="9">
        <v>19809.86464</v>
      </c>
      <c r="CC36" s="10">
        <v>19809.864657920578</v>
      </c>
      <c r="CD36" s="10">
        <v>19809.864640248801</v>
      </c>
      <c r="CE36" s="10">
        <f t="shared" si="41"/>
        <v>0</v>
      </c>
      <c r="CF36" s="10">
        <f t="shared" si="41"/>
        <v>-218.4279007844998</v>
      </c>
      <c r="CG36" s="10">
        <f t="shared" si="42"/>
        <v>-1.767177673173137E-5</v>
      </c>
      <c r="CH36" s="10">
        <f t="shared" si="43"/>
        <v>-218.4279007844998</v>
      </c>
      <c r="CI36" s="18">
        <f t="shared" si="44"/>
        <v>-1.1026218742590887E-2</v>
      </c>
      <c r="CJ36" s="18">
        <f t="shared" si="45"/>
        <v>-8.9206953388576858E-10</v>
      </c>
      <c r="CK36" s="18">
        <f t="shared" si="46"/>
        <v>0</v>
      </c>
      <c r="CL36" s="18">
        <f t="shared" si="47"/>
        <v>9.0462900317669067E-10</v>
      </c>
      <c r="CM36" s="6"/>
      <c r="CN36" s="9">
        <v>22.310700000000004</v>
      </c>
      <c r="CO36" s="9">
        <v>22.310700000000004</v>
      </c>
      <c r="CP36" s="9">
        <v>22.310700000000004</v>
      </c>
      <c r="CQ36" s="9">
        <v>22.310700000000004</v>
      </c>
      <c r="CR36" s="9">
        <v>22.310700000000004</v>
      </c>
      <c r="CS36" s="9">
        <v>22.310700000000004</v>
      </c>
      <c r="CT36" s="10">
        <f t="shared" si="48"/>
        <v>0</v>
      </c>
      <c r="CU36" s="10">
        <f t="shared" si="48"/>
        <v>0</v>
      </c>
      <c r="CV36" s="10">
        <f t="shared" si="49"/>
        <v>0</v>
      </c>
      <c r="CW36" s="10">
        <f t="shared" si="50"/>
        <v>0</v>
      </c>
      <c r="CX36" s="18">
        <f t="shared" si="51"/>
        <v>0</v>
      </c>
      <c r="CY36" s="18">
        <f t="shared" si="52"/>
        <v>0</v>
      </c>
      <c r="CZ36" s="18">
        <f t="shared" si="53"/>
        <v>0</v>
      </c>
      <c r="DA36" s="18">
        <f t="shared" si="54"/>
        <v>0</v>
      </c>
      <c r="DB36" s="7"/>
      <c r="DC36" s="9">
        <v>7715.32782342872</v>
      </c>
      <c r="DD36" s="9">
        <v>917.2565660271523</v>
      </c>
      <c r="DE36" s="9">
        <v>945.74569094076003</v>
      </c>
      <c r="DF36" s="9">
        <v>6292.9029505295603</v>
      </c>
      <c r="DG36" s="10">
        <v>1130.8590240000001</v>
      </c>
      <c r="DH36" s="10">
        <v>1170.88744855254</v>
      </c>
      <c r="DI36" s="10">
        <f t="shared" si="55"/>
        <v>-6798.0712574015679</v>
      </c>
      <c r="DJ36" s="10">
        <f t="shared" si="55"/>
        <v>28.489124913607725</v>
      </c>
      <c r="DK36" s="10">
        <f t="shared" si="56"/>
        <v>-213.60245797284779</v>
      </c>
      <c r="DL36" s="10">
        <f t="shared" si="57"/>
        <v>-225.14175761178001</v>
      </c>
      <c r="DM36" s="18">
        <f t="shared" si="58"/>
        <v>3.1059058031059544E-2</v>
      </c>
      <c r="DN36" s="18">
        <f t="shared" si="59"/>
        <v>3.5396476221195142E-2</v>
      </c>
      <c r="DO36" s="18">
        <f t="shared" si="60"/>
        <v>-0.88111243138084572</v>
      </c>
      <c r="DP36" s="18">
        <f t="shared" si="61"/>
        <v>-0.82029612837031973</v>
      </c>
      <c r="DQ36" s="7"/>
      <c r="DR36" s="9">
        <v>8647.6329454220104</v>
      </c>
      <c r="DS36" s="9">
        <v>100.67409086000001</v>
      </c>
      <c r="DT36" s="9">
        <v>102.080215280966</v>
      </c>
      <c r="DU36" s="9">
        <v>8647.6329449999994</v>
      </c>
      <c r="DV36" s="10">
        <v>100.67409086000001</v>
      </c>
      <c r="DW36" s="10">
        <v>102.080215280966</v>
      </c>
      <c r="DX36" s="10">
        <f t="shared" si="62"/>
        <v>-8546.9588545620099</v>
      </c>
      <c r="DY36" s="10">
        <f t="shared" si="62"/>
        <v>1.4061244209659947</v>
      </c>
      <c r="DZ36" s="10">
        <f t="shared" si="63"/>
        <v>0</v>
      </c>
      <c r="EA36" s="10">
        <f t="shared" si="64"/>
        <v>0</v>
      </c>
      <c r="EB36" s="18">
        <f t="shared" si="65"/>
        <v>1.3967093310247893E-2</v>
      </c>
      <c r="EC36" s="18">
        <f t="shared" si="66"/>
        <v>1.3967093310247893E-2</v>
      </c>
      <c r="ED36" s="18">
        <f t="shared" si="67"/>
        <v>-0.98835819102228473</v>
      </c>
      <c r="EE36" s="18">
        <f t="shared" si="68"/>
        <v>-0.98835819102171663</v>
      </c>
      <c r="EF36" s="6"/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v>0</v>
      </c>
      <c r="EM36" s="10">
        <f t="shared" si="69"/>
        <v>0</v>
      </c>
      <c r="EN36" s="10">
        <f t="shared" si="69"/>
        <v>0</v>
      </c>
      <c r="EO36" s="10">
        <f t="shared" si="70"/>
        <v>0</v>
      </c>
      <c r="EP36" s="10">
        <f t="shared" si="71"/>
        <v>0</v>
      </c>
      <c r="EQ36" s="18">
        <f t="shared" si="72"/>
        <v>0</v>
      </c>
      <c r="ER36" s="18">
        <f t="shared" si="73"/>
        <v>0</v>
      </c>
      <c r="ES36" s="18">
        <f t="shared" si="74"/>
        <v>0</v>
      </c>
      <c r="ET36" s="18">
        <f t="shared" si="75"/>
        <v>0</v>
      </c>
      <c r="EU36" s="7"/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10">
        <f t="shared" si="76"/>
        <v>0</v>
      </c>
      <c r="FC36" s="10">
        <f t="shared" si="76"/>
        <v>0</v>
      </c>
      <c r="FD36" s="10">
        <f t="shared" si="77"/>
        <v>0</v>
      </c>
      <c r="FE36" s="10">
        <f t="shared" si="78"/>
        <v>0</v>
      </c>
      <c r="FF36" s="18">
        <f t="shared" si="79"/>
        <v>0</v>
      </c>
      <c r="FG36" s="18">
        <f t="shared" si="80"/>
        <v>0</v>
      </c>
      <c r="FH36" s="18">
        <f t="shared" si="81"/>
        <v>0</v>
      </c>
      <c r="FI36" s="18">
        <f t="shared" si="82"/>
        <v>0</v>
      </c>
      <c r="FJ36" s="7"/>
    </row>
    <row r="37" spans="1:166">
      <c r="A37" s="5" t="s">
        <v>34</v>
      </c>
      <c r="B37" s="9">
        <f t="shared" si="83"/>
        <v>167918.31660261168</v>
      </c>
      <c r="C37" s="9">
        <f t="shared" si="84"/>
        <v>178504.12785472136</v>
      </c>
      <c r="D37" s="9">
        <f t="shared" si="85"/>
        <v>175459.17825618843</v>
      </c>
      <c r="E37" s="9">
        <f t="shared" si="86"/>
        <v>166287.57651530526</v>
      </c>
      <c r="F37" s="9">
        <f t="shared" si="87"/>
        <v>201790.77683758948</v>
      </c>
      <c r="G37" s="9">
        <f t="shared" si="88"/>
        <v>211268.27923347696</v>
      </c>
      <c r="H37" s="10">
        <f t="shared" si="6"/>
        <v>10585.811252109677</v>
      </c>
      <c r="I37" s="10">
        <f t="shared" si="6"/>
        <v>-3044.9495985329268</v>
      </c>
      <c r="J37" s="10">
        <f t="shared" si="7"/>
        <v>-23286.648982868122</v>
      </c>
      <c r="K37" s="10">
        <f t="shared" si="8"/>
        <v>-35809.10097728853</v>
      </c>
      <c r="L37" s="18">
        <f t="shared" si="9"/>
        <v>-1.7058146694574543E-2</v>
      </c>
      <c r="M37" s="18">
        <f t="shared" si="10"/>
        <v>4.6966975123523172E-2</v>
      </c>
      <c r="N37" s="18">
        <f t="shared" si="11"/>
        <v>6.3041432681591292E-2</v>
      </c>
      <c r="O37" s="18">
        <f t="shared" si="12"/>
        <v>0.21350482739771284</v>
      </c>
      <c r="P37" s="5"/>
      <c r="Q37" s="10">
        <v>110081.43594537</v>
      </c>
      <c r="R37" s="9">
        <v>135972.360417099</v>
      </c>
      <c r="S37" s="9">
        <v>137981.41535369901</v>
      </c>
      <c r="T37" s="9">
        <v>110081.4359</v>
      </c>
      <c r="U37" s="10">
        <v>156031.9</v>
      </c>
      <c r="V37" s="10">
        <v>165772.686715299</v>
      </c>
      <c r="W37" s="10">
        <f t="shared" si="13"/>
        <v>25890.924471728998</v>
      </c>
      <c r="X37" s="10">
        <f t="shared" si="13"/>
        <v>2009.054936600005</v>
      </c>
      <c r="Y37" s="10">
        <f t="shared" si="14"/>
        <v>-20059.539582900994</v>
      </c>
      <c r="Z37" s="10">
        <f t="shared" si="15"/>
        <v>-27791.271361599996</v>
      </c>
      <c r="AA37" s="18">
        <f t="shared" si="16"/>
        <v>1.4775465619903729E-2</v>
      </c>
      <c r="AB37" s="18">
        <f t="shared" si="17"/>
        <v>6.2428174721316655E-2</v>
      </c>
      <c r="AC37" s="18">
        <f t="shared" si="18"/>
        <v>0.23519791733619699</v>
      </c>
      <c r="AD37" s="18">
        <f t="shared" si="19"/>
        <v>0.41742246296407548</v>
      </c>
      <c r="AE37" s="7"/>
      <c r="AF37" s="9">
        <v>40481.666708329903</v>
      </c>
      <c r="AG37" s="9">
        <v>33779.298144720997</v>
      </c>
      <c r="AH37" s="9">
        <v>29033.230144579298</v>
      </c>
      <c r="AI37" s="9">
        <v>40481.666709999998</v>
      </c>
      <c r="AJ37" s="10">
        <v>36911.86722</v>
      </c>
      <c r="AK37" s="10">
        <v>36924.066864817098</v>
      </c>
      <c r="AL37" s="10">
        <f t="shared" si="20"/>
        <v>-6702.3685636089067</v>
      </c>
      <c r="AM37" s="10">
        <f t="shared" si="20"/>
        <v>-4746.0680001416986</v>
      </c>
      <c r="AN37" s="10">
        <f t="shared" si="21"/>
        <v>-3132.5690752790033</v>
      </c>
      <c r="AO37" s="10">
        <f t="shared" si="22"/>
        <v>-7890.8367202377995</v>
      </c>
      <c r="AP37" s="18">
        <f t="shared" si="23"/>
        <v>-0.14050226798105958</v>
      </c>
      <c r="AQ37" s="18">
        <f t="shared" si="24"/>
        <v>3.3050738789197392E-4</v>
      </c>
      <c r="AR37" s="18">
        <f t="shared" si="25"/>
        <v>-0.16556552900599228</v>
      </c>
      <c r="AS37" s="18">
        <f t="shared" si="26"/>
        <v>-8.8183115472322354E-2</v>
      </c>
      <c r="AT37" s="7"/>
      <c r="AU37" s="9">
        <v>1784.9125251823</v>
      </c>
      <c r="AV37" s="9">
        <v>308.177387235754</v>
      </c>
      <c r="AW37" s="9">
        <v>16.568391399725801</v>
      </c>
      <c r="AX37" s="9">
        <v>1784.9125251823</v>
      </c>
      <c r="AY37" s="10">
        <v>308.16255910000001</v>
      </c>
      <c r="AZ37" s="10">
        <v>11.9967135625618</v>
      </c>
      <c r="BA37" s="10">
        <f t="shared" si="27"/>
        <v>-1476.735137946546</v>
      </c>
      <c r="BB37" s="10">
        <f t="shared" si="27"/>
        <v>-291.60899583602821</v>
      </c>
      <c r="BC37" s="10">
        <f t="shared" si="28"/>
        <v>1.4828135753987226E-2</v>
      </c>
      <c r="BD37" s="10">
        <f t="shared" si="29"/>
        <v>4.5716778371640014</v>
      </c>
      <c r="BE37" s="18">
        <f t="shared" si="30"/>
        <v>-0.94623748501361959</v>
      </c>
      <c r="BF37" s="18">
        <f t="shared" si="31"/>
        <v>-0.96107017803331252</v>
      </c>
      <c r="BG37" s="18">
        <f t="shared" si="32"/>
        <v>-0.82734314265385156</v>
      </c>
      <c r="BH37" s="18">
        <f t="shared" si="33"/>
        <v>-0.82735145013981781</v>
      </c>
      <c r="BI37" s="1"/>
      <c r="BJ37" s="9">
        <v>0</v>
      </c>
      <c r="BK37" s="9">
        <v>0</v>
      </c>
      <c r="BL37" s="9">
        <v>0</v>
      </c>
      <c r="BM37" s="9">
        <v>0</v>
      </c>
      <c r="BN37" s="10">
        <v>0</v>
      </c>
      <c r="BO37" s="10">
        <v>0</v>
      </c>
      <c r="BP37" s="10">
        <f t="shared" si="34"/>
        <v>0</v>
      </c>
      <c r="BQ37" s="10">
        <f t="shared" si="34"/>
        <v>0</v>
      </c>
      <c r="BR37" s="10">
        <f t="shared" si="35"/>
        <v>0</v>
      </c>
      <c r="BS37" s="10">
        <f t="shared" si="36"/>
        <v>0</v>
      </c>
      <c r="BT37" s="18">
        <f t="shared" si="37"/>
        <v>0</v>
      </c>
      <c r="BU37" s="18">
        <f t="shared" si="38"/>
        <v>0</v>
      </c>
      <c r="BV37" s="18">
        <f t="shared" si="39"/>
        <v>0</v>
      </c>
      <c r="BW37" s="18">
        <f t="shared" si="40"/>
        <v>0</v>
      </c>
      <c r="BX37" s="2"/>
      <c r="BY37" s="9">
        <v>8556.2042346579001</v>
      </c>
      <c r="BZ37" s="9">
        <v>7537.5969327254797</v>
      </c>
      <c r="CA37" s="9">
        <v>7503.4628816312297</v>
      </c>
      <c r="CB37" s="9">
        <v>7541.909858</v>
      </c>
      <c r="CC37" s="10">
        <v>7535.7587295974781</v>
      </c>
      <c r="CD37" s="10">
        <v>7533.91338940283</v>
      </c>
      <c r="CE37" s="10">
        <f t="shared" si="41"/>
        <v>-1018.6073019324203</v>
      </c>
      <c r="CF37" s="10">
        <f t="shared" si="41"/>
        <v>-34.134051094250026</v>
      </c>
      <c r="CG37" s="10">
        <f t="shared" si="42"/>
        <v>1.8382031280016236</v>
      </c>
      <c r="CH37" s="10">
        <f t="shared" si="43"/>
        <v>-30.450507771600314</v>
      </c>
      <c r="CI37" s="18">
        <f t="shared" si="44"/>
        <v>-4.5285057557339662E-3</v>
      </c>
      <c r="CJ37" s="18">
        <f t="shared" si="45"/>
        <v>-2.4487782330401877E-4</v>
      </c>
      <c r="CK37" s="18">
        <f t="shared" si="46"/>
        <v>-0.11904897008026445</v>
      </c>
      <c r="CL37" s="18">
        <f t="shared" si="47"/>
        <v>-8.1559293578630074E-4</v>
      </c>
      <c r="CM37" s="6"/>
      <c r="CN37" s="9">
        <v>468.65619999999984</v>
      </c>
      <c r="CO37" s="9">
        <v>468.65619999999984</v>
      </c>
      <c r="CP37" s="9">
        <v>468.65619999999984</v>
      </c>
      <c r="CQ37" s="9">
        <v>468.65619999999984</v>
      </c>
      <c r="CR37" s="9">
        <v>468.65619999999984</v>
      </c>
      <c r="CS37" s="9">
        <v>468.65619999999984</v>
      </c>
      <c r="CT37" s="10">
        <f t="shared" si="48"/>
        <v>0</v>
      </c>
      <c r="CU37" s="10">
        <f t="shared" si="48"/>
        <v>0</v>
      </c>
      <c r="CV37" s="10">
        <f t="shared" si="49"/>
        <v>0</v>
      </c>
      <c r="CW37" s="10">
        <f t="shared" si="50"/>
        <v>0</v>
      </c>
      <c r="CX37" s="18">
        <f t="shared" si="51"/>
        <v>0</v>
      </c>
      <c r="CY37" s="18">
        <f t="shared" si="52"/>
        <v>0</v>
      </c>
      <c r="CZ37" s="18">
        <f t="shared" si="53"/>
        <v>0</v>
      </c>
      <c r="DA37" s="18">
        <f t="shared" si="54"/>
        <v>0</v>
      </c>
      <c r="DB37" s="7"/>
      <c r="DC37" s="9">
        <v>3315.61893824971</v>
      </c>
      <c r="DD37" s="9">
        <v>405.5316054481234</v>
      </c>
      <c r="DE37" s="9">
        <v>422.88031728196199</v>
      </c>
      <c r="DF37" s="9">
        <v>2699.1732711229602</v>
      </c>
      <c r="DG37" s="10">
        <v>501.92496139999997</v>
      </c>
      <c r="DH37" s="10">
        <v>523.99438279826097</v>
      </c>
      <c r="DI37" s="10">
        <f t="shared" si="55"/>
        <v>-2910.0873328015869</v>
      </c>
      <c r="DJ37" s="10">
        <f t="shared" si="55"/>
        <v>17.348711833838593</v>
      </c>
      <c r="DK37" s="10">
        <f t="shared" si="56"/>
        <v>-96.393355951876572</v>
      </c>
      <c r="DL37" s="10">
        <f t="shared" si="57"/>
        <v>-101.11406551629898</v>
      </c>
      <c r="DM37" s="18">
        <f t="shared" si="58"/>
        <v>4.2780172003283927E-2</v>
      </c>
      <c r="DN37" s="18">
        <f t="shared" si="59"/>
        <v>4.3969563371990129E-2</v>
      </c>
      <c r="DO37" s="18">
        <f t="shared" si="60"/>
        <v>-0.87769052686669713</v>
      </c>
      <c r="DP37" s="18">
        <f t="shared" si="61"/>
        <v>-0.81404492747100299</v>
      </c>
      <c r="DQ37" s="7"/>
      <c r="DR37" s="9">
        <v>3229.8220508218801</v>
      </c>
      <c r="DS37" s="9">
        <v>32.507167492000001</v>
      </c>
      <c r="DT37" s="9">
        <v>32.964967597206602</v>
      </c>
      <c r="DU37" s="9">
        <v>3229.8220510000001</v>
      </c>
      <c r="DV37" s="10">
        <v>32.507167492000001</v>
      </c>
      <c r="DW37" s="10">
        <v>32.964967597206602</v>
      </c>
      <c r="DX37" s="10">
        <f t="shared" si="62"/>
        <v>-3197.3148833298801</v>
      </c>
      <c r="DY37" s="10">
        <f t="shared" si="62"/>
        <v>0.45780010520660142</v>
      </c>
      <c r="DZ37" s="10">
        <f t="shared" si="63"/>
        <v>0</v>
      </c>
      <c r="EA37" s="10">
        <f t="shared" si="64"/>
        <v>0</v>
      </c>
      <c r="EB37" s="18">
        <f t="shared" si="65"/>
        <v>1.4083051232294103E-2</v>
      </c>
      <c r="EC37" s="18">
        <f t="shared" si="66"/>
        <v>1.4083051232294103E-2</v>
      </c>
      <c r="ED37" s="18">
        <f t="shared" si="67"/>
        <v>-0.98993530696722809</v>
      </c>
      <c r="EE37" s="18">
        <f t="shared" si="68"/>
        <v>-0.9899353069677832</v>
      </c>
      <c r="EF37" s="6"/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v>0</v>
      </c>
      <c r="EM37" s="10">
        <f t="shared" si="69"/>
        <v>0</v>
      </c>
      <c r="EN37" s="10">
        <f t="shared" si="69"/>
        <v>0</v>
      </c>
      <c r="EO37" s="10">
        <f t="shared" si="70"/>
        <v>0</v>
      </c>
      <c r="EP37" s="10">
        <f t="shared" si="71"/>
        <v>0</v>
      </c>
      <c r="EQ37" s="18">
        <f t="shared" si="72"/>
        <v>0</v>
      </c>
      <c r="ER37" s="18">
        <f t="shared" si="73"/>
        <v>0</v>
      </c>
      <c r="ES37" s="18">
        <f t="shared" si="74"/>
        <v>0</v>
      </c>
      <c r="ET37" s="18">
        <f t="shared" si="75"/>
        <v>0</v>
      </c>
      <c r="EU37" s="7"/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10">
        <f t="shared" si="76"/>
        <v>0</v>
      </c>
      <c r="FC37" s="10">
        <f t="shared" si="76"/>
        <v>0</v>
      </c>
      <c r="FD37" s="10">
        <f t="shared" si="77"/>
        <v>0</v>
      </c>
      <c r="FE37" s="10">
        <f t="shared" si="78"/>
        <v>0</v>
      </c>
      <c r="FF37" s="18">
        <f t="shared" si="79"/>
        <v>0</v>
      </c>
      <c r="FG37" s="18">
        <f t="shared" si="80"/>
        <v>0</v>
      </c>
      <c r="FH37" s="18">
        <f t="shared" si="81"/>
        <v>0</v>
      </c>
      <c r="FI37" s="18">
        <f t="shared" si="82"/>
        <v>0</v>
      </c>
      <c r="FJ37" s="7"/>
    </row>
    <row r="38" spans="1:166">
      <c r="A38" s="5" t="s">
        <v>35</v>
      </c>
      <c r="B38" s="9">
        <f t="shared" si="83"/>
        <v>44438.385275125853</v>
      </c>
      <c r="C38" s="9">
        <f t="shared" si="84"/>
        <v>36493.8519613143</v>
      </c>
      <c r="D38" s="9">
        <f t="shared" si="85"/>
        <v>37174.801000220221</v>
      </c>
      <c r="E38" s="9">
        <f t="shared" si="86"/>
        <v>52124.050523825426</v>
      </c>
      <c r="F38" s="9">
        <f t="shared" si="87"/>
        <v>53140.336543059966</v>
      </c>
      <c r="G38" s="9">
        <f t="shared" si="88"/>
        <v>52866.861153060439</v>
      </c>
      <c r="H38" s="10">
        <f t="shared" si="6"/>
        <v>-7944.5333138115529</v>
      </c>
      <c r="I38" s="10">
        <f t="shared" si="6"/>
        <v>680.94903890592104</v>
      </c>
      <c r="J38" s="10">
        <f t="shared" si="7"/>
        <v>-16646.484581745666</v>
      </c>
      <c r="K38" s="10">
        <f t="shared" si="8"/>
        <v>-15692.060152840219</v>
      </c>
      <c r="L38" s="18">
        <f t="shared" si="9"/>
        <v>1.865928101061429E-2</v>
      </c>
      <c r="M38" s="18">
        <f t="shared" si="10"/>
        <v>-5.1462863766007158E-3</v>
      </c>
      <c r="N38" s="18">
        <f t="shared" si="11"/>
        <v>-0.17877637237774394</v>
      </c>
      <c r="O38" s="18">
        <f t="shared" si="12"/>
        <v>1.9497449047441252E-2</v>
      </c>
      <c r="P38" s="5"/>
      <c r="Q38" s="10">
        <v>12303.8894799553</v>
      </c>
      <c r="R38" s="9">
        <v>10196.8915915999</v>
      </c>
      <c r="S38" s="9">
        <v>11336.3725638</v>
      </c>
      <c r="T38" s="9">
        <v>12303.88948</v>
      </c>
      <c r="U38" s="10">
        <v>14381.199999500001</v>
      </c>
      <c r="V38" s="10">
        <v>13366</v>
      </c>
      <c r="W38" s="10">
        <f t="shared" si="13"/>
        <v>-2106.9978883553995</v>
      </c>
      <c r="X38" s="10">
        <f t="shared" si="13"/>
        <v>1139.4809722000991</v>
      </c>
      <c r="Y38" s="10">
        <f t="shared" si="14"/>
        <v>-4184.3084079001001</v>
      </c>
      <c r="Z38" s="10">
        <f t="shared" si="15"/>
        <v>-2029.6274362000004</v>
      </c>
      <c r="AA38" s="18">
        <f t="shared" si="16"/>
        <v>0.11174787551323899</v>
      </c>
      <c r="AB38" s="18">
        <f t="shared" si="17"/>
        <v>-7.0592161956950505E-2</v>
      </c>
      <c r="AC38" s="18">
        <f t="shared" si="18"/>
        <v>-0.17124649012720602</v>
      </c>
      <c r="AD38" s="18">
        <f t="shared" si="19"/>
        <v>0.16883364588707284</v>
      </c>
      <c r="AE38" s="7"/>
      <c r="AF38" s="9">
        <v>9825.0827170521898</v>
      </c>
      <c r="AG38" s="9">
        <v>9826.1034435801193</v>
      </c>
      <c r="AH38" s="9">
        <v>9792.3458063242997</v>
      </c>
      <c r="AI38" s="9">
        <v>9825.0827169999993</v>
      </c>
      <c r="AJ38" s="10">
        <v>9826.0970710000001</v>
      </c>
      <c r="AK38" s="10">
        <v>9830.8825068349397</v>
      </c>
      <c r="AL38" s="10">
        <f t="shared" si="20"/>
        <v>1.0207265279295825</v>
      </c>
      <c r="AM38" s="10">
        <f t="shared" si="20"/>
        <v>-33.757637255819645</v>
      </c>
      <c r="AN38" s="10">
        <f t="shared" si="21"/>
        <v>6.3725801192049403E-3</v>
      </c>
      <c r="AO38" s="10">
        <f t="shared" si="22"/>
        <v>-38.536700510640003</v>
      </c>
      <c r="AP38" s="18">
        <f t="shared" si="23"/>
        <v>-3.4355059917342092E-3</v>
      </c>
      <c r="AQ38" s="18">
        <f t="shared" si="24"/>
        <v>4.8701288012540972E-4</v>
      </c>
      <c r="AR38" s="18">
        <f t="shared" si="25"/>
        <v>1.0388986610342046E-4</v>
      </c>
      <c r="AS38" s="18">
        <f t="shared" si="26"/>
        <v>1.0324126821301158E-4</v>
      </c>
      <c r="AT38" s="7"/>
      <c r="AU38" s="9">
        <v>1789.52923520339</v>
      </c>
      <c r="AV38" s="9">
        <v>674.13926573084495</v>
      </c>
      <c r="AW38" s="9">
        <v>290.50790799080198</v>
      </c>
      <c r="AX38" s="9">
        <v>1789.52923520339</v>
      </c>
      <c r="AY38" s="10">
        <v>674.08749299999999</v>
      </c>
      <c r="AZ38" s="10">
        <v>118.492073470498</v>
      </c>
      <c r="BA38" s="10">
        <f t="shared" si="27"/>
        <v>-1115.3899694725451</v>
      </c>
      <c r="BB38" s="10">
        <f t="shared" si="27"/>
        <v>-383.63135774004297</v>
      </c>
      <c r="BC38" s="10">
        <f t="shared" si="28"/>
        <v>5.1772730844959369E-2</v>
      </c>
      <c r="BD38" s="10">
        <f t="shared" si="29"/>
        <v>172.015834520304</v>
      </c>
      <c r="BE38" s="18">
        <f t="shared" si="30"/>
        <v>-0.56906840654674251</v>
      </c>
      <c r="BF38" s="18">
        <f t="shared" si="31"/>
        <v>-0.82421855515646247</v>
      </c>
      <c r="BG38" s="18">
        <f t="shared" si="32"/>
        <v>-0.62328681059282875</v>
      </c>
      <c r="BH38" s="18">
        <f t="shared" si="33"/>
        <v>-0.62331574151489832</v>
      </c>
      <c r="BI38" s="1"/>
      <c r="BJ38" s="9">
        <v>1248.1451</v>
      </c>
      <c r="BK38" s="9">
        <v>682.84130055499895</v>
      </c>
      <c r="BL38" s="9">
        <v>757.43384040739898</v>
      </c>
      <c r="BM38" s="9">
        <v>9268.4950314079706</v>
      </c>
      <c r="BN38" s="10">
        <v>13103.84359</v>
      </c>
      <c r="BO38" s="10">
        <v>14378.4778618812</v>
      </c>
      <c r="BP38" s="10">
        <f t="shared" si="34"/>
        <v>-565.303799445001</v>
      </c>
      <c r="BQ38" s="10">
        <f t="shared" si="34"/>
        <v>74.592539852400023</v>
      </c>
      <c r="BR38" s="10">
        <f t="shared" si="35"/>
        <v>-12421.002289445001</v>
      </c>
      <c r="BS38" s="10">
        <f t="shared" si="36"/>
        <v>-13621.044021473801</v>
      </c>
      <c r="BT38" s="18">
        <f t="shared" si="37"/>
        <v>0.10923847135750692</v>
      </c>
      <c r="BU38" s="18">
        <f t="shared" si="38"/>
        <v>9.7271786184468592E-2</v>
      </c>
      <c r="BV38" s="18">
        <f t="shared" si="39"/>
        <v>-0.45291512937478262</v>
      </c>
      <c r="BW38" s="18">
        <f t="shared" si="40"/>
        <v>0.41380488909960655</v>
      </c>
      <c r="BX38" s="1"/>
      <c r="BY38" s="9">
        <v>9844.6444281898093</v>
      </c>
      <c r="BZ38" s="9">
        <v>9845.9480681898094</v>
      </c>
      <c r="CA38" s="9">
        <v>9709.8408311458006</v>
      </c>
      <c r="CB38" s="9">
        <v>9844.6444279999996</v>
      </c>
      <c r="CC38" s="10">
        <v>9845.9481372159662</v>
      </c>
      <c r="CD38" s="10">
        <v>9846.3391601898002</v>
      </c>
      <c r="CE38" s="10">
        <f t="shared" si="41"/>
        <v>1.3036400000000867</v>
      </c>
      <c r="CF38" s="10">
        <f t="shared" si="41"/>
        <v>-136.1072370440088</v>
      </c>
      <c r="CG38" s="10">
        <f t="shared" si="42"/>
        <v>-6.9026156779727899E-5</v>
      </c>
      <c r="CH38" s="10">
        <f t="shared" si="43"/>
        <v>-136.49832904399955</v>
      </c>
      <c r="CI38" s="18">
        <f t="shared" si="44"/>
        <v>-1.3823680167859375E-2</v>
      </c>
      <c r="CJ38" s="18">
        <f t="shared" si="45"/>
        <v>3.9714100499470521E-5</v>
      </c>
      <c r="CK38" s="18">
        <f t="shared" si="46"/>
        <v>1.3242123771044055E-4</v>
      </c>
      <c r="CL38" s="18">
        <f t="shared" si="47"/>
        <v>1.3242826853741922E-4</v>
      </c>
      <c r="CM38" s="6"/>
      <c r="CN38" s="9">
        <v>4896.2704999999996</v>
      </c>
      <c r="CO38" s="9">
        <v>4896.2704999999996</v>
      </c>
      <c r="CP38" s="9">
        <v>4896.2704999999996</v>
      </c>
      <c r="CQ38" s="9">
        <v>4896.2704999999996</v>
      </c>
      <c r="CR38" s="9">
        <v>4896.2704999999996</v>
      </c>
      <c r="CS38" s="9">
        <v>4896.2704999999996</v>
      </c>
      <c r="CT38" s="10">
        <f t="shared" si="48"/>
        <v>0</v>
      </c>
      <c r="CU38" s="10">
        <f t="shared" si="48"/>
        <v>0</v>
      </c>
      <c r="CV38" s="10">
        <f t="shared" si="49"/>
        <v>0</v>
      </c>
      <c r="CW38" s="10">
        <f t="shared" si="50"/>
        <v>0</v>
      </c>
      <c r="CX38" s="18">
        <f t="shared" si="51"/>
        <v>0</v>
      </c>
      <c r="CY38" s="18">
        <f t="shared" si="52"/>
        <v>0</v>
      </c>
      <c r="CZ38" s="18">
        <f t="shared" si="53"/>
        <v>0</v>
      </c>
      <c r="DA38" s="18">
        <f t="shared" si="54"/>
        <v>0</v>
      </c>
      <c r="DB38" s="7"/>
      <c r="DC38" s="9">
        <v>1871.5888062890399</v>
      </c>
      <c r="DD38" s="9">
        <v>338.90174331462566</v>
      </c>
      <c r="DE38" s="9">
        <v>358.713552170676</v>
      </c>
      <c r="DF38" s="9">
        <v>1536.90412421407</v>
      </c>
      <c r="DG38" s="10">
        <v>380.13370400000002</v>
      </c>
      <c r="DH38" s="10">
        <v>397.08305230276198</v>
      </c>
      <c r="DI38" s="10">
        <f t="shared" si="55"/>
        <v>-1532.6870629744142</v>
      </c>
      <c r="DJ38" s="10">
        <f t="shared" si="55"/>
        <v>19.811808856050334</v>
      </c>
      <c r="DK38" s="10">
        <f t="shared" si="56"/>
        <v>-41.231960685374361</v>
      </c>
      <c r="DL38" s="10">
        <f t="shared" si="57"/>
        <v>-38.369500132085989</v>
      </c>
      <c r="DM38" s="18">
        <f t="shared" si="58"/>
        <v>5.8458857904598253E-2</v>
      </c>
      <c r="DN38" s="18">
        <f t="shared" si="59"/>
        <v>4.4587859809352662E-2</v>
      </c>
      <c r="DO38" s="18">
        <f t="shared" si="60"/>
        <v>-0.81892296952416843</v>
      </c>
      <c r="DP38" s="18">
        <f t="shared" si="61"/>
        <v>-0.75266270809547742</v>
      </c>
      <c r="DQ38" s="7"/>
      <c r="DR38" s="9">
        <v>2659.2350084361201</v>
      </c>
      <c r="DS38" s="9">
        <v>32.756048344</v>
      </c>
      <c r="DT38" s="9">
        <v>33.315998381241798</v>
      </c>
      <c r="DU38" s="9">
        <v>2659.2350080000001</v>
      </c>
      <c r="DV38" s="10">
        <v>32.756048344</v>
      </c>
      <c r="DW38" s="10">
        <v>33.315998381241798</v>
      </c>
      <c r="DX38" s="10">
        <f t="shared" si="62"/>
        <v>-2626.4789600921199</v>
      </c>
      <c r="DY38" s="10">
        <f t="shared" si="62"/>
        <v>0.55995003724179782</v>
      </c>
      <c r="DZ38" s="10">
        <f t="shared" si="63"/>
        <v>0</v>
      </c>
      <c r="EA38" s="10">
        <f t="shared" si="64"/>
        <v>0</v>
      </c>
      <c r="EB38" s="18">
        <f t="shared" si="65"/>
        <v>1.7094553999959679E-2</v>
      </c>
      <c r="EC38" s="18">
        <f t="shared" si="66"/>
        <v>1.7094553999959679E-2</v>
      </c>
      <c r="ED38" s="18">
        <f t="shared" si="67"/>
        <v>-0.98768215361181488</v>
      </c>
      <c r="EE38" s="18">
        <f t="shared" si="68"/>
        <v>-0.98768215360979472</v>
      </c>
      <c r="EF38" s="6"/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v>0</v>
      </c>
      <c r="EM38" s="10">
        <f t="shared" si="69"/>
        <v>0</v>
      </c>
      <c r="EN38" s="10">
        <f t="shared" si="69"/>
        <v>0</v>
      </c>
      <c r="EO38" s="10">
        <f t="shared" si="70"/>
        <v>0</v>
      </c>
      <c r="EP38" s="10">
        <f t="shared" si="71"/>
        <v>0</v>
      </c>
      <c r="EQ38" s="18">
        <f t="shared" si="72"/>
        <v>0</v>
      </c>
      <c r="ER38" s="18">
        <f t="shared" si="73"/>
        <v>0</v>
      </c>
      <c r="ES38" s="18">
        <f t="shared" si="74"/>
        <v>0</v>
      </c>
      <c r="ET38" s="18">
        <f t="shared" si="75"/>
        <v>0</v>
      </c>
      <c r="EU38" s="7"/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10">
        <f t="shared" si="76"/>
        <v>0</v>
      </c>
      <c r="FC38" s="10">
        <f t="shared" si="76"/>
        <v>0</v>
      </c>
      <c r="FD38" s="10">
        <f t="shared" si="77"/>
        <v>0</v>
      </c>
      <c r="FE38" s="10">
        <f t="shared" si="78"/>
        <v>0</v>
      </c>
      <c r="FF38" s="18">
        <f t="shared" si="79"/>
        <v>0</v>
      </c>
      <c r="FG38" s="18">
        <f t="shared" si="80"/>
        <v>0</v>
      </c>
      <c r="FH38" s="18">
        <f t="shared" si="81"/>
        <v>0</v>
      </c>
      <c r="FI38" s="18">
        <f t="shared" si="82"/>
        <v>0</v>
      </c>
      <c r="FJ38" s="7"/>
    </row>
    <row r="39" spans="1:166">
      <c r="A39" s="5" t="s">
        <v>36</v>
      </c>
      <c r="B39" s="9">
        <f t="shared" si="83"/>
        <v>1172554.6267609457</v>
      </c>
      <c r="C39" s="9">
        <f t="shared" si="84"/>
        <v>638071.19230395067</v>
      </c>
      <c r="D39" s="9">
        <f t="shared" si="85"/>
        <v>645277.91724072327</v>
      </c>
      <c r="E39" s="9">
        <f t="shared" si="86"/>
        <v>1173328.4078863254</v>
      </c>
      <c r="F39" s="9">
        <f t="shared" si="87"/>
        <v>1119712.0138766535</v>
      </c>
      <c r="G39" s="9">
        <f t="shared" si="88"/>
        <v>1122875.6855161665</v>
      </c>
      <c r="H39" s="10">
        <f t="shared" si="6"/>
        <v>-534483.43445699499</v>
      </c>
      <c r="I39" s="10">
        <f t="shared" si="6"/>
        <v>7206.7249367726035</v>
      </c>
      <c r="J39" s="10">
        <f t="shared" si="7"/>
        <v>-481640.82157270284</v>
      </c>
      <c r="K39" s="10">
        <f t="shared" si="8"/>
        <v>-477597.76827544323</v>
      </c>
      <c r="L39" s="18">
        <f t="shared" si="9"/>
        <v>1.1294546789913089E-2</v>
      </c>
      <c r="M39" s="18">
        <f t="shared" si="10"/>
        <v>2.8254333259851035E-3</v>
      </c>
      <c r="N39" s="18">
        <f t="shared" si="11"/>
        <v>-0.45582817402157816</v>
      </c>
      <c r="O39" s="18">
        <f t="shared" si="12"/>
        <v>-4.569598217284989E-2</v>
      </c>
      <c r="P39" s="5"/>
      <c r="Q39" s="10">
        <v>1002202.88921741</v>
      </c>
      <c r="R39" s="9">
        <v>495462.92269778898</v>
      </c>
      <c r="S39" s="9">
        <v>509649.26508099999</v>
      </c>
      <c r="T39" s="9">
        <v>1002202.0550000001</v>
      </c>
      <c r="U39" s="10">
        <v>966135.7</v>
      </c>
      <c r="V39" s="10">
        <v>972976.9</v>
      </c>
      <c r="W39" s="10">
        <f t="shared" si="13"/>
        <v>-506739.96651962103</v>
      </c>
      <c r="X39" s="10">
        <f t="shared" si="13"/>
        <v>14186.342383211013</v>
      </c>
      <c r="Y39" s="10">
        <f t="shared" si="14"/>
        <v>-470672.77730221098</v>
      </c>
      <c r="Z39" s="10">
        <f t="shared" si="15"/>
        <v>-463327.63491900003</v>
      </c>
      <c r="AA39" s="18">
        <f t="shared" si="16"/>
        <v>2.8632500502694669E-2</v>
      </c>
      <c r="AB39" s="18">
        <f t="shared" si="17"/>
        <v>7.0809928667371156E-3</v>
      </c>
      <c r="AC39" s="18">
        <f t="shared" si="18"/>
        <v>-0.50562612817382613</v>
      </c>
      <c r="AD39" s="18">
        <f t="shared" si="19"/>
        <v>-3.598710940579751E-2</v>
      </c>
      <c r="AE39" s="7"/>
      <c r="AF39" s="9">
        <v>83374.889721630199</v>
      </c>
      <c r="AG39" s="9">
        <v>70632.110048948496</v>
      </c>
      <c r="AH39" s="9">
        <v>64926.414406638098</v>
      </c>
      <c r="AI39" s="9">
        <v>85410.573839999997</v>
      </c>
      <c r="AJ39" s="10">
        <v>79141.747319999995</v>
      </c>
      <c r="AK39" s="10">
        <v>76255.888856645106</v>
      </c>
      <c r="AL39" s="10">
        <f t="shared" si="20"/>
        <v>-12742.779672681703</v>
      </c>
      <c r="AM39" s="10">
        <f t="shared" si="20"/>
        <v>-5705.6956423103984</v>
      </c>
      <c r="AN39" s="10">
        <f t="shared" si="21"/>
        <v>-8509.6372710514988</v>
      </c>
      <c r="AO39" s="10">
        <f t="shared" si="22"/>
        <v>-11329.474450007008</v>
      </c>
      <c r="AP39" s="18">
        <f t="shared" si="23"/>
        <v>-8.0780478430508659E-2</v>
      </c>
      <c r="AQ39" s="18">
        <f t="shared" si="24"/>
        <v>-3.6464426943800879E-2</v>
      </c>
      <c r="AR39" s="18">
        <f t="shared" si="25"/>
        <v>-0.15283713975786892</v>
      </c>
      <c r="AS39" s="18">
        <f t="shared" si="26"/>
        <v>-7.3396375157757668E-2</v>
      </c>
      <c r="AT39" s="7"/>
      <c r="AU39" s="9">
        <v>3734.0384509846099</v>
      </c>
      <c r="AV39" s="9">
        <v>1322.2879996301699</v>
      </c>
      <c r="AW39" s="9">
        <v>562.68880572706803</v>
      </c>
      <c r="AX39" s="9">
        <v>3734.0384509846099</v>
      </c>
      <c r="AY39" s="10">
        <v>1322.195837</v>
      </c>
      <c r="AZ39" s="10">
        <v>229.82097361430701</v>
      </c>
      <c r="BA39" s="10">
        <f t="shared" si="27"/>
        <v>-2411.75045135444</v>
      </c>
      <c r="BB39" s="10">
        <f t="shared" si="27"/>
        <v>-759.59919390310188</v>
      </c>
      <c r="BC39" s="10">
        <f t="shared" si="28"/>
        <v>9.2162630169923432E-2</v>
      </c>
      <c r="BD39" s="10">
        <f t="shared" si="29"/>
        <v>332.86783211276099</v>
      </c>
      <c r="BE39" s="18">
        <f t="shared" si="30"/>
        <v>-0.57445820737657294</v>
      </c>
      <c r="BF39" s="18">
        <f t="shared" si="31"/>
        <v>-0.82618234970716597</v>
      </c>
      <c r="BG39" s="18">
        <f t="shared" si="32"/>
        <v>-0.64588259682181304</v>
      </c>
      <c r="BH39" s="18">
        <f t="shared" si="33"/>
        <v>-0.64590727857894525</v>
      </c>
      <c r="BI39" s="1"/>
      <c r="BJ39" s="9">
        <v>2732.5104999999999</v>
      </c>
      <c r="BK39" s="9">
        <v>1268.5151789352001</v>
      </c>
      <c r="BL39" s="9">
        <v>1369.9285590439999</v>
      </c>
      <c r="BM39" s="9">
        <v>2705.6255914100002</v>
      </c>
      <c r="BN39" s="10">
        <v>3537.357994</v>
      </c>
      <c r="BO39" s="10">
        <v>3807.6735865185001</v>
      </c>
      <c r="BP39" s="10">
        <f t="shared" si="34"/>
        <v>-1463.9953210647998</v>
      </c>
      <c r="BQ39" s="10">
        <f t="shared" si="34"/>
        <v>101.41338010879986</v>
      </c>
      <c r="BR39" s="10">
        <f t="shared" si="35"/>
        <v>-2268.8428150647997</v>
      </c>
      <c r="BS39" s="10">
        <f t="shared" si="36"/>
        <v>-2437.7450274745001</v>
      </c>
      <c r="BT39" s="18">
        <f t="shared" si="37"/>
        <v>7.9946524718708459E-2</v>
      </c>
      <c r="BU39" s="18">
        <f t="shared" si="38"/>
        <v>7.6417369397444174E-2</v>
      </c>
      <c r="BV39" s="18">
        <f t="shared" si="39"/>
        <v>-0.53576933046178588</v>
      </c>
      <c r="BW39" s="18">
        <f t="shared" si="40"/>
        <v>0.30740853621086339</v>
      </c>
      <c r="BX39" s="1"/>
      <c r="BY39" s="9">
        <v>68348.902200979195</v>
      </c>
      <c r="BZ39" s="9">
        <v>68329.755920921802</v>
      </c>
      <c r="CA39" s="9">
        <v>67696.415512019899</v>
      </c>
      <c r="CB39" s="9">
        <v>68348.902199999997</v>
      </c>
      <c r="CC39" s="10">
        <v>68329.75583330763</v>
      </c>
      <c r="CD39" s="10">
        <v>68324.012036904605</v>
      </c>
      <c r="CE39" s="10">
        <f t="shared" si="41"/>
        <v>-19.146280057393597</v>
      </c>
      <c r="CF39" s="10">
        <f t="shared" si="41"/>
        <v>-633.34040890190226</v>
      </c>
      <c r="CG39" s="10">
        <f t="shared" si="42"/>
        <v>8.7614171206951141E-5</v>
      </c>
      <c r="CH39" s="10">
        <f t="shared" si="43"/>
        <v>-627.59652488470601</v>
      </c>
      <c r="CI39" s="18">
        <f t="shared" si="44"/>
        <v>-9.2688814758078268E-3</v>
      </c>
      <c r="CJ39" s="18">
        <f t="shared" si="45"/>
        <v>-8.4059957963807119E-5</v>
      </c>
      <c r="CK39" s="18">
        <f t="shared" si="46"/>
        <v>-2.8012564124430515E-4</v>
      </c>
      <c r="CL39" s="18">
        <f t="shared" si="47"/>
        <v>-2.8012690878839643E-4</v>
      </c>
      <c r="CM39" s="6"/>
      <c r="CN39" s="9">
        <v>32.012399999999985</v>
      </c>
      <c r="CO39" s="9">
        <v>32.012399999999985</v>
      </c>
      <c r="CP39" s="9">
        <v>32.012399999999985</v>
      </c>
      <c r="CQ39" s="9">
        <v>32.012399999999985</v>
      </c>
      <c r="CR39" s="9">
        <v>32.012399999999985</v>
      </c>
      <c r="CS39" s="9">
        <v>32.012399999999985</v>
      </c>
      <c r="CT39" s="10">
        <f t="shared" si="48"/>
        <v>0</v>
      </c>
      <c r="CU39" s="10">
        <f t="shared" si="48"/>
        <v>0</v>
      </c>
      <c r="CV39" s="10">
        <f t="shared" si="49"/>
        <v>0</v>
      </c>
      <c r="CW39" s="10">
        <f t="shared" si="50"/>
        <v>0</v>
      </c>
      <c r="CX39" s="18">
        <f t="shared" si="51"/>
        <v>0</v>
      </c>
      <c r="CY39" s="18">
        <f t="shared" si="52"/>
        <v>0</v>
      </c>
      <c r="CZ39" s="18">
        <f t="shared" si="53"/>
        <v>0</v>
      </c>
      <c r="DA39" s="18">
        <f t="shared" si="54"/>
        <v>0</v>
      </c>
      <c r="DB39" s="7"/>
      <c r="DC39" s="9">
        <v>6597.2200988430995</v>
      </c>
      <c r="DD39" s="9">
        <v>945.1969233799739</v>
      </c>
      <c r="DE39" s="9">
        <v>961.21158392469397</v>
      </c>
      <c r="DF39" s="9">
        <v>5363.0362329306699</v>
      </c>
      <c r="DG39" s="10">
        <v>1134.8533580000001</v>
      </c>
      <c r="DH39" s="10">
        <v>1169.39677011447</v>
      </c>
      <c r="DI39" s="10">
        <f t="shared" si="55"/>
        <v>-5652.0231754631259</v>
      </c>
      <c r="DJ39" s="10">
        <f t="shared" si="55"/>
        <v>16.014660544720073</v>
      </c>
      <c r="DK39" s="10">
        <f t="shared" si="56"/>
        <v>-189.65643462002618</v>
      </c>
      <c r="DL39" s="10">
        <f t="shared" si="57"/>
        <v>-208.185186189776</v>
      </c>
      <c r="DM39" s="18">
        <f t="shared" si="58"/>
        <v>1.6943200034393362E-2</v>
      </c>
      <c r="DN39" s="18">
        <f t="shared" si="59"/>
        <v>3.0438657004414397E-2</v>
      </c>
      <c r="DO39" s="18">
        <f t="shared" si="60"/>
        <v>-0.85672799918472853</v>
      </c>
      <c r="DP39" s="18">
        <f t="shared" si="61"/>
        <v>-0.78839349414951621</v>
      </c>
      <c r="DQ39" s="7"/>
      <c r="DR39" s="9">
        <v>5532.1641710986596</v>
      </c>
      <c r="DS39" s="9">
        <v>78.391134346000001</v>
      </c>
      <c r="DT39" s="9">
        <v>79.980892369532796</v>
      </c>
      <c r="DU39" s="9">
        <v>5532.1641710000004</v>
      </c>
      <c r="DV39" s="10">
        <v>78.391134346000001</v>
      </c>
      <c r="DW39" s="10">
        <v>79.980892369532796</v>
      </c>
      <c r="DX39" s="10">
        <f t="shared" si="62"/>
        <v>-5453.7730367526592</v>
      </c>
      <c r="DY39" s="10">
        <f t="shared" si="62"/>
        <v>1.5897580235327951</v>
      </c>
      <c r="DZ39" s="10">
        <f t="shared" si="63"/>
        <v>0</v>
      </c>
      <c r="EA39" s="10">
        <f t="shared" si="64"/>
        <v>0</v>
      </c>
      <c r="EB39" s="18">
        <f t="shared" si="65"/>
        <v>2.0279819099389192E-2</v>
      </c>
      <c r="EC39" s="18">
        <f t="shared" si="66"/>
        <v>2.0279819099389192E-2</v>
      </c>
      <c r="ED39" s="18">
        <f t="shared" si="67"/>
        <v>-0.9858299334724131</v>
      </c>
      <c r="EE39" s="18">
        <f t="shared" si="68"/>
        <v>-0.98582993347216041</v>
      </c>
      <c r="EF39" s="6"/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v>0</v>
      </c>
      <c r="EM39" s="10">
        <f t="shared" si="69"/>
        <v>0</v>
      </c>
      <c r="EN39" s="10">
        <f t="shared" si="69"/>
        <v>0</v>
      </c>
      <c r="EO39" s="10">
        <f t="shared" si="70"/>
        <v>0</v>
      </c>
      <c r="EP39" s="10">
        <f t="shared" si="71"/>
        <v>0</v>
      </c>
      <c r="EQ39" s="18">
        <f t="shared" si="72"/>
        <v>0</v>
      </c>
      <c r="ER39" s="18">
        <f t="shared" si="73"/>
        <v>0</v>
      </c>
      <c r="ES39" s="18">
        <f t="shared" si="74"/>
        <v>0</v>
      </c>
      <c r="ET39" s="18">
        <f t="shared" si="75"/>
        <v>0</v>
      </c>
      <c r="EU39" s="7"/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10">
        <f t="shared" si="76"/>
        <v>0</v>
      </c>
      <c r="FC39" s="10">
        <f t="shared" si="76"/>
        <v>0</v>
      </c>
      <c r="FD39" s="10">
        <f t="shared" si="77"/>
        <v>0</v>
      </c>
      <c r="FE39" s="10">
        <f t="shared" si="78"/>
        <v>0</v>
      </c>
      <c r="FF39" s="18">
        <f t="shared" si="79"/>
        <v>0</v>
      </c>
      <c r="FG39" s="18">
        <f t="shared" si="80"/>
        <v>0</v>
      </c>
      <c r="FH39" s="18">
        <f t="shared" si="81"/>
        <v>0</v>
      </c>
      <c r="FI39" s="18">
        <f t="shared" si="82"/>
        <v>0</v>
      </c>
      <c r="FJ39" s="7"/>
    </row>
    <row r="40" spans="1:166">
      <c r="A40" s="5" t="s">
        <v>37</v>
      </c>
      <c r="B40" s="9">
        <f t="shared" si="83"/>
        <v>7365.7441128282362</v>
      </c>
      <c r="C40" s="9">
        <f t="shared" si="84"/>
        <v>6390.8694391985518</v>
      </c>
      <c r="D40" s="9">
        <f t="shared" si="85"/>
        <v>6384.9607988578409</v>
      </c>
      <c r="E40" s="9">
        <f t="shared" si="86"/>
        <v>8986.7356718277006</v>
      </c>
      <c r="F40" s="9">
        <f t="shared" si="87"/>
        <v>9069.0492868338006</v>
      </c>
      <c r="G40" s="9">
        <f t="shared" si="88"/>
        <v>9322.5009336447965</v>
      </c>
      <c r="H40" s="10">
        <f t="shared" si="6"/>
        <v>-974.87467362968437</v>
      </c>
      <c r="I40" s="10">
        <f t="shared" si="6"/>
        <v>-5.9086403407109174</v>
      </c>
      <c r="J40" s="10">
        <f t="shared" si="7"/>
        <v>-2678.1798476352487</v>
      </c>
      <c r="K40" s="10">
        <f t="shared" si="8"/>
        <v>-2937.5401347869556</v>
      </c>
      <c r="L40" s="18">
        <f t="shared" si="9"/>
        <v>-9.2454405412667787E-4</v>
      </c>
      <c r="M40" s="18">
        <f t="shared" si="10"/>
        <v>2.7946881618445957E-2</v>
      </c>
      <c r="N40" s="18">
        <f t="shared" si="11"/>
        <v>-0.13235250352124439</v>
      </c>
      <c r="O40" s="18">
        <f t="shared" si="12"/>
        <v>9.1594565604219292E-3</v>
      </c>
      <c r="P40" s="5"/>
      <c r="Q40" s="10">
        <v>175.782501999999</v>
      </c>
      <c r="R40" s="9">
        <v>0</v>
      </c>
      <c r="S40" s="9">
        <v>0</v>
      </c>
      <c r="T40" s="9">
        <v>175.7825</v>
      </c>
      <c r="U40" s="10">
        <v>0</v>
      </c>
      <c r="V40" s="10">
        <v>0</v>
      </c>
      <c r="W40" s="10">
        <f t="shared" si="13"/>
        <v>-175.782501999999</v>
      </c>
      <c r="X40" s="10">
        <f t="shared" si="13"/>
        <v>0</v>
      </c>
      <c r="Y40" s="10">
        <f t="shared" si="14"/>
        <v>0</v>
      </c>
      <c r="Z40" s="10">
        <f t="shared" si="15"/>
        <v>0</v>
      </c>
      <c r="AA40" s="18">
        <f t="shared" si="16"/>
        <v>0</v>
      </c>
      <c r="AB40" s="18">
        <f t="shared" si="17"/>
        <v>0</v>
      </c>
      <c r="AC40" s="18">
        <f t="shared" si="18"/>
        <v>-1</v>
      </c>
      <c r="AD40" s="18">
        <f t="shared" si="19"/>
        <v>-1</v>
      </c>
      <c r="AE40" s="7"/>
      <c r="AF40" s="9">
        <v>2742.5888300000001</v>
      </c>
      <c r="AG40" s="9">
        <v>2742.9897380347602</v>
      </c>
      <c r="AH40" s="9">
        <v>2743.19859139359</v>
      </c>
      <c r="AI40" s="9">
        <v>2742.5888300000001</v>
      </c>
      <c r="AJ40" s="10">
        <v>2742.988112</v>
      </c>
      <c r="AK40" s="10">
        <v>2744.7630213857501</v>
      </c>
      <c r="AL40" s="10">
        <f t="shared" si="20"/>
        <v>0.40090803476005021</v>
      </c>
      <c r="AM40" s="10">
        <f t="shared" si="20"/>
        <v>0.20885335882985601</v>
      </c>
      <c r="AN40" s="10">
        <f t="shared" si="21"/>
        <v>1.6260347601928515E-3</v>
      </c>
      <c r="AO40" s="10">
        <f t="shared" si="22"/>
        <v>-1.5644299921600577</v>
      </c>
      <c r="AP40" s="18">
        <f t="shared" si="23"/>
        <v>7.6140772943427375E-5</v>
      </c>
      <c r="AQ40" s="18">
        <f t="shared" si="24"/>
        <v>6.4707148309730135E-4</v>
      </c>
      <c r="AR40" s="18">
        <f t="shared" si="25"/>
        <v>1.4617868722233883E-4</v>
      </c>
      <c r="AS40" s="18">
        <f t="shared" si="26"/>
        <v>1.4558580405209969E-4</v>
      </c>
      <c r="AT40" s="7"/>
      <c r="AU40" s="9">
        <v>19.899999999999899</v>
      </c>
      <c r="AV40" s="9">
        <v>3.3672121369919901</v>
      </c>
      <c r="AW40" s="9">
        <v>0.146737892664</v>
      </c>
      <c r="AX40" s="9">
        <v>19.899999999999899</v>
      </c>
      <c r="AY40" s="10">
        <v>3.367092172</v>
      </c>
      <c r="AZ40" s="10">
        <v>0.118633999999999</v>
      </c>
      <c r="BA40" s="10">
        <f t="shared" si="27"/>
        <v>-16.532787863007908</v>
      </c>
      <c r="BB40" s="10">
        <f t="shared" si="27"/>
        <v>-3.2204742443279901</v>
      </c>
      <c r="BC40" s="10">
        <f t="shared" si="28"/>
        <v>1.199649919900736E-4</v>
      </c>
      <c r="BD40" s="10">
        <f t="shared" si="29"/>
        <v>2.8103892664000998E-2</v>
      </c>
      <c r="BE40" s="18">
        <f t="shared" si="30"/>
        <v>-0.95642154794705503</v>
      </c>
      <c r="BF40" s="18">
        <f t="shared" si="31"/>
        <v>-0.96476663128305984</v>
      </c>
      <c r="BG40" s="18">
        <f t="shared" si="32"/>
        <v>-0.83079335995015036</v>
      </c>
      <c r="BH40" s="18">
        <f t="shared" si="33"/>
        <v>-0.83079938834170775</v>
      </c>
      <c r="BI40" s="1"/>
      <c r="BJ40" s="9">
        <v>422.16928000000001</v>
      </c>
      <c r="BK40" s="9">
        <v>205.09519371069999</v>
      </c>
      <c r="BL40" s="9">
        <v>223.971996061499</v>
      </c>
      <c r="BM40" s="9">
        <v>2100.4341002542001</v>
      </c>
      <c r="BN40" s="10">
        <v>2869.4839729999999</v>
      </c>
      <c r="BO40" s="10">
        <v>3121.4449091503002</v>
      </c>
      <c r="BP40" s="10">
        <f t="shared" si="34"/>
        <v>-217.07408628930003</v>
      </c>
      <c r="BQ40" s="10">
        <f t="shared" si="34"/>
        <v>18.876802350799011</v>
      </c>
      <c r="BR40" s="10">
        <f t="shared" si="35"/>
        <v>-2664.3887792892997</v>
      </c>
      <c r="BS40" s="10">
        <f t="shared" si="36"/>
        <v>-2897.4729130888013</v>
      </c>
      <c r="BT40" s="18">
        <f t="shared" si="37"/>
        <v>9.2039223393142786E-2</v>
      </c>
      <c r="BU40" s="18">
        <f t="shared" si="38"/>
        <v>8.7807054690352271E-2</v>
      </c>
      <c r="BV40" s="18">
        <f t="shared" si="39"/>
        <v>-0.51418730962447101</v>
      </c>
      <c r="BW40" s="18">
        <f t="shared" si="40"/>
        <v>0.36613853900616417</v>
      </c>
      <c r="BX40" s="1"/>
      <c r="BY40" s="9">
        <v>3364.78061773839</v>
      </c>
      <c r="BZ40" s="9">
        <v>3364.1635086258302</v>
      </c>
      <c r="CA40" s="9">
        <v>3340.4048881489298</v>
      </c>
      <c r="CB40" s="9">
        <v>3364.7806179999998</v>
      </c>
      <c r="CC40" s="10">
        <v>3364.1634743594</v>
      </c>
      <c r="CD40" s="10">
        <v>3363.9783758920698</v>
      </c>
      <c r="CE40" s="10">
        <f t="shared" si="41"/>
        <v>-0.61710911255977408</v>
      </c>
      <c r="CF40" s="10">
        <f t="shared" si="41"/>
        <v>-23.758620476900433</v>
      </c>
      <c r="CG40" s="10">
        <f t="shared" si="42"/>
        <v>3.4266430247953394E-5</v>
      </c>
      <c r="CH40" s="10">
        <f t="shared" si="43"/>
        <v>-23.573487743140049</v>
      </c>
      <c r="CI40" s="18">
        <f t="shared" si="44"/>
        <v>-7.0622668654429302E-3</v>
      </c>
      <c r="CJ40" s="18">
        <f t="shared" si="45"/>
        <v>-5.5020651862163652E-5</v>
      </c>
      <c r="CK40" s="18">
        <f t="shared" si="46"/>
        <v>-1.8340248077586673E-4</v>
      </c>
      <c r="CL40" s="18">
        <f t="shared" si="47"/>
        <v>-1.8341274236375983E-4</v>
      </c>
      <c r="CM40" s="6"/>
      <c r="CN40" s="9">
        <v>1.0042</v>
      </c>
      <c r="CO40" s="9">
        <v>1.0042</v>
      </c>
      <c r="CP40" s="9">
        <v>1.0042</v>
      </c>
      <c r="CQ40" s="9">
        <v>1.0042</v>
      </c>
      <c r="CR40" s="9">
        <v>1.0042</v>
      </c>
      <c r="CS40" s="9">
        <v>1.0042</v>
      </c>
      <c r="CT40" s="10">
        <f t="shared" si="48"/>
        <v>0</v>
      </c>
      <c r="CU40" s="10">
        <f t="shared" si="48"/>
        <v>0</v>
      </c>
      <c r="CV40" s="10">
        <f t="shared" si="49"/>
        <v>0</v>
      </c>
      <c r="CW40" s="10">
        <f t="shared" si="50"/>
        <v>0</v>
      </c>
      <c r="CX40" s="18">
        <f t="shared" si="51"/>
        <v>0</v>
      </c>
      <c r="CY40" s="18">
        <f t="shared" si="52"/>
        <v>0</v>
      </c>
      <c r="CZ40" s="18">
        <f t="shared" si="53"/>
        <v>0</v>
      </c>
      <c r="DA40" s="18">
        <f t="shared" si="54"/>
        <v>0</v>
      </c>
      <c r="DB40" s="7"/>
      <c r="DC40" s="9">
        <v>265.354433414651</v>
      </c>
      <c r="DD40" s="9">
        <v>68.081926037869309</v>
      </c>
      <c r="DE40" s="9">
        <v>69.947397992589799</v>
      </c>
      <c r="DF40" s="9">
        <v>208.081173873502</v>
      </c>
      <c r="DG40" s="10">
        <v>81.874774650000006</v>
      </c>
      <c r="DH40" s="10">
        <v>84.904805848108495</v>
      </c>
      <c r="DI40" s="10">
        <f t="shared" si="55"/>
        <v>-197.27250737678168</v>
      </c>
      <c r="DJ40" s="10">
        <f t="shared" si="55"/>
        <v>1.8654719547204905</v>
      </c>
      <c r="DK40" s="10">
        <f t="shared" si="56"/>
        <v>-13.792848612130697</v>
      </c>
      <c r="DL40" s="10">
        <f t="shared" si="57"/>
        <v>-14.957407855518696</v>
      </c>
      <c r="DM40" s="18">
        <f t="shared" si="58"/>
        <v>2.7400399243741377E-2</v>
      </c>
      <c r="DN40" s="18">
        <f t="shared" si="59"/>
        <v>3.7008116493282936E-2</v>
      </c>
      <c r="DO40" s="18">
        <f t="shared" si="60"/>
        <v>-0.74343022966764449</v>
      </c>
      <c r="DP40" s="18">
        <f t="shared" si="61"/>
        <v>-0.60652483294921322</v>
      </c>
      <c r="DQ40" s="7"/>
      <c r="DR40" s="9">
        <v>374.16424967519703</v>
      </c>
      <c r="DS40" s="9">
        <v>6.1676606524000004</v>
      </c>
      <c r="DT40" s="9">
        <v>6.2869873685679201</v>
      </c>
      <c r="DU40" s="9">
        <v>374.16424970000003</v>
      </c>
      <c r="DV40" s="10">
        <v>6.1676606524000004</v>
      </c>
      <c r="DW40" s="10">
        <v>6.2869873685679201</v>
      </c>
      <c r="DX40" s="10">
        <f t="shared" si="62"/>
        <v>-367.99658902279702</v>
      </c>
      <c r="DY40" s="10">
        <f t="shared" si="62"/>
        <v>0.11932671616791968</v>
      </c>
      <c r="DZ40" s="10">
        <f t="shared" si="63"/>
        <v>0</v>
      </c>
      <c r="EA40" s="10">
        <f t="shared" si="64"/>
        <v>0</v>
      </c>
      <c r="EB40" s="18">
        <f t="shared" si="65"/>
        <v>1.9347159789260857E-2</v>
      </c>
      <c r="EC40" s="18">
        <f t="shared" si="66"/>
        <v>1.9347159789260857E-2</v>
      </c>
      <c r="ED40" s="18">
        <f t="shared" si="67"/>
        <v>-0.98351616794561747</v>
      </c>
      <c r="EE40" s="18">
        <f t="shared" si="68"/>
        <v>-0.98351616794671015</v>
      </c>
      <c r="EF40" s="6"/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v>0</v>
      </c>
      <c r="EM40" s="10">
        <f t="shared" si="69"/>
        <v>0</v>
      </c>
      <c r="EN40" s="10">
        <f t="shared" si="69"/>
        <v>0</v>
      </c>
      <c r="EO40" s="10">
        <f t="shared" si="70"/>
        <v>0</v>
      </c>
      <c r="EP40" s="10">
        <f t="shared" si="71"/>
        <v>0</v>
      </c>
      <c r="EQ40" s="18">
        <f t="shared" si="72"/>
        <v>0</v>
      </c>
      <c r="ER40" s="18">
        <f t="shared" si="73"/>
        <v>0</v>
      </c>
      <c r="ES40" s="18">
        <f t="shared" si="74"/>
        <v>0</v>
      </c>
      <c r="ET40" s="18">
        <f t="shared" si="75"/>
        <v>0</v>
      </c>
      <c r="EU40" s="7"/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10">
        <f t="shared" si="76"/>
        <v>0</v>
      </c>
      <c r="FC40" s="10">
        <f t="shared" si="76"/>
        <v>0</v>
      </c>
      <c r="FD40" s="10">
        <f t="shared" si="77"/>
        <v>0</v>
      </c>
      <c r="FE40" s="10">
        <f t="shared" si="78"/>
        <v>0</v>
      </c>
      <c r="FF40" s="18">
        <f t="shared" si="79"/>
        <v>0</v>
      </c>
      <c r="FG40" s="18">
        <f t="shared" si="80"/>
        <v>0</v>
      </c>
      <c r="FH40" s="18">
        <f t="shared" si="81"/>
        <v>0</v>
      </c>
      <c r="FI40" s="18">
        <f t="shared" si="82"/>
        <v>0</v>
      </c>
      <c r="FJ40" s="7"/>
    </row>
    <row r="41" spans="1:166">
      <c r="A41" s="5" t="s">
        <v>38</v>
      </c>
      <c r="B41" s="9">
        <f t="shared" si="83"/>
        <v>275871.23698665935</v>
      </c>
      <c r="C41" s="9">
        <f t="shared" si="84"/>
        <v>231565.17183388158</v>
      </c>
      <c r="D41" s="9">
        <f t="shared" si="85"/>
        <v>258231.16458842217</v>
      </c>
      <c r="E41" s="9">
        <f t="shared" si="86"/>
        <v>304393.03479170229</v>
      </c>
      <c r="F41" s="9">
        <f t="shared" si="87"/>
        <v>234846.38605062821</v>
      </c>
      <c r="G41" s="9">
        <f t="shared" si="88"/>
        <v>243128.71609863883</v>
      </c>
      <c r="H41" s="10">
        <f t="shared" si="6"/>
        <v>-44306.065152777766</v>
      </c>
      <c r="I41" s="10">
        <f t="shared" si="6"/>
        <v>26665.992754540581</v>
      </c>
      <c r="J41" s="10">
        <f t="shared" si="7"/>
        <v>-3281.2142167466227</v>
      </c>
      <c r="K41" s="10">
        <f t="shared" si="8"/>
        <v>15102.448489783332</v>
      </c>
      <c r="L41" s="18">
        <f t="shared" si="9"/>
        <v>0.1151554551289346</v>
      </c>
      <c r="M41" s="18">
        <f t="shared" si="10"/>
        <v>3.5267010863114241E-2</v>
      </c>
      <c r="N41" s="18">
        <f t="shared" si="11"/>
        <v>-0.1606041486482345</v>
      </c>
      <c r="O41" s="18">
        <f t="shared" si="12"/>
        <v>-0.22847647873633248</v>
      </c>
      <c r="P41" s="5"/>
      <c r="Q41" s="10">
        <v>218780.96924569501</v>
      </c>
      <c r="R41" s="9">
        <v>186354.7040155</v>
      </c>
      <c r="S41" s="9">
        <v>213281.28856811899</v>
      </c>
      <c r="T41" s="9">
        <v>218782.22029999999</v>
      </c>
      <c r="U41" s="10">
        <v>149515.19999600001</v>
      </c>
      <c r="V41" s="10">
        <v>156096.09999999899</v>
      </c>
      <c r="W41" s="10">
        <f t="shared" si="13"/>
        <v>-32426.265230195015</v>
      </c>
      <c r="X41" s="10">
        <f t="shared" si="13"/>
        <v>26926.584552618995</v>
      </c>
      <c r="Y41" s="10">
        <f t="shared" si="14"/>
        <v>36839.504019499989</v>
      </c>
      <c r="Z41" s="10">
        <f t="shared" si="15"/>
        <v>57185.188568120007</v>
      </c>
      <c r="AA41" s="18">
        <f t="shared" si="16"/>
        <v>0.14449103764174037</v>
      </c>
      <c r="AB41" s="18">
        <f t="shared" si="17"/>
        <v>4.401492292539512E-2</v>
      </c>
      <c r="AC41" s="18">
        <f t="shared" si="18"/>
        <v>-0.14821337222333872</v>
      </c>
      <c r="AD41" s="18">
        <f t="shared" si="19"/>
        <v>-0.31660260239163496</v>
      </c>
      <c r="AE41" s="7"/>
      <c r="AF41" s="9">
        <v>31495.094417585999</v>
      </c>
      <c r="AG41" s="9">
        <v>28539.399992846302</v>
      </c>
      <c r="AH41" s="9">
        <v>28534.361154849801</v>
      </c>
      <c r="AI41" s="9">
        <v>31495.094420000001</v>
      </c>
      <c r="AJ41" s="10">
        <v>31451.52104</v>
      </c>
      <c r="AK41" s="10">
        <v>31453.397697028198</v>
      </c>
      <c r="AL41" s="10">
        <f t="shared" si="20"/>
        <v>-2955.6944247396968</v>
      </c>
      <c r="AM41" s="10">
        <f t="shared" si="20"/>
        <v>-5.0388379965006607</v>
      </c>
      <c r="AN41" s="10">
        <f t="shared" si="21"/>
        <v>-2912.1210471536979</v>
      </c>
      <c r="AO41" s="10">
        <f t="shared" si="22"/>
        <v>-2919.0365421783972</v>
      </c>
      <c r="AP41" s="18">
        <f t="shared" si="23"/>
        <v>-1.7655725059965164E-4</v>
      </c>
      <c r="AQ41" s="18">
        <f t="shared" si="24"/>
        <v>5.966824389230489E-5</v>
      </c>
      <c r="AR41" s="18">
        <f t="shared" si="25"/>
        <v>-9.3846183966012117E-2</v>
      </c>
      <c r="AS41" s="18">
        <f t="shared" si="26"/>
        <v>-1.3834973605391602E-3</v>
      </c>
      <c r="AT41" s="7"/>
      <c r="AU41" s="9">
        <v>1176.86101865764</v>
      </c>
      <c r="AV41" s="9">
        <v>320.74316319023302</v>
      </c>
      <c r="AW41" s="9">
        <v>99.319876208773195</v>
      </c>
      <c r="AX41" s="9">
        <v>1176.86101865764</v>
      </c>
      <c r="AY41" s="10">
        <v>320.72115209999998</v>
      </c>
      <c r="AZ41" s="10">
        <v>42.263351823818702</v>
      </c>
      <c r="BA41" s="10">
        <f t="shared" si="27"/>
        <v>-856.11785546740703</v>
      </c>
      <c r="BB41" s="10">
        <f t="shared" si="27"/>
        <v>-221.42328698145982</v>
      </c>
      <c r="BC41" s="10">
        <f t="shared" si="28"/>
        <v>2.2011090233036157E-2</v>
      </c>
      <c r="BD41" s="10">
        <f t="shared" si="29"/>
        <v>57.056524384954493</v>
      </c>
      <c r="BE41" s="18">
        <f t="shared" si="30"/>
        <v>-0.69034452606596486</v>
      </c>
      <c r="BF41" s="18">
        <f t="shared" si="31"/>
        <v>-0.86822399599437361</v>
      </c>
      <c r="BG41" s="18">
        <f t="shared" si="32"/>
        <v>-0.72745875842154972</v>
      </c>
      <c r="BH41" s="18">
        <f t="shared" si="33"/>
        <v>-0.72747746164128768</v>
      </c>
      <c r="BI41" s="1"/>
      <c r="BJ41" s="9">
        <v>3594.1282000000001</v>
      </c>
      <c r="BK41" s="9">
        <v>1746.0730451063</v>
      </c>
      <c r="BL41" s="9">
        <v>1906.7802521584999</v>
      </c>
      <c r="BM41" s="9">
        <v>16351.9198831944</v>
      </c>
      <c r="BN41" s="10">
        <v>22338.987939999999</v>
      </c>
      <c r="BO41" s="10">
        <v>24300.508674664401</v>
      </c>
      <c r="BP41" s="10">
        <f t="shared" si="34"/>
        <v>-1848.0551548937001</v>
      </c>
      <c r="BQ41" s="10">
        <f t="shared" si="34"/>
        <v>160.70720705219992</v>
      </c>
      <c r="BR41" s="10">
        <f t="shared" si="35"/>
        <v>-20592.9148948937</v>
      </c>
      <c r="BS41" s="10">
        <f t="shared" si="36"/>
        <v>-22393.728422505901</v>
      </c>
      <c r="BT41" s="18">
        <f t="shared" si="37"/>
        <v>9.2039223389085739E-2</v>
      </c>
      <c r="BU41" s="18">
        <f t="shared" si="38"/>
        <v>8.7807054640650029E-2</v>
      </c>
      <c r="BV41" s="18">
        <f t="shared" si="39"/>
        <v>-0.51418732222565133</v>
      </c>
      <c r="BW41" s="18">
        <f t="shared" si="40"/>
        <v>0.36613853905673654</v>
      </c>
      <c r="BX41" s="1"/>
      <c r="BY41" s="9">
        <v>13488.9039893435</v>
      </c>
      <c r="BZ41" s="9">
        <v>13477.8879889375</v>
      </c>
      <c r="CA41" s="9">
        <v>13274.8802569375</v>
      </c>
      <c r="CB41" s="9">
        <v>30015.957559999999</v>
      </c>
      <c r="CC41" s="10">
        <v>30004.941786474214</v>
      </c>
      <c r="CD41" s="10">
        <v>30001.636760343499</v>
      </c>
      <c r="CE41" s="10">
        <f t="shared" si="41"/>
        <v>-11.016000405999876</v>
      </c>
      <c r="CF41" s="10">
        <f t="shared" si="41"/>
        <v>-203.00773200000003</v>
      </c>
      <c r="CG41" s="10">
        <f t="shared" si="42"/>
        <v>-16527.053797536711</v>
      </c>
      <c r="CH41" s="10">
        <f t="shared" si="43"/>
        <v>-16726.756503405999</v>
      </c>
      <c r="CI41" s="18">
        <f t="shared" si="44"/>
        <v>-1.5062280690166479E-2</v>
      </c>
      <c r="CJ41" s="18">
        <f t="shared" si="45"/>
        <v>-1.1014939319776493E-4</v>
      </c>
      <c r="CK41" s="18">
        <f t="shared" si="46"/>
        <v>-8.1667127401179019E-4</v>
      </c>
      <c r="CL41" s="18">
        <f t="shared" si="47"/>
        <v>-3.6699723817790924E-4</v>
      </c>
      <c r="CM41" s="6"/>
      <c r="CN41" s="9">
        <v>646.40129999999999</v>
      </c>
      <c r="CO41" s="9">
        <v>646.40129999999999</v>
      </c>
      <c r="CP41" s="9">
        <v>646.40129999999999</v>
      </c>
      <c r="CQ41" s="9">
        <v>646.40129999999999</v>
      </c>
      <c r="CR41" s="9">
        <v>646.40129999999999</v>
      </c>
      <c r="CS41" s="9">
        <v>646.40129999999999</v>
      </c>
      <c r="CT41" s="10">
        <f t="shared" si="48"/>
        <v>0</v>
      </c>
      <c r="CU41" s="10">
        <f t="shared" si="48"/>
        <v>0</v>
      </c>
      <c r="CV41" s="10">
        <f t="shared" si="49"/>
        <v>0</v>
      </c>
      <c r="CW41" s="10">
        <f t="shared" si="50"/>
        <v>0</v>
      </c>
      <c r="CX41" s="18">
        <f t="shared" si="51"/>
        <v>0</v>
      </c>
      <c r="CY41" s="18">
        <f t="shared" si="52"/>
        <v>0</v>
      </c>
      <c r="CZ41" s="18">
        <f t="shared" si="53"/>
        <v>0</v>
      </c>
      <c r="DA41" s="18">
        <f t="shared" si="54"/>
        <v>0</v>
      </c>
      <c r="DB41" s="7"/>
      <c r="DC41" s="9">
        <v>3740.6515405806299</v>
      </c>
      <c r="DD41" s="9">
        <v>442.94394234723899</v>
      </c>
      <c r="DE41" s="9">
        <v>450.55597304688001</v>
      </c>
      <c r="DF41" s="9">
        <v>2976.35303485025</v>
      </c>
      <c r="DG41" s="10">
        <v>531.59445010000002</v>
      </c>
      <c r="DH41" s="10">
        <v>550.83110767822495</v>
      </c>
      <c r="DI41" s="10">
        <f t="shared" si="55"/>
        <v>-3297.7075982333909</v>
      </c>
      <c r="DJ41" s="10">
        <f t="shared" si="55"/>
        <v>7.612030699641025</v>
      </c>
      <c r="DK41" s="10">
        <f t="shared" si="56"/>
        <v>-88.65050775276103</v>
      </c>
      <c r="DL41" s="10">
        <f t="shared" si="57"/>
        <v>-100.27513463134494</v>
      </c>
      <c r="DM41" s="18">
        <f t="shared" si="58"/>
        <v>1.7185088161051524E-2</v>
      </c>
      <c r="DN41" s="18">
        <f t="shared" si="59"/>
        <v>3.6186716348536492E-2</v>
      </c>
      <c r="DO41" s="18">
        <f t="shared" si="60"/>
        <v>-0.88158641949351835</v>
      </c>
      <c r="DP41" s="18">
        <f t="shared" si="61"/>
        <v>-0.82139402017316598</v>
      </c>
      <c r="DQ41" s="7"/>
      <c r="DR41" s="9">
        <v>2948.2272747965799</v>
      </c>
      <c r="DS41" s="9">
        <v>37.018385954000003</v>
      </c>
      <c r="DT41" s="9">
        <v>37.577207101712297</v>
      </c>
      <c r="DU41" s="9">
        <v>2948.2272750000002</v>
      </c>
      <c r="DV41" s="10">
        <v>37.018385954000003</v>
      </c>
      <c r="DW41" s="10">
        <v>37.577207101712297</v>
      </c>
      <c r="DX41" s="10">
        <f t="shared" si="62"/>
        <v>-2911.2088888425797</v>
      </c>
      <c r="DY41" s="10">
        <f t="shared" si="62"/>
        <v>0.55882114771229396</v>
      </c>
      <c r="DZ41" s="10">
        <f t="shared" si="63"/>
        <v>0</v>
      </c>
      <c r="EA41" s="10">
        <f t="shared" si="64"/>
        <v>0</v>
      </c>
      <c r="EB41" s="18">
        <f t="shared" si="65"/>
        <v>1.5095772906109398E-2</v>
      </c>
      <c r="EC41" s="18">
        <f t="shared" si="66"/>
        <v>1.5095772906109398E-2</v>
      </c>
      <c r="ED41" s="18">
        <f t="shared" si="67"/>
        <v>-0.98744384930210161</v>
      </c>
      <c r="EE41" s="18">
        <f t="shared" si="68"/>
        <v>-0.98744384930296791</v>
      </c>
      <c r="EF41" s="6"/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v>0</v>
      </c>
      <c r="EM41" s="10">
        <f t="shared" si="69"/>
        <v>0</v>
      </c>
      <c r="EN41" s="10">
        <f t="shared" si="69"/>
        <v>0</v>
      </c>
      <c r="EO41" s="10">
        <f t="shared" si="70"/>
        <v>0</v>
      </c>
      <c r="EP41" s="10">
        <f t="shared" si="71"/>
        <v>0</v>
      </c>
      <c r="EQ41" s="18">
        <f t="shared" si="72"/>
        <v>0</v>
      </c>
      <c r="ER41" s="18">
        <f t="shared" si="73"/>
        <v>0</v>
      </c>
      <c r="ES41" s="18">
        <f t="shared" si="74"/>
        <v>0</v>
      </c>
      <c r="ET41" s="18">
        <f t="shared" si="75"/>
        <v>0</v>
      </c>
      <c r="EU41" s="7"/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10">
        <f t="shared" si="76"/>
        <v>0</v>
      </c>
      <c r="FC41" s="10">
        <f t="shared" si="76"/>
        <v>0</v>
      </c>
      <c r="FD41" s="10">
        <f t="shared" si="77"/>
        <v>0</v>
      </c>
      <c r="FE41" s="10">
        <f t="shared" si="78"/>
        <v>0</v>
      </c>
      <c r="FF41" s="18">
        <f t="shared" si="79"/>
        <v>0</v>
      </c>
      <c r="FG41" s="18">
        <f t="shared" si="80"/>
        <v>0</v>
      </c>
      <c r="FH41" s="18">
        <f t="shared" si="81"/>
        <v>0</v>
      </c>
      <c r="FI41" s="18">
        <f t="shared" si="82"/>
        <v>0</v>
      </c>
      <c r="FJ41" s="7"/>
    </row>
    <row r="42" spans="1:166">
      <c r="A42" s="5" t="s">
        <v>39</v>
      </c>
      <c r="B42" s="9">
        <f t="shared" si="83"/>
        <v>29083.233265467963</v>
      </c>
      <c r="C42" s="9">
        <f t="shared" si="84"/>
        <v>42688.203172768604</v>
      </c>
      <c r="D42" s="9">
        <f t="shared" si="85"/>
        <v>42453.314397661867</v>
      </c>
      <c r="E42" s="9">
        <f t="shared" si="86"/>
        <v>28681.525506821039</v>
      </c>
      <c r="F42" s="9">
        <f t="shared" si="87"/>
        <v>26147.210356803185</v>
      </c>
      <c r="G42" s="9">
        <f t="shared" si="88"/>
        <v>26112.326747338273</v>
      </c>
      <c r="H42" s="10">
        <f t="shared" si="6"/>
        <v>13604.969907300641</v>
      </c>
      <c r="I42" s="10">
        <f t="shared" si="6"/>
        <v>-234.88877510673774</v>
      </c>
      <c r="J42" s="10">
        <f t="shared" si="7"/>
        <v>16540.992815965419</v>
      </c>
      <c r="K42" s="10">
        <f t="shared" si="8"/>
        <v>16340.987650323594</v>
      </c>
      <c r="L42" s="18">
        <f t="shared" si="9"/>
        <v>-5.5024282506361509E-3</v>
      </c>
      <c r="M42" s="18">
        <f t="shared" si="10"/>
        <v>-1.3341235638101641E-3</v>
      </c>
      <c r="N42" s="18">
        <f t="shared" si="11"/>
        <v>0.46779427112234218</v>
      </c>
      <c r="O42" s="18">
        <f t="shared" si="12"/>
        <v>-8.8360542378233792E-2</v>
      </c>
      <c r="P42" s="5"/>
      <c r="Q42" s="10">
        <v>12215.385838955101</v>
      </c>
      <c r="R42" s="9">
        <v>29710.5875299</v>
      </c>
      <c r="S42" s="9">
        <v>29710.5875299</v>
      </c>
      <c r="T42" s="9">
        <v>12215.385840000001</v>
      </c>
      <c r="U42" s="10">
        <v>13452.6999992</v>
      </c>
      <c r="V42" s="10">
        <v>13458.663198570001</v>
      </c>
      <c r="W42" s="10">
        <f t="shared" si="13"/>
        <v>17495.201690944901</v>
      </c>
      <c r="X42" s="10">
        <f t="shared" si="13"/>
        <v>0</v>
      </c>
      <c r="Y42" s="10">
        <f t="shared" si="14"/>
        <v>16257.8875307</v>
      </c>
      <c r="Z42" s="10">
        <f t="shared" si="15"/>
        <v>16251.924331329999</v>
      </c>
      <c r="AA42" s="18">
        <f t="shared" si="16"/>
        <v>0</v>
      </c>
      <c r="AB42" s="18">
        <f t="shared" si="17"/>
        <v>4.4327156409903259E-4</v>
      </c>
      <c r="AC42" s="18">
        <f t="shared" si="18"/>
        <v>1.4322266952184488</v>
      </c>
      <c r="AD42" s="18">
        <f t="shared" si="19"/>
        <v>0.10129145124080659</v>
      </c>
      <c r="AE42" s="7"/>
      <c r="AF42" s="9">
        <v>1999.19060303889</v>
      </c>
      <c r="AG42" s="9">
        <v>1999.1377803021201</v>
      </c>
      <c r="AH42" s="9">
        <v>1947.00332759099</v>
      </c>
      <c r="AI42" s="9">
        <v>1698.2646769999999</v>
      </c>
      <c r="AJ42" s="10">
        <v>1698.2120339999999</v>
      </c>
      <c r="AK42" s="10">
        <v>1698.7140389814001</v>
      </c>
      <c r="AL42" s="10">
        <f t="shared" si="20"/>
        <v>-5.2822736769940093E-2</v>
      </c>
      <c r="AM42" s="10">
        <f t="shared" si="20"/>
        <v>-52.134452711130052</v>
      </c>
      <c r="AN42" s="10">
        <f t="shared" si="21"/>
        <v>300.92574630212016</v>
      </c>
      <c r="AO42" s="10">
        <f t="shared" si="22"/>
        <v>248.2892886095899</v>
      </c>
      <c r="AP42" s="18">
        <f t="shared" si="23"/>
        <v>-2.6078469040413624E-2</v>
      </c>
      <c r="AQ42" s="18">
        <f t="shared" si="24"/>
        <v>2.9560795198098626E-4</v>
      </c>
      <c r="AR42" s="18">
        <f t="shared" si="25"/>
        <v>-2.6422061353052757E-5</v>
      </c>
      <c r="AS42" s="18">
        <f t="shared" si="26"/>
        <v>-3.0998112787097157E-5</v>
      </c>
      <c r="AT42" s="7"/>
      <c r="AU42" s="9">
        <v>309.43142784128298</v>
      </c>
      <c r="AV42" s="9">
        <v>45.031448524393298</v>
      </c>
      <c r="AW42" s="9">
        <v>1.3592907342127001</v>
      </c>
      <c r="AX42" s="9">
        <v>309.43142784128298</v>
      </c>
      <c r="AY42" s="10">
        <v>45.031782380000003</v>
      </c>
      <c r="AZ42" s="10">
        <v>1.3655799439713601</v>
      </c>
      <c r="BA42" s="10">
        <f t="shared" si="27"/>
        <v>-264.3999793168897</v>
      </c>
      <c r="BB42" s="10">
        <f t="shared" si="27"/>
        <v>-43.672157790180599</v>
      </c>
      <c r="BC42" s="10">
        <f t="shared" si="28"/>
        <v>-3.3385560670495806E-4</v>
      </c>
      <c r="BD42" s="10">
        <f t="shared" si="29"/>
        <v>-6.289209758659986E-3</v>
      </c>
      <c r="BE42" s="18">
        <f t="shared" si="30"/>
        <v>-0.96981463446648009</v>
      </c>
      <c r="BF42" s="18">
        <f t="shared" si="31"/>
        <v>-0.96967519667669522</v>
      </c>
      <c r="BG42" s="18">
        <f t="shared" si="32"/>
        <v>-0.85447034634280483</v>
      </c>
      <c r="BH42" s="18">
        <f t="shared" si="33"/>
        <v>-0.85446926741036089</v>
      </c>
      <c r="BI42" s="1"/>
      <c r="BJ42" s="9">
        <v>0</v>
      </c>
      <c r="BK42" s="9">
        <v>0</v>
      </c>
      <c r="BL42" s="9">
        <v>0</v>
      </c>
      <c r="BM42" s="9">
        <v>0</v>
      </c>
      <c r="BN42" s="10">
        <v>0</v>
      </c>
      <c r="BO42" s="10">
        <v>0</v>
      </c>
      <c r="BP42" s="10">
        <f t="shared" si="34"/>
        <v>0</v>
      </c>
      <c r="BQ42" s="10">
        <f t="shared" si="34"/>
        <v>0</v>
      </c>
      <c r="BR42" s="10">
        <f t="shared" si="35"/>
        <v>0</v>
      </c>
      <c r="BS42" s="10">
        <f t="shared" si="36"/>
        <v>0</v>
      </c>
      <c r="BT42" s="18">
        <f t="shared" si="37"/>
        <v>0</v>
      </c>
      <c r="BU42" s="18">
        <f t="shared" si="38"/>
        <v>0</v>
      </c>
      <c r="BV42" s="18">
        <f t="shared" si="39"/>
        <v>0</v>
      </c>
      <c r="BW42" s="18">
        <f t="shared" si="40"/>
        <v>0</v>
      </c>
      <c r="BX42" s="2"/>
      <c r="BY42" s="9">
        <v>10346.9032718989</v>
      </c>
      <c r="BZ42" s="9">
        <v>10342.4983752264</v>
      </c>
      <c r="CA42" s="9">
        <v>10201.3174870066</v>
      </c>
      <c r="CB42" s="9">
        <v>10346.903270000001</v>
      </c>
      <c r="CC42" s="10">
        <v>10342.498389898186</v>
      </c>
      <c r="CD42" s="10">
        <v>10341.1769062246</v>
      </c>
      <c r="CE42" s="10">
        <f t="shared" si="41"/>
        <v>-4.4048966725003993</v>
      </c>
      <c r="CF42" s="10">
        <f t="shared" si="41"/>
        <v>-141.18088821980018</v>
      </c>
      <c r="CG42" s="10">
        <f t="shared" si="42"/>
        <v>-1.4671786630060524E-5</v>
      </c>
      <c r="CH42" s="10">
        <f t="shared" si="43"/>
        <v>-139.85941921800077</v>
      </c>
      <c r="CI42" s="18">
        <f t="shared" si="44"/>
        <v>-1.3650559381084717E-2</v>
      </c>
      <c r="CJ42" s="18">
        <f t="shared" si="45"/>
        <v>-1.2777219040969591E-4</v>
      </c>
      <c r="CK42" s="18">
        <f t="shared" si="46"/>
        <v>-4.2572125753447747E-4</v>
      </c>
      <c r="CL42" s="18">
        <f t="shared" si="47"/>
        <v>-4.2571965610096422E-4</v>
      </c>
      <c r="CM42" s="6"/>
      <c r="CN42" s="9">
        <v>498.1984999999998</v>
      </c>
      <c r="CO42" s="9">
        <v>498.1984999999998</v>
      </c>
      <c r="CP42" s="9">
        <v>498.1984999999998</v>
      </c>
      <c r="CQ42" s="9">
        <v>498.1984999999998</v>
      </c>
      <c r="CR42" s="9">
        <v>498.1984999999998</v>
      </c>
      <c r="CS42" s="9">
        <v>498.1984999999998</v>
      </c>
      <c r="CT42" s="10">
        <f t="shared" si="48"/>
        <v>0</v>
      </c>
      <c r="CU42" s="10">
        <f t="shared" si="48"/>
        <v>0</v>
      </c>
      <c r="CV42" s="10">
        <f t="shared" si="49"/>
        <v>0</v>
      </c>
      <c r="CW42" s="10">
        <f t="shared" si="50"/>
        <v>0</v>
      </c>
      <c r="CX42" s="18">
        <f t="shared" si="51"/>
        <v>0</v>
      </c>
      <c r="CY42" s="18">
        <f t="shared" si="52"/>
        <v>0</v>
      </c>
      <c r="CZ42" s="18">
        <f t="shared" si="53"/>
        <v>0</v>
      </c>
      <c r="DA42" s="18">
        <f t="shared" si="54"/>
        <v>0</v>
      </c>
      <c r="DB42" s="7"/>
      <c r="DC42" s="9">
        <v>611.89892855250002</v>
      </c>
      <c r="DD42" s="9">
        <v>72.764900950693104</v>
      </c>
      <c r="DE42" s="9">
        <v>74.698352175666699</v>
      </c>
      <c r="DF42" s="9">
        <v>511.11709697975402</v>
      </c>
      <c r="DG42" s="10">
        <v>90.585013459999999</v>
      </c>
      <c r="DH42" s="10">
        <v>94.058613363903106</v>
      </c>
      <c r="DI42" s="10">
        <f t="shared" si="55"/>
        <v>-539.13402760180691</v>
      </c>
      <c r="DJ42" s="10">
        <f t="shared" si="55"/>
        <v>1.9334512249735951</v>
      </c>
      <c r="DK42" s="10">
        <f t="shared" si="56"/>
        <v>-17.820112509306895</v>
      </c>
      <c r="DL42" s="10">
        <f t="shared" si="57"/>
        <v>-19.360261188236407</v>
      </c>
      <c r="DM42" s="18">
        <f t="shared" si="58"/>
        <v>2.6571206717971606E-2</v>
      </c>
      <c r="DN42" s="18">
        <f t="shared" si="59"/>
        <v>3.8346297817099285E-2</v>
      </c>
      <c r="DO42" s="18">
        <f t="shared" si="60"/>
        <v>-0.88108346402432047</v>
      </c>
      <c r="DP42" s="18">
        <f t="shared" si="61"/>
        <v>-0.82277052754588598</v>
      </c>
      <c r="DQ42" s="7"/>
      <c r="DR42" s="9">
        <v>3102.2246951812899</v>
      </c>
      <c r="DS42" s="9">
        <v>19.984637865</v>
      </c>
      <c r="DT42" s="9">
        <v>20.149910254398701</v>
      </c>
      <c r="DU42" s="9">
        <v>3102.2246949999999</v>
      </c>
      <c r="DV42" s="10">
        <v>19.984637865</v>
      </c>
      <c r="DW42" s="10">
        <v>20.149910254398701</v>
      </c>
      <c r="DX42" s="10">
        <f t="shared" si="62"/>
        <v>-3082.2400573162899</v>
      </c>
      <c r="DY42" s="10">
        <f t="shared" si="62"/>
        <v>0.16527238939870159</v>
      </c>
      <c r="DZ42" s="10">
        <f t="shared" si="63"/>
        <v>0</v>
      </c>
      <c r="EA42" s="10">
        <f t="shared" si="64"/>
        <v>0</v>
      </c>
      <c r="EB42" s="18">
        <f t="shared" si="65"/>
        <v>8.2699716910132563E-3</v>
      </c>
      <c r="EC42" s="18">
        <f t="shared" si="66"/>
        <v>8.2699716910132563E-3</v>
      </c>
      <c r="ED42" s="18">
        <f t="shared" si="67"/>
        <v>-0.99355796570891775</v>
      </c>
      <c r="EE42" s="18">
        <f t="shared" si="68"/>
        <v>-0.99355796570854127</v>
      </c>
      <c r="EF42" s="6"/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v>0</v>
      </c>
      <c r="EM42" s="10">
        <f t="shared" si="69"/>
        <v>0</v>
      </c>
      <c r="EN42" s="10">
        <f t="shared" si="69"/>
        <v>0</v>
      </c>
      <c r="EO42" s="10">
        <f t="shared" si="70"/>
        <v>0</v>
      </c>
      <c r="EP42" s="10">
        <f t="shared" si="71"/>
        <v>0</v>
      </c>
      <c r="EQ42" s="18">
        <f t="shared" si="72"/>
        <v>0</v>
      </c>
      <c r="ER42" s="18">
        <f t="shared" si="73"/>
        <v>0</v>
      </c>
      <c r="ES42" s="18">
        <f t="shared" si="74"/>
        <v>0</v>
      </c>
      <c r="ET42" s="18">
        <f t="shared" si="75"/>
        <v>0</v>
      </c>
      <c r="EU42" s="7"/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10">
        <f t="shared" si="76"/>
        <v>0</v>
      </c>
      <c r="FC42" s="10">
        <f t="shared" si="76"/>
        <v>0</v>
      </c>
      <c r="FD42" s="10">
        <f t="shared" si="77"/>
        <v>0</v>
      </c>
      <c r="FE42" s="10">
        <f t="shared" si="78"/>
        <v>0</v>
      </c>
      <c r="FF42" s="18">
        <f t="shared" si="79"/>
        <v>0</v>
      </c>
      <c r="FG42" s="18">
        <f t="shared" si="80"/>
        <v>0</v>
      </c>
      <c r="FH42" s="18">
        <f t="shared" si="81"/>
        <v>0</v>
      </c>
      <c r="FI42" s="18">
        <f t="shared" si="82"/>
        <v>0</v>
      </c>
      <c r="FJ42" s="7"/>
    </row>
    <row r="43" spans="1:166">
      <c r="A43" s="5" t="s">
        <v>40</v>
      </c>
      <c r="B43" s="9">
        <f t="shared" si="83"/>
        <v>378675.73976459599</v>
      </c>
      <c r="C43" s="9">
        <f t="shared" si="84"/>
        <v>419587.61477028747</v>
      </c>
      <c r="D43" s="9">
        <f t="shared" si="85"/>
        <v>378878.08914520475</v>
      </c>
      <c r="E43" s="9">
        <f t="shared" si="86"/>
        <v>388468.05310985795</v>
      </c>
      <c r="F43" s="9">
        <f t="shared" si="87"/>
        <v>709182.36000814231</v>
      </c>
      <c r="G43" s="9">
        <f t="shared" si="88"/>
        <v>711646.53203968843</v>
      </c>
      <c r="H43" s="10">
        <f t="shared" si="6"/>
        <v>40911.875005691487</v>
      </c>
      <c r="I43" s="10">
        <f t="shared" si="6"/>
        <v>-40709.525625082722</v>
      </c>
      <c r="J43" s="10">
        <f t="shared" si="7"/>
        <v>-289594.74523785483</v>
      </c>
      <c r="K43" s="10">
        <f t="shared" si="8"/>
        <v>-332768.44289448368</v>
      </c>
      <c r="L43" s="18">
        <f t="shared" si="9"/>
        <v>-9.7022705609101575E-2</v>
      </c>
      <c r="M43" s="18">
        <f t="shared" si="10"/>
        <v>3.4746662783854865E-3</v>
      </c>
      <c r="N43" s="18">
        <f t="shared" si="11"/>
        <v>0.10803933473827602</v>
      </c>
      <c r="O43" s="18">
        <f t="shared" si="12"/>
        <v>0.82558734065986894</v>
      </c>
      <c r="P43" s="5"/>
      <c r="Q43" s="10">
        <v>266148.02990505501</v>
      </c>
      <c r="R43" s="9">
        <v>324377.28043448</v>
      </c>
      <c r="S43" s="9">
        <v>284468.104193179</v>
      </c>
      <c r="T43" s="9">
        <v>266148.02990000002</v>
      </c>
      <c r="U43" s="10">
        <v>596986.69999999995</v>
      </c>
      <c r="V43" s="10">
        <v>600065.70000001998</v>
      </c>
      <c r="W43" s="10">
        <f t="shared" si="13"/>
        <v>58229.250529424986</v>
      </c>
      <c r="X43" s="10">
        <f t="shared" si="13"/>
        <v>-39909.176241301</v>
      </c>
      <c r="Y43" s="10">
        <f t="shared" si="14"/>
        <v>-272609.41956551996</v>
      </c>
      <c r="Z43" s="10">
        <f t="shared" si="15"/>
        <v>-315597.59580684098</v>
      </c>
      <c r="AA43" s="18">
        <f t="shared" si="16"/>
        <v>-0.1230332043842452</v>
      </c>
      <c r="AB43" s="18">
        <f t="shared" si="17"/>
        <v>5.1575688369942304E-3</v>
      </c>
      <c r="AC43" s="18">
        <f t="shared" si="18"/>
        <v>0.21878520216812256</v>
      </c>
      <c r="AD43" s="18">
        <f t="shared" si="19"/>
        <v>1.24306263031256</v>
      </c>
      <c r="AE43" s="7"/>
      <c r="AF43" s="9">
        <v>67160.035366815893</v>
      </c>
      <c r="AG43" s="9">
        <v>60760.109760063599</v>
      </c>
      <c r="AH43" s="9">
        <v>60475.818247288596</v>
      </c>
      <c r="AI43" s="9">
        <v>78206.152029999997</v>
      </c>
      <c r="AJ43" s="10">
        <v>77595.031480000005</v>
      </c>
      <c r="AK43" s="10">
        <v>77605.467393939907</v>
      </c>
      <c r="AL43" s="10">
        <f t="shared" si="20"/>
        <v>-6399.9256067522947</v>
      </c>
      <c r="AM43" s="10">
        <f t="shared" si="20"/>
        <v>-284.29151277500205</v>
      </c>
      <c r="AN43" s="10">
        <f t="shared" si="21"/>
        <v>-16834.921719936407</v>
      </c>
      <c r="AO43" s="10">
        <f t="shared" si="22"/>
        <v>-17129.649146651311</v>
      </c>
      <c r="AP43" s="18">
        <f t="shared" si="23"/>
        <v>-4.6789170378006978E-3</v>
      </c>
      <c r="AQ43" s="18">
        <f t="shared" si="24"/>
        <v>1.3449203822530741E-4</v>
      </c>
      <c r="AR43" s="18">
        <f t="shared" si="25"/>
        <v>-9.5293660460377447E-2</v>
      </c>
      <c r="AS43" s="18">
        <f t="shared" si="26"/>
        <v>-7.8142260440785469E-3</v>
      </c>
      <c r="AT43" s="7"/>
      <c r="AU43" s="9">
        <v>2362.97354163614</v>
      </c>
      <c r="AV43" s="9">
        <v>780.02848295378703</v>
      </c>
      <c r="AW43" s="9">
        <v>300.03558854069399</v>
      </c>
      <c r="AX43" s="9">
        <v>2362.97354163614</v>
      </c>
      <c r="AY43" s="10">
        <v>779.96830260000002</v>
      </c>
      <c r="AZ43" s="10">
        <v>124.005948636669</v>
      </c>
      <c r="BA43" s="10">
        <f t="shared" si="27"/>
        <v>-1582.945058682353</v>
      </c>
      <c r="BB43" s="10">
        <f t="shared" si="27"/>
        <v>-479.99289441309304</v>
      </c>
      <c r="BC43" s="10">
        <f t="shared" si="28"/>
        <v>6.0180353787018248E-2</v>
      </c>
      <c r="BD43" s="10">
        <f t="shared" si="29"/>
        <v>176.02963990402498</v>
      </c>
      <c r="BE43" s="18">
        <f t="shared" si="30"/>
        <v>-0.6153530350526063</v>
      </c>
      <c r="BF43" s="18">
        <f t="shared" si="31"/>
        <v>-0.84101155364480962</v>
      </c>
      <c r="BG43" s="18">
        <f t="shared" si="32"/>
        <v>-0.66989538003303684</v>
      </c>
      <c r="BH43" s="18">
        <f t="shared" si="33"/>
        <v>-0.6699208480938198</v>
      </c>
      <c r="BI43" s="1"/>
      <c r="BJ43" s="9">
        <v>0</v>
      </c>
      <c r="BK43" s="9">
        <v>0</v>
      </c>
      <c r="BL43" s="9">
        <v>0</v>
      </c>
      <c r="BM43" s="9">
        <v>0</v>
      </c>
      <c r="BN43" s="10">
        <v>0</v>
      </c>
      <c r="BO43" s="10">
        <v>0</v>
      </c>
      <c r="BP43" s="10">
        <f t="shared" si="34"/>
        <v>0</v>
      </c>
      <c r="BQ43" s="10">
        <f t="shared" si="34"/>
        <v>0</v>
      </c>
      <c r="BR43" s="10">
        <f t="shared" si="35"/>
        <v>0</v>
      </c>
      <c r="BS43" s="10">
        <f t="shared" si="36"/>
        <v>0</v>
      </c>
      <c r="BT43" s="18">
        <f t="shared" si="37"/>
        <v>0</v>
      </c>
      <c r="BU43" s="18">
        <f t="shared" si="38"/>
        <v>0</v>
      </c>
      <c r="BV43" s="18">
        <f t="shared" si="39"/>
        <v>0</v>
      </c>
      <c r="BW43" s="18">
        <f t="shared" si="40"/>
        <v>0</v>
      </c>
      <c r="BX43" s="2"/>
      <c r="BY43" s="9">
        <v>32714.134028919099</v>
      </c>
      <c r="BZ43" s="9">
        <v>32700.521446570401</v>
      </c>
      <c r="CA43" s="9">
        <v>32634.359481061299</v>
      </c>
      <c r="CB43" s="9">
        <v>32714.134030000001</v>
      </c>
      <c r="CC43" s="10">
        <v>32700.521679671303</v>
      </c>
      <c r="CD43" s="10">
        <v>32696.437643465801</v>
      </c>
      <c r="CE43" s="10">
        <f t="shared" si="41"/>
        <v>-13.612582348698197</v>
      </c>
      <c r="CF43" s="10">
        <f t="shared" si="41"/>
        <v>-66.161965509101719</v>
      </c>
      <c r="CG43" s="10">
        <f t="shared" si="42"/>
        <v>-2.3310090182349086E-4</v>
      </c>
      <c r="CH43" s="10">
        <f t="shared" si="43"/>
        <v>-62.078162404501199</v>
      </c>
      <c r="CI43" s="18">
        <f t="shared" si="44"/>
        <v>-2.0232694337062544E-3</v>
      </c>
      <c r="CJ43" s="18">
        <f t="shared" si="45"/>
        <v>-1.2489208109610179E-4</v>
      </c>
      <c r="CK43" s="18">
        <f t="shared" si="46"/>
        <v>-4.1610706664785182E-4</v>
      </c>
      <c r="CL43" s="18">
        <f t="shared" si="47"/>
        <v>-4.1609997428680473E-4</v>
      </c>
      <c r="CM43" s="6"/>
      <c r="CN43" s="9">
        <v>277.46769999999987</v>
      </c>
      <c r="CO43" s="9">
        <v>277.46769999999987</v>
      </c>
      <c r="CP43" s="9">
        <v>277.46769999999987</v>
      </c>
      <c r="CQ43" s="9">
        <v>277.46769999999987</v>
      </c>
      <c r="CR43" s="9">
        <v>277.46769999999987</v>
      </c>
      <c r="CS43" s="9">
        <v>277.46769999999987</v>
      </c>
      <c r="CT43" s="10">
        <f t="shared" si="48"/>
        <v>0</v>
      </c>
      <c r="CU43" s="10">
        <f t="shared" si="48"/>
        <v>0</v>
      </c>
      <c r="CV43" s="10">
        <f t="shared" si="49"/>
        <v>0</v>
      </c>
      <c r="CW43" s="10">
        <f t="shared" si="50"/>
        <v>0</v>
      </c>
      <c r="CX43" s="18">
        <f t="shared" si="51"/>
        <v>0</v>
      </c>
      <c r="CY43" s="18">
        <f t="shared" si="52"/>
        <v>0</v>
      </c>
      <c r="CZ43" s="18">
        <f t="shared" si="53"/>
        <v>0</v>
      </c>
      <c r="DA43" s="18">
        <f t="shared" si="54"/>
        <v>0</v>
      </c>
      <c r="DB43" s="7"/>
      <c r="DC43" s="9">
        <v>6087.6885993167898</v>
      </c>
      <c r="DD43" s="9">
        <v>644.32251054869892</v>
      </c>
      <c r="DE43" s="9">
        <v>673.62159077172305</v>
      </c>
      <c r="DF43" s="9">
        <v>4833.8852852217897</v>
      </c>
      <c r="DG43" s="10">
        <v>794.78641019999998</v>
      </c>
      <c r="DH43" s="10">
        <v>828.77100926271805</v>
      </c>
      <c r="DI43" s="10">
        <f t="shared" si="55"/>
        <v>-5443.3660887680908</v>
      </c>
      <c r="DJ43" s="10">
        <f t="shared" si="55"/>
        <v>29.299080223024134</v>
      </c>
      <c r="DK43" s="10">
        <f t="shared" si="56"/>
        <v>-150.46389965130106</v>
      </c>
      <c r="DL43" s="10">
        <f t="shared" si="57"/>
        <v>-155.149418490995</v>
      </c>
      <c r="DM43" s="18">
        <f t="shared" si="58"/>
        <v>4.5472693788198265E-2</v>
      </c>
      <c r="DN43" s="18">
        <f t="shared" si="59"/>
        <v>4.2759411367094456E-2</v>
      </c>
      <c r="DO43" s="18">
        <f t="shared" si="60"/>
        <v>-0.89415974551966892</v>
      </c>
      <c r="DP43" s="18">
        <f t="shared" si="61"/>
        <v>-0.83558020860986704</v>
      </c>
      <c r="DQ43" s="7"/>
      <c r="DR43" s="9">
        <v>3925.41062285309</v>
      </c>
      <c r="DS43" s="9">
        <v>47.884435670999999</v>
      </c>
      <c r="DT43" s="9">
        <v>48.6823443634322</v>
      </c>
      <c r="DU43" s="9">
        <v>3925.4106230000002</v>
      </c>
      <c r="DV43" s="10">
        <v>47.884435670999999</v>
      </c>
      <c r="DW43" s="10">
        <v>48.6823443634322</v>
      </c>
      <c r="DX43" s="10">
        <f t="shared" si="62"/>
        <v>-3877.5261871820899</v>
      </c>
      <c r="DY43" s="10">
        <f t="shared" si="62"/>
        <v>0.79790869243220186</v>
      </c>
      <c r="DZ43" s="10">
        <f t="shared" si="63"/>
        <v>0</v>
      </c>
      <c r="EA43" s="10">
        <f t="shared" si="64"/>
        <v>0</v>
      </c>
      <c r="EB43" s="18">
        <f t="shared" si="65"/>
        <v>1.66632159542278E-2</v>
      </c>
      <c r="EC43" s="18">
        <f t="shared" si="66"/>
        <v>1.66632159542278E-2</v>
      </c>
      <c r="ED43" s="18">
        <f t="shared" si="67"/>
        <v>-0.98780141996044313</v>
      </c>
      <c r="EE43" s="18">
        <f t="shared" si="68"/>
        <v>-0.98780141996089965</v>
      </c>
      <c r="EF43" s="6"/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v>0</v>
      </c>
      <c r="EM43" s="10">
        <f t="shared" si="69"/>
        <v>0</v>
      </c>
      <c r="EN43" s="10">
        <f t="shared" si="69"/>
        <v>0</v>
      </c>
      <c r="EO43" s="10">
        <f t="shared" si="70"/>
        <v>0</v>
      </c>
      <c r="EP43" s="10">
        <f t="shared" si="71"/>
        <v>0</v>
      </c>
      <c r="EQ43" s="18">
        <f t="shared" si="72"/>
        <v>0</v>
      </c>
      <c r="ER43" s="18">
        <f t="shared" si="73"/>
        <v>0</v>
      </c>
      <c r="ES43" s="18">
        <f t="shared" si="74"/>
        <v>0</v>
      </c>
      <c r="ET43" s="18">
        <f t="shared" si="75"/>
        <v>0</v>
      </c>
      <c r="EU43" s="7"/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10">
        <f t="shared" si="76"/>
        <v>0</v>
      </c>
      <c r="FC43" s="10">
        <f t="shared" si="76"/>
        <v>0</v>
      </c>
      <c r="FD43" s="10">
        <f t="shared" si="77"/>
        <v>0</v>
      </c>
      <c r="FE43" s="10">
        <f t="shared" si="78"/>
        <v>0</v>
      </c>
      <c r="FF43" s="18">
        <f t="shared" si="79"/>
        <v>0</v>
      </c>
      <c r="FG43" s="18">
        <f t="shared" si="80"/>
        <v>0</v>
      </c>
      <c r="FH43" s="18">
        <f t="shared" si="81"/>
        <v>0</v>
      </c>
      <c r="FI43" s="18">
        <f t="shared" si="82"/>
        <v>0</v>
      </c>
      <c r="FJ43" s="7"/>
    </row>
    <row r="44" spans="1:166">
      <c r="A44" s="5" t="s">
        <v>41</v>
      </c>
      <c r="B44" s="9">
        <f t="shared" si="83"/>
        <v>927857.29314850701</v>
      </c>
      <c r="C44" s="9">
        <f t="shared" si="84"/>
        <v>712582.26183628198</v>
      </c>
      <c r="D44" s="9">
        <f t="shared" si="85"/>
        <v>704311.43768824777</v>
      </c>
      <c r="E44" s="9">
        <f t="shared" si="86"/>
        <v>935187.12291806017</v>
      </c>
      <c r="F44" s="9">
        <f t="shared" si="87"/>
        <v>640682.2441722278</v>
      </c>
      <c r="G44" s="9">
        <f t="shared" si="88"/>
        <v>678661.63461241312</v>
      </c>
      <c r="H44" s="10">
        <f t="shared" si="6"/>
        <v>-215275.03131222504</v>
      </c>
      <c r="I44" s="10">
        <f t="shared" si="6"/>
        <v>-8270.8241480342112</v>
      </c>
      <c r="J44" s="10">
        <f t="shared" si="7"/>
        <v>71900.017664054176</v>
      </c>
      <c r="K44" s="10">
        <f t="shared" si="8"/>
        <v>25649.803075834643</v>
      </c>
      <c r="L44" s="18">
        <f t="shared" si="9"/>
        <v>-1.1606834173391842E-2</v>
      </c>
      <c r="M44" s="18">
        <f t="shared" si="10"/>
        <v>5.9279605117284515E-2</v>
      </c>
      <c r="N44" s="18">
        <f t="shared" si="11"/>
        <v>-0.23201308315606403</v>
      </c>
      <c r="O44" s="18">
        <f t="shared" si="12"/>
        <v>-0.3149154554511937</v>
      </c>
      <c r="P44" s="5"/>
      <c r="Q44" s="10">
        <v>534949.36742331297</v>
      </c>
      <c r="R44" s="9">
        <v>446005.85439251899</v>
      </c>
      <c r="S44" s="9">
        <v>453332.32277149003</v>
      </c>
      <c r="T44" s="9">
        <v>534949.36739999999</v>
      </c>
      <c r="U44" s="10">
        <v>327872.90000000002</v>
      </c>
      <c r="V44" s="10">
        <v>373949.87553265999</v>
      </c>
      <c r="W44" s="10">
        <f t="shared" si="13"/>
        <v>-88943.513030793983</v>
      </c>
      <c r="X44" s="10">
        <f t="shared" si="13"/>
        <v>7326.4683789710398</v>
      </c>
      <c r="Y44" s="10">
        <f t="shared" si="14"/>
        <v>118132.95439251896</v>
      </c>
      <c r="Z44" s="10">
        <f t="shared" si="15"/>
        <v>79382.447238830035</v>
      </c>
      <c r="AA44" s="18">
        <f t="shared" si="16"/>
        <v>1.6426843519688851E-2</v>
      </c>
      <c r="AB44" s="18">
        <f t="shared" si="17"/>
        <v>0.14053304049422799</v>
      </c>
      <c r="AC44" s="18">
        <f t="shared" si="18"/>
        <v>-0.16626529246909405</v>
      </c>
      <c r="AD44" s="18">
        <f t="shared" si="19"/>
        <v>-0.38709545242841981</v>
      </c>
      <c r="AE44" s="7"/>
      <c r="AF44" s="9">
        <v>223625.20145935999</v>
      </c>
      <c r="AG44" s="9">
        <v>146361.09169070001</v>
      </c>
      <c r="AH44" s="9">
        <v>133218.50883469699</v>
      </c>
      <c r="AI44" s="9">
        <v>223625.2015</v>
      </c>
      <c r="AJ44" s="10">
        <v>162915.17240000001</v>
      </c>
      <c r="AK44" s="10">
        <v>155720.45463548199</v>
      </c>
      <c r="AL44" s="10">
        <f t="shared" si="20"/>
        <v>-77264.109768659982</v>
      </c>
      <c r="AM44" s="10">
        <f t="shared" si="20"/>
        <v>-13142.58285600302</v>
      </c>
      <c r="AN44" s="10">
        <f t="shared" si="21"/>
        <v>-16554.080709300004</v>
      </c>
      <c r="AO44" s="10">
        <f t="shared" si="22"/>
        <v>-22501.945800785004</v>
      </c>
      <c r="AP44" s="18">
        <f t="shared" si="23"/>
        <v>-8.9795605540964399E-2</v>
      </c>
      <c r="AQ44" s="18">
        <f t="shared" si="24"/>
        <v>-4.416235552851442E-2</v>
      </c>
      <c r="AR44" s="18">
        <f t="shared" si="25"/>
        <v>-0.34550716674346471</v>
      </c>
      <c r="AS44" s="18">
        <f t="shared" si="26"/>
        <v>-0.27148115996219679</v>
      </c>
      <c r="AT44" s="7"/>
      <c r="AU44" s="9">
        <v>9632.5450000000001</v>
      </c>
      <c r="AV44" s="9">
        <v>3522.72197568808</v>
      </c>
      <c r="AW44" s="9">
        <v>1496.37399110809</v>
      </c>
      <c r="AX44" s="9">
        <v>9632.5450000000001</v>
      </c>
      <c r="AY44" s="10">
        <v>3522.4640009999998</v>
      </c>
      <c r="AZ44" s="10">
        <v>611.31079869999996</v>
      </c>
      <c r="BA44" s="10">
        <f t="shared" si="27"/>
        <v>-6109.8230243119197</v>
      </c>
      <c r="BB44" s="10">
        <f t="shared" si="27"/>
        <v>-2026.34798457999</v>
      </c>
      <c r="BC44" s="10">
        <f t="shared" si="28"/>
        <v>0.25797468808013946</v>
      </c>
      <c r="BD44" s="10">
        <f t="shared" si="29"/>
        <v>885.06319240809</v>
      </c>
      <c r="BE44" s="18">
        <f t="shared" si="30"/>
        <v>-0.57522222831229564</v>
      </c>
      <c r="BF44" s="18">
        <f t="shared" si="31"/>
        <v>-0.82645364196015814</v>
      </c>
      <c r="BG44" s="18">
        <f t="shared" si="32"/>
        <v>-0.63428959058191992</v>
      </c>
      <c r="BH44" s="18">
        <f t="shared" si="33"/>
        <v>-0.63431637215294601</v>
      </c>
      <c r="BI44" s="1"/>
      <c r="BJ44" s="9">
        <v>9516.0020000000004</v>
      </c>
      <c r="BK44" s="9">
        <v>4160.98190569909</v>
      </c>
      <c r="BL44" s="9">
        <v>4405.7868087937004</v>
      </c>
      <c r="BM44" s="9">
        <v>27321.781009879702</v>
      </c>
      <c r="BN44" s="10">
        <v>33429.208270000003</v>
      </c>
      <c r="BO44" s="10">
        <v>35338.440411478201</v>
      </c>
      <c r="BP44" s="10">
        <f t="shared" si="34"/>
        <v>-5355.0200943009104</v>
      </c>
      <c r="BQ44" s="10">
        <f t="shared" si="34"/>
        <v>244.80490309461038</v>
      </c>
      <c r="BR44" s="10">
        <f t="shared" si="35"/>
        <v>-29268.226364300914</v>
      </c>
      <c r="BS44" s="10">
        <f t="shared" si="36"/>
        <v>-30932.653602684499</v>
      </c>
      <c r="BT44" s="18">
        <f t="shared" si="37"/>
        <v>5.8833445720903828E-2</v>
      </c>
      <c r="BU44" s="18">
        <f t="shared" si="38"/>
        <v>5.7112693966837942E-2</v>
      </c>
      <c r="BV44" s="18">
        <f t="shared" si="39"/>
        <v>-0.56273843724506467</v>
      </c>
      <c r="BW44" s="18">
        <f t="shared" si="40"/>
        <v>0.22353693772422167</v>
      </c>
      <c r="BX44" s="1"/>
      <c r="BY44" s="9">
        <v>115191.860226374</v>
      </c>
      <c r="BZ44" s="9">
        <v>109241.53331329999</v>
      </c>
      <c r="CA44" s="9">
        <v>108505.08487247099</v>
      </c>
      <c r="CB44" s="9">
        <v>109215.2231</v>
      </c>
      <c r="CC44" s="10">
        <v>109198.53029768774</v>
      </c>
      <c r="CD44" s="10">
        <v>109193.522351726</v>
      </c>
      <c r="CE44" s="10">
        <f t="shared" si="41"/>
        <v>-5950.3269130740082</v>
      </c>
      <c r="CF44" s="10">
        <f t="shared" si="41"/>
        <v>-736.4484408290009</v>
      </c>
      <c r="CG44" s="10">
        <f t="shared" si="42"/>
        <v>43.003015612252057</v>
      </c>
      <c r="CH44" s="10">
        <f t="shared" si="43"/>
        <v>-688.43747925500793</v>
      </c>
      <c r="CI44" s="18">
        <f t="shared" si="44"/>
        <v>-6.7414692790598117E-3</v>
      </c>
      <c r="CJ44" s="18">
        <f t="shared" si="45"/>
        <v>-4.586092823858233E-5</v>
      </c>
      <c r="CK44" s="18">
        <f t="shared" si="46"/>
        <v>-5.1655793225150452E-2</v>
      </c>
      <c r="CL44" s="18">
        <f t="shared" si="47"/>
        <v>-1.5284318283153355E-4</v>
      </c>
      <c r="CM44" s="6"/>
      <c r="CN44" s="9">
        <v>1177.7432000000015</v>
      </c>
      <c r="CO44" s="9">
        <v>1177.7432000000015</v>
      </c>
      <c r="CP44" s="9">
        <v>1177.7432000000015</v>
      </c>
      <c r="CQ44" s="9">
        <v>1177.7432000000015</v>
      </c>
      <c r="CR44" s="9">
        <v>1177.7432000000015</v>
      </c>
      <c r="CS44" s="9">
        <v>1177.7432000000015</v>
      </c>
      <c r="CT44" s="10">
        <f t="shared" si="48"/>
        <v>0</v>
      </c>
      <c r="CU44" s="10">
        <f t="shared" si="48"/>
        <v>0</v>
      </c>
      <c r="CV44" s="10">
        <f t="shared" si="49"/>
        <v>0</v>
      </c>
      <c r="CW44" s="10">
        <f t="shared" si="50"/>
        <v>0</v>
      </c>
      <c r="CX44" s="18">
        <f t="shared" si="51"/>
        <v>0</v>
      </c>
      <c r="CY44" s="18">
        <f t="shared" si="52"/>
        <v>0</v>
      </c>
      <c r="CZ44" s="18">
        <f t="shared" si="53"/>
        <v>0</v>
      </c>
      <c r="DA44" s="18">
        <f t="shared" si="54"/>
        <v>0</v>
      </c>
      <c r="DB44" s="7"/>
      <c r="DC44" s="9">
        <v>17969.634584883199</v>
      </c>
      <c r="DD44" s="9">
        <v>1955.0160528358635</v>
      </c>
      <c r="DE44" s="9">
        <v>2016.3471755943599</v>
      </c>
      <c r="DF44" s="9">
        <v>13470.322458180501</v>
      </c>
      <c r="DG44" s="10">
        <v>2408.9066979999998</v>
      </c>
      <c r="DH44" s="10">
        <v>2511.01764827331</v>
      </c>
      <c r="DI44" s="10">
        <f t="shared" si="55"/>
        <v>-16014.618532047336</v>
      </c>
      <c r="DJ44" s="10">
        <f t="shared" si="55"/>
        <v>61.331122758496349</v>
      </c>
      <c r="DK44" s="10">
        <f t="shared" si="56"/>
        <v>-453.89064516413623</v>
      </c>
      <c r="DL44" s="10">
        <f t="shared" si="57"/>
        <v>-494.67047267895009</v>
      </c>
      <c r="DM44" s="18">
        <f t="shared" si="58"/>
        <v>3.1371160696881242E-2</v>
      </c>
      <c r="DN44" s="18">
        <f t="shared" si="59"/>
        <v>4.2388918739811737E-2</v>
      </c>
      <c r="DO44" s="18">
        <f t="shared" si="60"/>
        <v>-0.89120446252810825</v>
      </c>
      <c r="DP44" s="18">
        <f t="shared" si="61"/>
        <v>-0.82116933685302573</v>
      </c>
      <c r="DQ44" s="7"/>
      <c r="DR44" s="9">
        <v>15794.939254576801</v>
      </c>
      <c r="DS44" s="9">
        <v>157.31930553999999</v>
      </c>
      <c r="DT44" s="9">
        <v>159.27003409354899</v>
      </c>
      <c r="DU44" s="9">
        <v>15794.939249999999</v>
      </c>
      <c r="DV44" s="10">
        <v>157.31930553999999</v>
      </c>
      <c r="DW44" s="10">
        <v>159.27003409354899</v>
      </c>
      <c r="DX44" s="10">
        <f t="shared" si="62"/>
        <v>-15637.6199490368</v>
      </c>
      <c r="DY44" s="10">
        <f t="shared" si="62"/>
        <v>1.9507285535489984</v>
      </c>
      <c r="DZ44" s="10">
        <f t="shared" si="63"/>
        <v>0</v>
      </c>
      <c r="EA44" s="10">
        <f t="shared" si="64"/>
        <v>0</v>
      </c>
      <c r="EB44" s="18">
        <f t="shared" si="65"/>
        <v>1.2399803996420556E-2</v>
      </c>
      <c r="EC44" s="18">
        <f t="shared" si="66"/>
        <v>1.2399803996420556E-2</v>
      </c>
      <c r="ED44" s="18">
        <f t="shared" si="67"/>
        <v>-0.99003989170174145</v>
      </c>
      <c r="EE44" s="18">
        <f t="shared" si="68"/>
        <v>-0.99003989169885531</v>
      </c>
      <c r="EF44" s="6"/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v>0</v>
      </c>
      <c r="EM44" s="10">
        <f t="shared" si="69"/>
        <v>0</v>
      </c>
      <c r="EN44" s="10">
        <f t="shared" si="69"/>
        <v>0</v>
      </c>
      <c r="EO44" s="10">
        <f t="shared" si="70"/>
        <v>0</v>
      </c>
      <c r="EP44" s="10">
        <f t="shared" si="71"/>
        <v>0</v>
      </c>
      <c r="EQ44" s="18">
        <f t="shared" si="72"/>
        <v>0</v>
      </c>
      <c r="ER44" s="18">
        <f t="shared" si="73"/>
        <v>0</v>
      </c>
      <c r="ES44" s="18">
        <f t="shared" si="74"/>
        <v>0</v>
      </c>
      <c r="ET44" s="18">
        <f t="shared" si="75"/>
        <v>0</v>
      </c>
      <c r="EU44" s="7"/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10">
        <f t="shared" si="76"/>
        <v>0</v>
      </c>
      <c r="FC44" s="10">
        <f t="shared" si="76"/>
        <v>0</v>
      </c>
      <c r="FD44" s="10">
        <f t="shared" si="77"/>
        <v>0</v>
      </c>
      <c r="FE44" s="10">
        <f t="shared" si="78"/>
        <v>0</v>
      </c>
      <c r="FF44" s="18">
        <f t="shared" si="79"/>
        <v>0</v>
      </c>
      <c r="FG44" s="18">
        <f t="shared" si="80"/>
        <v>0</v>
      </c>
      <c r="FH44" s="18">
        <f t="shared" si="81"/>
        <v>0</v>
      </c>
      <c r="FI44" s="18">
        <f t="shared" si="82"/>
        <v>0</v>
      </c>
      <c r="FJ44" s="7"/>
    </row>
    <row r="45" spans="1:166">
      <c r="A45" s="4" t="s">
        <v>57</v>
      </c>
      <c r="B45" s="9">
        <f t="shared" si="83"/>
        <v>1514.7877529899899</v>
      </c>
      <c r="C45" s="9">
        <f t="shared" si="84"/>
        <v>1510.33760700945</v>
      </c>
      <c r="D45" s="9">
        <f t="shared" si="85"/>
        <v>676.95423330945403</v>
      </c>
      <c r="E45" s="9">
        <f t="shared" si="86"/>
        <v>1514.7877529999998</v>
      </c>
      <c r="F45" s="9">
        <f t="shared" si="87"/>
        <v>1510.337554</v>
      </c>
      <c r="G45" s="9">
        <f t="shared" si="88"/>
        <v>1510.3417499899899</v>
      </c>
      <c r="H45" s="10">
        <f t="shared" si="6"/>
        <v>-4.4501459805399008</v>
      </c>
      <c r="I45" s="10">
        <f t="shared" si="6"/>
        <v>-833.38337369999601</v>
      </c>
      <c r="J45" s="10">
        <f t="shared" si="7"/>
        <v>5.3009450084573473E-5</v>
      </c>
      <c r="K45" s="10">
        <f t="shared" si="8"/>
        <v>-833.3875166805359</v>
      </c>
      <c r="L45" s="18">
        <f t="shared" si="9"/>
        <v>-0.55178615021719557</v>
      </c>
      <c r="M45" s="18">
        <f t="shared" si="10"/>
        <v>2.7781802676189164E-6</v>
      </c>
      <c r="N45" s="18">
        <f t="shared" si="11"/>
        <v>-2.9378016634712708E-3</v>
      </c>
      <c r="O45" s="18">
        <f t="shared" si="12"/>
        <v>-2.9378366646986512E-3</v>
      </c>
      <c r="P45" s="4"/>
      <c r="Q45" s="10">
        <v>3.34964</v>
      </c>
      <c r="R45" s="9">
        <v>0</v>
      </c>
      <c r="S45" s="9">
        <v>0</v>
      </c>
      <c r="T45" s="9">
        <v>3.34964</v>
      </c>
      <c r="U45" s="10">
        <v>0</v>
      </c>
      <c r="V45" s="10">
        <v>0</v>
      </c>
      <c r="W45" s="10">
        <f t="shared" si="13"/>
        <v>-3.34964</v>
      </c>
      <c r="X45" s="10">
        <f t="shared" si="13"/>
        <v>0</v>
      </c>
      <c r="Y45" s="10">
        <f t="shared" si="14"/>
        <v>0</v>
      </c>
      <c r="Z45" s="10">
        <f t="shared" si="15"/>
        <v>0</v>
      </c>
      <c r="AA45" s="18">
        <f t="shared" si="16"/>
        <v>0</v>
      </c>
      <c r="AB45" s="18">
        <f t="shared" si="17"/>
        <v>0</v>
      </c>
      <c r="AC45" s="18">
        <f t="shared" si="18"/>
        <v>-1</v>
      </c>
      <c r="AD45" s="18">
        <f t="shared" si="19"/>
        <v>-1</v>
      </c>
      <c r="AE45" s="7"/>
      <c r="AF45" s="9">
        <v>1511.43811298999</v>
      </c>
      <c r="AG45" s="9">
        <v>1510.33760700945</v>
      </c>
      <c r="AH45" s="9">
        <v>676.95423330945403</v>
      </c>
      <c r="AI45" s="9">
        <v>1511.4381129999999</v>
      </c>
      <c r="AJ45" s="10">
        <v>1510.337554</v>
      </c>
      <c r="AK45" s="10">
        <v>1510.3417499899899</v>
      </c>
      <c r="AL45" s="10">
        <f t="shared" si="20"/>
        <v>-1.1005059805399924</v>
      </c>
      <c r="AM45" s="10">
        <f t="shared" si="20"/>
        <v>-833.38337369999601</v>
      </c>
      <c r="AN45" s="10">
        <f t="shared" si="21"/>
        <v>5.3009450084573473E-5</v>
      </c>
      <c r="AO45" s="10">
        <f t="shared" si="22"/>
        <v>-833.3875166805359</v>
      </c>
      <c r="AP45" s="18">
        <f t="shared" si="23"/>
        <v>-0.55178615021719557</v>
      </c>
      <c r="AQ45" s="18">
        <f t="shared" si="24"/>
        <v>2.7781802676189164E-6</v>
      </c>
      <c r="AR45" s="18">
        <f t="shared" si="25"/>
        <v>-7.2811845293680301E-4</v>
      </c>
      <c r="AS45" s="18">
        <f t="shared" si="26"/>
        <v>-7.2815353174832619E-4</v>
      </c>
      <c r="AT45" s="7"/>
      <c r="AU45" s="9">
        <v>0</v>
      </c>
      <c r="AV45" s="9">
        <v>0</v>
      </c>
      <c r="AW45" s="9">
        <v>0</v>
      </c>
      <c r="AX45" s="9">
        <v>0</v>
      </c>
      <c r="AY45" s="10">
        <v>0</v>
      </c>
      <c r="AZ45" s="10">
        <v>0</v>
      </c>
      <c r="BA45" s="10">
        <f t="shared" si="27"/>
        <v>0</v>
      </c>
      <c r="BB45" s="10">
        <f t="shared" si="27"/>
        <v>0</v>
      </c>
      <c r="BC45" s="10">
        <f t="shared" si="28"/>
        <v>0</v>
      </c>
      <c r="BD45" s="10">
        <f t="shared" si="29"/>
        <v>0</v>
      </c>
      <c r="BE45" s="18">
        <f t="shared" si="30"/>
        <v>0</v>
      </c>
      <c r="BF45" s="18">
        <f t="shared" si="31"/>
        <v>0</v>
      </c>
      <c r="BG45" s="18">
        <f t="shared" si="32"/>
        <v>0</v>
      </c>
      <c r="BH45" s="18">
        <f t="shared" si="33"/>
        <v>0</v>
      </c>
      <c r="BI45" s="1"/>
      <c r="BJ45" s="9">
        <v>0</v>
      </c>
      <c r="BK45" s="9">
        <v>0</v>
      </c>
      <c r="BL45" s="9">
        <v>0</v>
      </c>
      <c r="BM45" s="9">
        <v>0</v>
      </c>
      <c r="BN45" s="10">
        <v>0</v>
      </c>
      <c r="BO45" s="10">
        <v>0</v>
      </c>
      <c r="BP45" s="10">
        <f t="shared" si="34"/>
        <v>0</v>
      </c>
      <c r="BQ45" s="10">
        <f t="shared" si="34"/>
        <v>0</v>
      </c>
      <c r="BR45" s="10">
        <f t="shared" si="35"/>
        <v>0</v>
      </c>
      <c r="BS45" s="10">
        <f t="shared" si="36"/>
        <v>0</v>
      </c>
      <c r="BT45" s="18">
        <f t="shared" si="37"/>
        <v>0</v>
      </c>
      <c r="BU45" s="18">
        <f t="shared" si="38"/>
        <v>0</v>
      </c>
      <c r="BV45" s="18">
        <f t="shared" si="39"/>
        <v>0</v>
      </c>
      <c r="BW45" s="18">
        <f t="shared" si="40"/>
        <v>0</v>
      </c>
      <c r="BX45" s="2"/>
      <c r="BY45" s="9">
        <v>0</v>
      </c>
      <c r="BZ45" s="9">
        <v>0</v>
      </c>
      <c r="CA45" s="9">
        <v>0</v>
      </c>
      <c r="CB45" s="9">
        <v>0</v>
      </c>
      <c r="CC45" s="10">
        <v>0</v>
      </c>
      <c r="CD45" s="10">
        <v>0</v>
      </c>
      <c r="CE45" s="10">
        <f t="shared" si="41"/>
        <v>0</v>
      </c>
      <c r="CF45" s="10">
        <f t="shared" si="41"/>
        <v>0</v>
      </c>
      <c r="CG45" s="10">
        <f t="shared" si="42"/>
        <v>0</v>
      </c>
      <c r="CH45" s="10">
        <f t="shared" si="43"/>
        <v>0</v>
      </c>
      <c r="CI45" s="18">
        <f t="shared" si="44"/>
        <v>0</v>
      </c>
      <c r="CJ45" s="18">
        <f t="shared" si="45"/>
        <v>0</v>
      </c>
      <c r="CK45" s="18">
        <f t="shared" si="46"/>
        <v>0</v>
      </c>
      <c r="CL45" s="18">
        <f t="shared" si="47"/>
        <v>0</v>
      </c>
      <c r="CM45" s="3"/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10">
        <f t="shared" si="48"/>
        <v>0</v>
      </c>
      <c r="CU45" s="10">
        <f t="shared" si="48"/>
        <v>0</v>
      </c>
      <c r="CV45" s="10">
        <f t="shared" si="49"/>
        <v>0</v>
      </c>
      <c r="CW45" s="10">
        <f t="shared" si="50"/>
        <v>0</v>
      </c>
      <c r="CX45" s="18">
        <f t="shared" si="51"/>
        <v>0</v>
      </c>
      <c r="CY45" s="18">
        <f t="shared" si="52"/>
        <v>0</v>
      </c>
      <c r="CZ45" s="18">
        <f t="shared" si="53"/>
        <v>0</v>
      </c>
      <c r="DA45" s="18">
        <f t="shared" si="54"/>
        <v>0</v>
      </c>
      <c r="DB45" s="7"/>
      <c r="DC45" s="9">
        <v>0</v>
      </c>
      <c r="DD45" s="9">
        <v>0</v>
      </c>
      <c r="DE45" s="9">
        <v>0</v>
      </c>
      <c r="DF45" s="9">
        <v>0</v>
      </c>
      <c r="DG45" s="10">
        <v>0</v>
      </c>
      <c r="DH45" s="10">
        <v>0</v>
      </c>
      <c r="DI45" s="10">
        <f t="shared" si="55"/>
        <v>0</v>
      </c>
      <c r="DJ45" s="10">
        <f t="shared" si="55"/>
        <v>0</v>
      </c>
      <c r="DK45" s="10">
        <f t="shared" si="56"/>
        <v>0</v>
      </c>
      <c r="DL45" s="10">
        <f t="shared" si="57"/>
        <v>0</v>
      </c>
      <c r="DM45" s="18">
        <f t="shared" si="58"/>
        <v>0</v>
      </c>
      <c r="DN45" s="18">
        <f t="shared" si="59"/>
        <v>0</v>
      </c>
      <c r="DO45" s="18">
        <f t="shared" si="60"/>
        <v>0</v>
      </c>
      <c r="DP45" s="18">
        <f t="shared" si="61"/>
        <v>0</v>
      </c>
      <c r="DQ45" s="7"/>
      <c r="DR45" s="9">
        <v>0</v>
      </c>
      <c r="DS45" s="9">
        <v>0</v>
      </c>
      <c r="DT45" s="9">
        <v>0</v>
      </c>
      <c r="DU45" s="9">
        <v>0</v>
      </c>
      <c r="DV45" s="10">
        <v>0</v>
      </c>
      <c r="DW45" s="10">
        <v>0</v>
      </c>
      <c r="DX45" s="10">
        <f t="shared" si="62"/>
        <v>0</v>
      </c>
      <c r="DY45" s="10">
        <f t="shared" si="62"/>
        <v>0</v>
      </c>
      <c r="DZ45" s="10">
        <f t="shared" si="63"/>
        <v>0</v>
      </c>
      <c r="EA45" s="10">
        <f t="shared" si="64"/>
        <v>0</v>
      </c>
      <c r="EB45" s="18">
        <f t="shared" si="65"/>
        <v>0</v>
      </c>
      <c r="EC45" s="18">
        <f t="shared" si="66"/>
        <v>0</v>
      </c>
      <c r="ED45" s="18">
        <f t="shared" si="67"/>
        <v>0</v>
      </c>
      <c r="EE45" s="18">
        <f t="shared" si="68"/>
        <v>0</v>
      </c>
      <c r="EF45" s="6"/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v>0</v>
      </c>
      <c r="EM45" s="10">
        <f t="shared" si="69"/>
        <v>0</v>
      </c>
      <c r="EN45" s="10">
        <f t="shared" si="69"/>
        <v>0</v>
      </c>
      <c r="EO45" s="10">
        <f t="shared" si="70"/>
        <v>0</v>
      </c>
      <c r="EP45" s="10">
        <f t="shared" si="71"/>
        <v>0</v>
      </c>
      <c r="EQ45" s="18">
        <f t="shared" si="72"/>
        <v>0</v>
      </c>
      <c r="ER45" s="18">
        <f t="shared" si="73"/>
        <v>0</v>
      </c>
      <c r="ES45" s="18">
        <f t="shared" si="74"/>
        <v>0</v>
      </c>
      <c r="ET45" s="18">
        <f t="shared" si="75"/>
        <v>0</v>
      </c>
      <c r="EU45" s="7"/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10">
        <f t="shared" si="76"/>
        <v>0</v>
      </c>
      <c r="FC45" s="10">
        <f t="shared" si="76"/>
        <v>0</v>
      </c>
      <c r="FD45" s="10">
        <f t="shared" si="77"/>
        <v>0</v>
      </c>
      <c r="FE45" s="10">
        <f t="shared" si="78"/>
        <v>0</v>
      </c>
      <c r="FF45" s="18">
        <f t="shared" si="79"/>
        <v>0</v>
      </c>
      <c r="FG45" s="18">
        <f t="shared" si="80"/>
        <v>0</v>
      </c>
      <c r="FH45" s="18">
        <f t="shared" si="81"/>
        <v>0</v>
      </c>
      <c r="FI45" s="18">
        <f t="shared" si="82"/>
        <v>0</v>
      </c>
      <c r="FJ45" s="7"/>
    </row>
    <row r="46" spans="1:166">
      <c r="A46" s="5" t="s">
        <v>42</v>
      </c>
      <c r="B46" s="9">
        <f t="shared" si="83"/>
        <v>53893.224774194372</v>
      </c>
      <c r="C46" s="9">
        <f t="shared" si="84"/>
        <v>46928.637511293651</v>
      </c>
      <c r="D46" s="9">
        <f t="shared" si="85"/>
        <v>45947.365581086124</v>
      </c>
      <c r="E46" s="9">
        <f t="shared" si="86"/>
        <v>53527.027218842457</v>
      </c>
      <c r="F46" s="9">
        <f t="shared" si="87"/>
        <v>38094.011919211945</v>
      </c>
      <c r="G46" s="9">
        <f t="shared" si="88"/>
        <v>38412.643812172821</v>
      </c>
      <c r="H46" s="10">
        <f t="shared" si="6"/>
        <v>-6964.5872629007208</v>
      </c>
      <c r="I46" s="10">
        <f t="shared" si="6"/>
        <v>-981.27193020752748</v>
      </c>
      <c r="J46" s="10">
        <f t="shared" si="7"/>
        <v>8834.6255920817057</v>
      </c>
      <c r="K46" s="10">
        <f t="shared" si="8"/>
        <v>7534.7217689133031</v>
      </c>
      <c r="L46" s="18">
        <f t="shared" si="9"/>
        <v>-2.0909874700099244E-2</v>
      </c>
      <c r="M46" s="18">
        <f t="shared" si="10"/>
        <v>8.3643564147723587E-3</v>
      </c>
      <c r="N46" s="18">
        <f t="shared" si="11"/>
        <v>-0.1292293658819163</v>
      </c>
      <c r="O46" s="18">
        <f t="shared" si="12"/>
        <v>-0.28832192074731583</v>
      </c>
      <c r="P46" s="5"/>
      <c r="Q46" s="10">
        <v>34813.294725039901</v>
      </c>
      <c r="R46" s="9">
        <v>33828.138597489997</v>
      </c>
      <c r="S46" s="9">
        <v>33498.231509190002</v>
      </c>
      <c r="T46" s="9">
        <v>34813.294730000001</v>
      </c>
      <c r="U46" s="10">
        <v>24971.700004999999</v>
      </c>
      <c r="V46" s="10">
        <v>25414.07217851</v>
      </c>
      <c r="W46" s="10">
        <f t="shared" si="13"/>
        <v>-985.15612754990434</v>
      </c>
      <c r="X46" s="10">
        <f t="shared" si="13"/>
        <v>-329.90708829999494</v>
      </c>
      <c r="Y46" s="10">
        <f t="shared" si="14"/>
        <v>8856.438592489998</v>
      </c>
      <c r="Z46" s="10">
        <f t="shared" si="15"/>
        <v>8084.1593306800023</v>
      </c>
      <c r="AA46" s="18">
        <f t="shared" si="16"/>
        <v>-9.7524458033429479E-3</v>
      </c>
      <c r="AB46" s="18">
        <f t="shared" si="17"/>
        <v>1.7714940249219158E-2</v>
      </c>
      <c r="AC46" s="18">
        <f t="shared" si="18"/>
        <v>-2.8298273269760886E-2</v>
      </c>
      <c r="AD46" s="18">
        <f t="shared" si="19"/>
        <v>-0.28269644689846346</v>
      </c>
      <c r="AE46" s="7"/>
      <c r="AF46" s="9">
        <v>9131.9282676099901</v>
      </c>
      <c r="AG46" s="9">
        <v>7151.6062510524398</v>
      </c>
      <c r="AH46" s="9">
        <v>6756.55189044484</v>
      </c>
      <c r="AI46" s="9">
        <v>9131.9282679999997</v>
      </c>
      <c r="AJ46" s="10">
        <v>7151.60167</v>
      </c>
      <c r="AK46" s="10">
        <v>7157.1494251415197</v>
      </c>
      <c r="AL46" s="10">
        <f t="shared" si="20"/>
        <v>-1980.3220165575503</v>
      </c>
      <c r="AM46" s="10">
        <f t="shared" si="20"/>
        <v>-395.05436060759985</v>
      </c>
      <c r="AN46" s="10">
        <f t="shared" si="21"/>
        <v>4.581052439789346E-3</v>
      </c>
      <c r="AO46" s="10">
        <f t="shared" si="22"/>
        <v>-400.59753469667976</v>
      </c>
      <c r="AP46" s="18">
        <f t="shared" si="23"/>
        <v>-5.5239948445073177E-2</v>
      </c>
      <c r="AQ46" s="18">
        <f t="shared" si="24"/>
        <v>7.7573603753572883E-4</v>
      </c>
      <c r="AR46" s="18">
        <f t="shared" si="25"/>
        <v>-0.21685693957776134</v>
      </c>
      <c r="AS46" s="18">
        <f t="shared" si="26"/>
        <v>-0.21685744126346654</v>
      </c>
      <c r="AT46" s="7"/>
      <c r="AU46" s="9">
        <v>901.91504018270996</v>
      </c>
      <c r="AV46" s="9">
        <v>149.721564255044</v>
      </c>
      <c r="AW46" s="9">
        <v>4.4223405462584404</v>
      </c>
      <c r="AX46" s="9">
        <v>901.91504018270996</v>
      </c>
      <c r="AY46" s="10">
        <v>149.71639279999999</v>
      </c>
      <c r="AZ46" s="10">
        <v>4.5120895084587298</v>
      </c>
      <c r="BA46" s="10">
        <f t="shared" si="27"/>
        <v>-752.19347592766599</v>
      </c>
      <c r="BB46" s="10">
        <f t="shared" si="27"/>
        <v>-145.29922370878555</v>
      </c>
      <c r="BC46" s="10">
        <f t="shared" si="28"/>
        <v>5.1714550440067342E-3</v>
      </c>
      <c r="BD46" s="10">
        <f t="shared" si="29"/>
        <v>-8.9748962200289384E-2</v>
      </c>
      <c r="BE46" s="18">
        <f t="shared" si="30"/>
        <v>-0.97046290179866679</v>
      </c>
      <c r="BF46" s="18">
        <f t="shared" si="31"/>
        <v>-0.96986242171566184</v>
      </c>
      <c r="BG46" s="18">
        <f t="shared" si="32"/>
        <v>-0.83399593355853852</v>
      </c>
      <c r="BH46" s="18">
        <f t="shared" si="33"/>
        <v>-0.83400166741906145</v>
      </c>
      <c r="BI46" s="1"/>
      <c r="BJ46" s="9">
        <v>0</v>
      </c>
      <c r="BK46" s="9">
        <v>0</v>
      </c>
      <c r="BL46" s="9">
        <v>0</v>
      </c>
      <c r="BM46" s="9">
        <v>0</v>
      </c>
      <c r="BN46" s="10">
        <v>0</v>
      </c>
      <c r="BO46" s="10">
        <v>0</v>
      </c>
      <c r="BP46" s="10">
        <f t="shared" si="34"/>
        <v>0</v>
      </c>
      <c r="BQ46" s="10">
        <f t="shared" si="34"/>
        <v>0</v>
      </c>
      <c r="BR46" s="10">
        <f t="shared" si="35"/>
        <v>0</v>
      </c>
      <c r="BS46" s="10">
        <f t="shared" si="36"/>
        <v>0</v>
      </c>
      <c r="BT46" s="18">
        <f t="shared" si="37"/>
        <v>0</v>
      </c>
      <c r="BU46" s="18">
        <f t="shared" si="38"/>
        <v>0</v>
      </c>
      <c r="BV46" s="18">
        <f t="shared" si="39"/>
        <v>0</v>
      </c>
      <c r="BW46" s="18">
        <f t="shared" si="40"/>
        <v>0</v>
      </c>
      <c r="BX46" s="2"/>
      <c r="BY46" s="9">
        <v>3576.6210715484899</v>
      </c>
      <c r="BZ46" s="9">
        <v>3574.2288263175801</v>
      </c>
      <c r="CA46" s="9">
        <v>3449.41478723107</v>
      </c>
      <c r="CB46" s="9">
        <v>3576.6210719999999</v>
      </c>
      <c r="CC46" s="10">
        <v>3574.2288334909417</v>
      </c>
      <c r="CD46" s="10">
        <v>3573.5106996715499</v>
      </c>
      <c r="CE46" s="10">
        <f t="shared" si="41"/>
        <v>-2.3922452309097935</v>
      </c>
      <c r="CF46" s="10">
        <f t="shared" si="41"/>
        <v>-124.81403908651009</v>
      </c>
      <c r="CG46" s="10">
        <f t="shared" si="42"/>
        <v>-7.1733616096025798E-6</v>
      </c>
      <c r="CH46" s="10">
        <f t="shared" si="43"/>
        <v>-124.09591244047988</v>
      </c>
      <c r="CI46" s="18">
        <f t="shared" si="44"/>
        <v>-3.492055074020043E-2</v>
      </c>
      <c r="CJ46" s="18">
        <f t="shared" si="45"/>
        <v>-2.0091993345888374E-4</v>
      </c>
      <c r="CK46" s="18">
        <f t="shared" si="46"/>
        <v>-6.6885621458190325E-4</v>
      </c>
      <c r="CL46" s="18">
        <f t="shared" si="47"/>
        <v>-6.6885433511145755E-4</v>
      </c>
      <c r="CM46" s="6"/>
      <c r="CN46" s="9">
        <v>1933.5734000000004</v>
      </c>
      <c r="CO46" s="9">
        <v>1933.5734000000004</v>
      </c>
      <c r="CP46" s="9">
        <v>1933.5734000000004</v>
      </c>
      <c r="CQ46" s="9">
        <v>1933.5734000000004</v>
      </c>
      <c r="CR46" s="9">
        <v>1933.5734000000004</v>
      </c>
      <c r="CS46" s="9">
        <v>1933.5734000000004</v>
      </c>
      <c r="CT46" s="10">
        <f t="shared" si="48"/>
        <v>0</v>
      </c>
      <c r="CU46" s="10">
        <f t="shared" si="48"/>
        <v>0</v>
      </c>
      <c r="CV46" s="10">
        <f t="shared" si="49"/>
        <v>0</v>
      </c>
      <c r="CW46" s="10">
        <f t="shared" si="50"/>
        <v>0</v>
      </c>
      <c r="CX46" s="18">
        <f t="shared" si="51"/>
        <v>0</v>
      </c>
      <c r="CY46" s="18">
        <f t="shared" si="52"/>
        <v>0</v>
      </c>
      <c r="CZ46" s="18">
        <f t="shared" si="53"/>
        <v>0</v>
      </c>
      <c r="DA46" s="18">
        <f t="shared" si="54"/>
        <v>0</v>
      </c>
      <c r="DB46" s="7"/>
      <c r="DC46" s="9">
        <v>1999.2574056758699</v>
      </c>
      <c r="DD46" s="9">
        <v>271.63397445758977</v>
      </c>
      <c r="DE46" s="9">
        <v>285.04277626489301</v>
      </c>
      <c r="DF46" s="9">
        <v>1633.0598446597501</v>
      </c>
      <c r="DG46" s="10">
        <v>293.45672020000001</v>
      </c>
      <c r="DH46" s="10">
        <v>309.697141932232</v>
      </c>
      <c r="DI46" s="10">
        <f t="shared" si="55"/>
        <v>-1727.6234312182801</v>
      </c>
      <c r="DJ46" s="10">
        <f t="shared" si="55"/>
        <v>13.408801807303234</v>
      </c>
      <c r="DK46" s="10">
        <f t="shared" si="56"/>
        <v>-21.822745742410234</v>
      </c>
      <c r="DL46" s="10">
        <f t="shared" si="57"/>
        <v>-24.654365667338993</v>
      </c>
      <c r="DM46" s="18">
        <f t="shared" si="58"/>
        <v>4.9363493039037178E-2</v>
      </c>
      <c r="DN46" s="18">
        <f t="shared" si="59"/>
        <v>5.5341795277898675E-2</v>
      </c>
      <c r="DO46" s="18">
        <f t="shared" si="60"/>
        <v>-0.86413256557838725</v>
      </c>
      <c r="DP46" s="18">
        <f t="shared" si="61"/>
        <v>-0.82030253137407705</v>
      </c>
      <c r="DQ46" s="7"/>
      <c r="DR46" s="9">
        <v>1536.63486413741</v>
      </c>
      <c r="DS46" s="9">
        <v>19.734897720999999</v>
      </c>
      <c r="DT46" s="9">
        <v>20.128877409061801</v>
      </c>
      <c r="DU46" s="9">
        <v>1536.6348640000001</v>
      </c>
      <c r="DV46" s="10">
        <v>19.734897720999999</v>
      </c>
      <c r="DW46" s="10">
        <v>20.128877409061801</v>
      </c>
      <c r="DX46" s="10">
        <f t="shared" si="62"/>
        <v>-1516.8999664164101</v>
      </c>
      <c r="DY46" s="10">
        <f t="shared" si="62"/>
        <v>0.39397968806180117</v>
      </c>
      <c r="DZ46" s="10">
        <f t="shared" si="63"/>
        <v>0</v>
      </c>
      <c r="EA46" s="10">
        <f t="shared" si="64"/>
        <v>0</v>
      </c>
      <c r="EB46" s="18">
        <f t="shared" si="65"/>
        <v>1.9963604252307095E-2</v>
      </c>
      <c r="EC46" s="18">
        <f t="shared" si="66"/>
        <v>1.9963604252307095E-2</v>
      </c>
      <c r="ED46" s="18">
        <f t="shared" si="67"/>
        <v>-0.98715706757566113</v>
      </c>
      <c r="EE46" s="18">
        <f t="shared" si="68"/>
        <v>-0.98715706757451271</v>
      </c>
      <c r="EF46" s="6"/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v>0</v>
      </c>
      <c r="EM46" s="10">
        <f t="shared" si="69"/>
        <v>0</v>
      </c>
      <c r="EN46" s="10">
        <f t="shared" si="69"/>
        <v>0</v>
      </c>
      <c r="EO46" s="10">
        <f t="shared" si="70"/>
        <v>0</v>
      </c>
      <c r="EP46" s="10">
        <f t="shared" si="71"/>
        <v>0</v>
      </c>
      <c r="EQ46" s="18">
        <f t="shared" si="72"/>
        <v>0</v>
      </c>
      <c r="ER46" s="18">
        <f t="shared" si="73"/>
        <v>0</v>
      </c>
      <c r="ES46" s="18">
        <f t="shared" si="74"/>
        <v>0</v>
      </c>
      <c r="ET46" s="18">
        <f t="shared" si="75"/>
        <v>0</v>
      </c>
      <c r="EU46" s="7"/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10">
        <f t="shared" si="76"/>
        <v>0</v>
      </c>
      <c r="FC46" s="10">
        <f t="shared" si="76"/>
        <v>0</v>
      </c>
      <c r="FD46" s="10">
        <f t="shared" si="77"/>
        <v>0</v>
      </c>
      <c r="FE46" s="10">
        <f t="shared" si="78"/>
        <v>0</v>
      </c>
      <c r="FF46" s="18">
        <f t="shared" si="79"/>
        <v>0</v>
      </c>
      <c r="FG46" s="18">
        <f t="shared" si="80"/>
        <v>0</v>
      </c>
      <c r="FH46" s="18">
        <f t="shared" si="81"/>
        <v>0</v>
      </c>
      <c r="FI46" s="18">
        <f t="shared" si="82"/>
        <v>0</v>
      </c>
      <c r="FJ46" s="7"/>
    </row>
    <row r="47" spans="1:166">
      <c r="A47" s="5" t="s">
        <v>43</v>
      </c>
      <c r="B47" s="9">
        <f t="shared" si="83"/>
        <v>7077.506712659786</v>
      </c>
      <c r="C47" s="9">
        <f t="shared" si="84"/>
        <v>6631.4523542952575</v>
      </c>
      <c r="D47" s="9">
        <f t="shared" si="85"/>
        <v>6613.5543497017516</v>
      </c>
      <c r="E47" s="9">
        <f t="shared" si="86"/>
        <v>7035.7280598919688</v>
      </c>
      <c r="F47" s="9">
        <f t="shared" si="87"/>
        <v>6432.3470036162998</v>
      </c>
      <c r="G47" s="9">
        <f t="shared" si="88"/>
        <v>6439.4929758816261</v>
      </c>
      <c r="H47" s="10">
        <f t="shared" si="6"/>
        <v>-446.05435836452853</v>
      </c>
      <c r="I47" s="10">
        <f t="shared" si="6"/>
        <v>-17.898004593505902</v>
      </c>
      <c r="J47" s="10">
        <f t="shared" si="7"/>
        <v>199.10535067895762</v>
      </c>
      <c r="K47" s="10">
        <f t="shared" si="8"/>
        <v>174.06137382012548</v>
      </c>
      <c r="L47" s="18">
        <f t="shared" si="9"/>
        <v>-2.6989569761310564E-3</v>
      </c>
      <c r="M47" s="18">
        <f t="shared" si="10"/>
        <v>1.1109432157980178E-3</v>
      </c>
      <c r="N47" s="18">
        <f t="shared" si="11"/>
        <v>-6.3024222579210754E-2</v>
      </c>
      <c r="O47" s="18">
        <f t="shared" si="12"/>
        <v>-8.5759576143273175E-2</v>
      </c>
      <c r="P47" s="5"/>
      <c r="Q47" s="10">
        <v>9.4386600000000005</v>
      </c>
      <c r="R47" s="9">
        <v>218.849342419999</v>
      </c>
      <c r="S47" s="9">
        <v>262.9554096</v>
      </c>
      <c r="T47" s="9">
        <v>9.4386600000000005</v>
      </c>
      <c r="U47" s="10">
        <v>0</v>
      </c>
      <c r="V47" s="10">
        <v>0</v>
      </c>
      <c r="W47" s="10">
        <f t="shared" si="13"/>
        <v>209.41068241999901</v>
      </c>
      <c r="X47" s="10">
        <f t="shared" si="13"/>
        <v>44.106067180000991</v>
      </c>
      <c r="Y47" s="10">
        <f t="shared" si="14"/>
        <v>218.849342419999</v>
      </c>
      <c r="Z47" s="10">
        <f t="shared" si="15"/>
        <v>262.9554096</v>
      </c>
      <c r="AA47" s="18">
        <f t="shared" si="16"/>
        <v>0.20153621067481201</v>
      </c>
      <c r="AB47" s="18">
        <f t="shared" si="17"/>
        <v>0</v>
      </c>
      <c r="AC47" s="18">
        <f t="shared" si="18"/>
        <v>22.186484354770592</v>
      </c>
      <c r="AD47" s="18">
        <f t="shared" si="19"/>
        <v>-1</v>
      </c>
      <c r="AE47" s="7"/>
      <c r="AF47" s="9">
        <v>902.20773069179995</v>
      </c>
      <c r="AG47" s="9">
        <v>902.25595018552895</v>
      </c>
      <c r="AH47" s="9">
        <v>901.41840348579103</v>
      </c>
      <c r="AI47" s="9">
        <v>902.20773069999996</v>
      </c>
      <c r="AJ47" s="10">
        <v>902.25570860000005</v>
      </c>
      <c r="AK47" s="10">
        <v>902.61704852779997</v>
      </c>
      <c r="AL47" s="10">
        <f t="shared" si="20"/>
        <v>4.8219493728993257E-2</v>
      </c>
      <c r="AM47" s="10">
        <f t="shared" si="20"/>
        <v>-0.83754669973791351</v>
      </c>
      <c r="AN47" s="10">
        <f t="shared" si="21"/>
        <v>2.4158552889730345E-4</v>
      </c>
      <c r="AO47" s="10">
        <f t="shared" si="22"/>
        <v>-1.1986450420089341</v>
      </c>
      <c r="AP47" s="18">
        <f t="shared" si="23"/>
        <v>-9.282806054819484E-4</v>
      </c>
      <c r="AQ47" s="18">
        <f t="shared" si="24"/>
        <v>4.0048505579487763E-4</v>
      </c>
      <c r="AR47" s="18">
        <f t="shared" si="25"/>
        <v>5.344611012368431E-5</v>
      </c>
      <c r="AS47" s="18">
        <f t="shared" si="26"/>
        <v>5.3178329521591327E-5</v>
      </c>
      <c r="AT47" s="7"/>
      <c r="AU47" s="9">
        <v>0</v>
      </c>
      <c r="AV47" s="9">
        <v>0</v>
      </c>
      <c r="AW47" s="9">
        <v>0</v>
      </c>
      <c r="AX47" s="9">
        <v>0</v>
      </c>
      <c r="AY47" s="10">
        <v>0</v>
      </c>
      <c r="AZ47" s="10">
        <v>0</v>
      </c>
      <c r="BA47" s="10">
        <f t="shared" si="27"/>
        <v>0</v>
      </c>
      <c r="BB47" s="10">
        <f t="shared" si="27"/>
        <v>0</v>
      </c>
      <c r="BC47" s="10">
        <f t="shared" si="28"/>
        <v>0</v>
      </c>
      <c r="BD47" s="10">
        <f t="shared" si="29"/>
        <v>0</v>
      </c>
      <c r="BE47" s="18">
        <f t="shared" si="30"/>
        <v>0</v>
      </c>
      <c r="BF47" s="18">
        <f t="shared" si="31"/>
        <v>0</v>
      </c>
      <c r="BG47" s="18">
        <f t="shared" si="32"/>
        <v>0</v>
      </c>
      <c r="BH47" s="18">
        <f t="shared" si="33"/>
        <v>0</v>
      </c>
      <c r="BI47" s="2"/>
      <c r="BJ47" s="9">
        <v>0</v>
      </c>
      <c r="BK47" s="9">
        <v>0</v>
      </c>
      <c r="BL47" s="9">
        <v>0</v>
      </c>
      <c r="BM47" s="9">
        <v>0</v>
      </c>
      <c r="BN47" s="10">
        <v>0</v>
      </c>
      <c r="BO47" s="10">
        <v>0</v>
      </c>
      <c r="BP47" s="10">
        <f t="shared" si="34"/>
        <v>0</v>
      </c>
      <c r="BQ47" s="10">
        <f t="shared" si="34"/>
        <v>0</v>
      </c>
      <c r="BR47" s="10">
        <f t="shared" si="35"/>
        <v>0</v>
      </c>
      <c r="BS47" s="10">
        <f t="shared" si="36"/>
        <v>0</v>
      </c>
      <c r="BT47" s="18">
        <f t="shared" si="37"/>
        <v>0</v>
      </c>
      <c r="BU47" s="18">
        <f t="shared" si="38"/>
        <v>0</v>
      </c>
      <c r="BV47" s="18">
        <f t="shared" si="39"/>
        <v>0</v>
      </c>
      <c r="BW47" s="18">
        <f t="shared" si="40"/>
        <v>0</v>
      </c>
      <c r="BX47" s="2"/>
      <c r="BY47" s="9">
        <v>5385.1714448732</v>
      </c>
      <c r="BZ47" s="9">
        <v>5380.9474448731999</v>
      </c>
      <c r="CA47" s="9">
        <v>5307.1185506460597</v>
      </c>
      <c r="CB47" s="9">
        <v>5385.1714449999999</v>
      </c>
      <c r="CC47" s="10">
        <v>5380.9474580411998</v>
      </c>
      <c r="CD47" s="10">
        <v>5379.6802448731996</v>
      </c>
      <c r="CE47" s="10">
        <f t="shared" si="41"/>
        <v>-4.2240000000001601</v>
      </c>
      <c r="CF47" s="10">
        <f t="shared" si="41"/>
        <v>-73.828894227140154</v>
      </c>
      <c r="CG47" s="10">
        <f t="shared" si="42"/>
        <v>-1.3167999895813409E-5</v>
      </c>
      <c r="CH47" s="10">
        <f t="shared" si="43"/>
        <v>-72.561694227139924</v>
      </c>
      <c r="CI47" s="18">
        <f t="shared" si="44"/>
        <v>-1.3720426557498167E-2</v>
      </c>
      <c r="CJ47" s="18">
        <f t="shared" si="45"/>
        <v>-2.3550000773682025E-4</v>
      </c>
      <c r="CK47" s="18">
        <f t="shared" si="46"/>
        <v>-7.8437614164011428E-4</v>
      </c>
      <c r="CL47" s="18">
        <f t="shared" si="47"/>
        <v>-7.8437371993459284E-4</v>
      </c>
      <c r="CM47" s="6"/>
      <c r="CN47" s="9">
        <v>49.117900000000006</v>
      </c>
      <c r="CO47" s="9">
        <v>49.117900000000006</v>
      </c>
      <c r="CP47" s="9">
        <v>49.117900000000006</v>
      </c>
      <c r="CQ47" s="9">
        <v>49.117900000000006</v>
      </c>
      <c r="CR47" s="9">
        <v>49.117900000000006</v>
      </c>
      <c r="CS47" s="9">
        <v>49.117900000000006</v>
      </c>
      <c r="CT47" s="10">
        <f t="shared" si="48"/>
        <v>0</v>
      </c>
      <c r="CU47" s="10">
        <f t="shared" si="48"/>
        <v>0</v>
      </c>
      <c r="CV47" s="10">
        <f t="shared" si="49"/>
        <v>0</v>
      </c>
      <c r="CW47" s="10">
        <f t="shared" si="50"/>
        <v>0</v>
      </c>
      <c r="CX47" s="18">
        <f t="shared" si="51"/>
        <v>0</v>
      </c>
      <c r="CY47" s="18">
        <f t="shared" si="52"/>
        <v>0</v>
      </c>
      <c r="CZ47" s="18">
        <f t="shared" si="53"/>
        <v>0</v>
      </c>
      <c r="DA47" s="18">
        <f t="shared" si="54"/>
        <v>0</v>
      </c>
      <c r="DB47" s="7"/>
      <c r="DC47" s="9">
        <v>346.38837020678898</v>
      </c>
      <c r="DD47" s="9">
        <v>73.83725377143044</v>
      </c>
      <c r="DE47" s="9">
        <v>86.342966755912698</v>
      </c>
      <c r="DF47" s="9">
        <v>304.60971729196899</v>
      </c>
      <c r="DG47" s="10">
        <v>93.581473930000001</v>
      </c>
      <c r="DH47" s="10">
        <v>101.476663266638</v>
      </c>
      <c r="DI47" s="10">
        <f t="shared" si="55"/>
        <v>-272.55111643535855</v>
      </c>
      <c r="DJ47" s="10">
        <f t="shared" si="55"/>
        <v>12.505712984482258</v>
      </c>
      <c r="DK47" s="10">
        <f t="shared" si="56"/>
        <v>-19.744220158569561</v>
      </c>
      <c r="DL47" s="10">
        <f t="shared" si="57"/>
        <v>-15.133696510725301</v>
      </c>
      <c r="DM47" s="18">
        <f t="shared" si="58"/>
        <v>0.16936860928217573</v>
      </c>
      <c r="DN47" s="18">
        <f t="shared" si="59"/>
        <v>8.4367012027868768E-2</v>
      </c>
      <c r="DO47" s="18">
        <f t="shared" si="60"/>
        <v>-0.78683679903181902</v>
      </c>
      <c r="DP47" s="18">
        <f t="shared" si="61"/>
        <v>-0.69278237489612982</v>
      </c>
      <c r="DQ47" s="7"/>
      <c r="DR47" s="9">
        <v>385.182606887997</v>
      </c>
      <c r="DS47" s="9">
        <v>6.4444630451</v>
      </c>
      <c r="DT47" s="9">
        <v>6.6011192139885697</v>
      </c>
      <c r="DU47" s="9">
        <v>385.1826069</v>
      </c>
      <c r="DV47" s="10">
        <v>6.4444630451</v>
      </c>
      <c r="DW47" s="10">
        <v>6.6011192139885697</v>
      </c>
      <c r="DX47" s="10">
        <f t="shared" si="62"/>
        <v>-378.73814384289699</v>
      </c>
      <c r="DY47" s="10">
        <f t="shared" si="62"/>
        <v>0.1566561688885697</v>
      </c>
      <c r="DZ47" s="10">
        <f t="shared" si="63"/>
        <v>0</v>
      </c>
      <c r="EA47" s="10">
        <f t="shared" si="64"/>
        <v>0</v>
      </c>
      <c r="EB47" s="18">
        <f t="shared" si="65"/>
        <v>2.4308645699765798E-2</v>
      </c>
      <c r="EC47" s="18">
        <f t="shared" si="66"/>
        <v>2.4308645699765798E-2</v>
      </c>
      <c r="ED47" s="18">
        <f t="shared" si="67"/>
        <v>-0.98326907048797785</v>
      </c>
      <c r="EE47" s="18">
        <f t="shared" si="68"/>
        <v>-0.98326907048849921</v>
      </c>
      <c r="EF47" s="6"/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v>0</v>
      </c>
      <c r="EM47" s="10">
        <f t="shared" si="69"/>
        <v>0</v>
      </c>
      <c r="EN47" s="10">
        <f t="shared" si="69"/>
        <v>0</v>
      </c>
      <c r="EO47" s="10">
        <f t="shared" si="70"/>
        <v>0</v>
      </c>
      <c r="EP47" s="10">
        <f t="shared" si="71"/>
        <v>0</v>
      </c>
      <c r="EQ47" s="18">
        <f t="shared" si="72"/>
        <v>0</v>
      </c>
      <c r="ER47" s="18">
        <f t="shared" si="73"/>
        <v>0</v>
      </c>
      <c r="ES47" s="18">
        <f t="shared" si="74"/>
        <v>0</v>
      </c>
      <c r="ET47" s="18">
        <f t="shared" si="75"/>
        <v>0</v>
      </c>
      <c r="EU47" s="7"/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10">
        <f t="shared" si="76"/>
        <v>0</v>
      </c>
      <c r="FC47" s="10">
        <f t="shared" si="76"/>
        <v>0</v>
      </c>
      <c r="FD47" s="10">
        <f t="shared" si="77"/>
        <v>0</v>
      </c>
      <c r="FE47" s="10">
        <f t="shared" si="78"/>
        <v>0</v>
      </c>
      <c r="FF47" s="18">
        <f t="shared" si="79"/>
        <v>0</v>
      </c>
      <c r="FG47" s="18">
        <f t="shared" si="80"/>
        <v>0</v>
      </c>
      <c r="FH47" s="18">
        <f t="shared" si="81"/>
        <v>0</v>
      </c>
      <c r="FI47" s="18">
        <f t="shared" si="82"/>
        <v>0</v>
      </c>
      <c r="FJ47" s="7"/>
    </row>
    <row r="48" spans="1:166">
      <c r="A48" s="5" t="s">
        <v>44</v>
      </c>
      <c r="B48" s="9">
        <f t="shared" si="83"/>
        <v>337752.02461222804</v>
      </c>
      <c r="C48" s="9">
        <f t="shared" si="84"/>
        <v>181472.06962719921</v>
      </c>
      <c r="D48" s="9">
        <f t="shared" si="85"/>
        <v>162610.74508462835</v>
      </c>
      <c r="E48" s="9">
        <f t="shared" si="86"/>
        <v>345259.20109455573</v>
      </c>
      <c r="F48" s="9">
        <f t="shared" si="87"/>
        <v>263963.10950167943</v>
      </c>
      <c r="G48" s="9">
        <f t="shared" si="88"/>
        <v>254758.3648031507</v>
      </c>
      <c r="H48" s="10">
        <f t="shared" si="6"/>
        <v>-156279.95498502883</v>
      </c>
      <c r="I48" s="10">
        <f t="shared" si="6"/>
        <v>-18861.324542570859</v>
      </c>
      <c r="J48" s="10">
        <f t="shared" si="7"/>
        <v>-82491.039874480222</v>
      </c>
      <c r="K48" s="10">
        <f t="shared" si="8"/>
        <v>-92147.619718522357</v>
      </c>
      <c r="L48" s="18">
        <f t="shared" si="9"/>
        <v>-0.10393513768437182</v>
      </c>
      <c r="M48" s="18">
        <f t="shared" si="10"/>
        <v>-3.4871329997232664E-2</v>
      </c>
      <c r="N48" s="18">
        <f t="shared" si="11"/>
        <v>-0.46270619743716807</v>
      </c>
      <c r="O48" s="18">
        <f t="shared" si="12"/>
        <v>-0.23546393936830037</v>
      </c>
      <c r="P48" s="5"/>
      <c r="Q48" s="10">
        <v>220287.353074235</v>
      </c>
      <c r="R48" s="9">
        <v>92467.967815280004</v>
      </c>
      <c r="S48" s="9">
        <v>77256.347452960006</v>
      </c>
      <c r="T48" s="9">
        <v>220248.28419999999</v>
      </c>
      <c r="U48" s="10">
        <v>145452.299983</v>
      </c>
      <c r="V48" s="10">
        <v>135741.184341049</v>
      </c>
      <c r="W48" s="10">
        <f t="shared" si="13"/>
        <v>-127819.38525895499</v>
      </c>
      <c r="X48" s="10">
        <f t="shared" si="13"/>
        <v>-15211.620362319998</v>
      </c>
      <c r="Y48" s="10">
        <f t="shared" si="14"/>
        <v>-52984.33216772</v>
      </c>
      <c r="Z48" s="10">
        <f t="shared" si="15"/>
        <v>-58484.83688808899</v>
      </c>
      <c r="AA48" s="18">
        <f t="shared" si="16"/>
        <v>-0.16450691760316086</v>
      </c>
      <c r="AB48" s="18">
        <f t="shared" si="17"/>
        <v>-6.6764950730143227E-2</v>
      </c>
      <c r="AC48" s="18">
        <f t="shared" si="18"/>
        <v>-0.58023932593116645</v>
      </c>
      <c r="AD48" s="18">
        <f t="shared" si="19"/>
        <v>-0.33959848762808204</v>
      </c>
      <c r="AE48" s="7"/>
      <c r="AF48" s="9">
        <v>69400.904435871606</v>
      </c>
      <c r="AG48" s="9">
        <v>53028.073951362501</v>
      </c>
      <c r="AH48" s="9">
        <v>50377.535727469403</v>
      </c>
      <c r="AI48" s="9">
        <v>69439.973299999998</v>
      </c>
      <c r="AJ48" s="10">
        <v>69165.508059999993</v>
      </c>
      <c r="AK48" s="10">
        <v>69176.8787256121</v>
      </c>
      <c r="AL48" s="10">
        <f t="shared" si="20"/>
        <v>-16372.830484509104</v>
      </c>
      <c r="AM48" s="10">
        <f t="shared" si="20"/>
        <v>-2650.5382238930979</v>
      </c>
      <c r="AN48" s="10">
        <f t="shared" si="21"/>
        <v>-16137.434108637492</v>
      </c>
      <c r="AO48" s="10">
        <f t="shared" si="22"/>
        <v>-18799.342998142696</v>
      </c>
      <c r="AP48" s="18">
        <f t="shared" si="23"/>
        <v>-4.998367895323106E-2</v>
      </c>
      <c r="AQ48" s="18">
        <f t="shared" si="24"/>
        <v>1.6439791929588377E-4</v>
      </c>
      <c r="AR48" s="18">
        <f t="shared" si="25"/>
        <v>-0.23591667309808709</v>
      </c>
      <c r="AS48" s="18">
        <f t="shared" si="26"/>
        <v>-3.952553939130115E-3</v>
      </c>
      <c r="AT48" s="7"/>
      <c r="AU48" s="9">
        <v>3485.0063345169001</v>
      </c>
      <c r="AV48" s="9">
        <v>891.30637218606205</v>
      </c>
      <c r="AW48" s="9">
        <v>250.70935416639099</v>
      </c>
      <c r="AX48" s="9">
        <v>3485.0063345169001</v>
      </c>
      <c r="AY48" s="10">
        <v>891.25694120000003</v>
      </c>
      <c r="AZ48" s="10">
        <v>108.272158203936</v>
      </c>
      <c r="BA48" s="10">
        <f t="shared" si="27"/>
        <v>-2593.6999623308379</v>
      </c>
      <c r="BB48" s="10">
        <f t="shared" si="27"/>
        <v>-640.59701801967105</v>
      </c>
      <c r="BC48" s="10">
        <f t="shared" si="28"/>
        <v>4.9430986062020565E-2</v>
      </c>
      <c r="BD48" s="10">
        <f t="shared" si="29"/>
        <v>142.43719596245501</v>
      </c>
      <c r="BE48" s="18">
        <f t="shared" si="30"/>
        <v>-0.71871697320923578</v>
      </c>
      <c r="BF48" s="18">
        <f t="shared" si="31"/>
        <v>-0.87851745865994946</v>
      </c>
      <c r="BG48" s="18">
        <f t="shared" si="32"/>
        <v>-0.74424540829145513</v>
      </c>
      <c r="BH48" s="18">
        <f t="shared" si="33"/>
        <v>-0.7442595921928078</v>
      </c>
      <c r="BI48" s="1"/>
      <c r="BJ48" s="9">
        <v>2079.0866999999998</v>
      </c>
      <c r="BK48" s="9">
        <v>1010.0466897397901</v>
      </c>
      <c r="BL48" s="9">
        <v>1103.0106026518899</v>
      </c>
      <c r="BM48" s="9">
        <v>10405.040200781201</v>
      </c>
      <c r="BN48" s="10">
        <v>14214.726420000001</v>
      </c>
      <c r="BO48" s="10">
        <v>15462.879678224899</v>
      </c>
      <c r="BP48" s="10">
        <f t="shared" si="34"/>
        <v>-1069.0400102602098</v>
      </c>
      <c r="BQ48" s="10">
        <f t="shared" si="34"/>
        <v>92.963912912099886</v>
      </c>
      <c r="BR48" s="10">
        <f t="shared" si="35"/>
        <v>-13204.67973026021</v>
      </c>
      <c r="BS48" s="10">
        <f t="shared" si="36"/>
        <v>-14359.869075573009</v>
      </c>
      <c r="BT48" s="18">
        <f t="shared" si="37"/>
        <v>9.2039223390801284E-2</v>
      </c>
      <c r="BU48" s="18">
        <f t="shared" si="38"/>
        <v>8.7807054553561942E-2</v>
      </c>
      <c r="BV48" s="18">
        <f t="shared" si="39"/>
        <v>-0.51418731612308899</v>
      </c>
      <c r="BW48" s="18">
        <f t="shared" si="40"/>
        <v>0.36613853917957684</v>
      </c>
      <c r="BX48" s="1"/>
      <c r="BY48" s="9">
        <v>32923.3804606997</v>
      </c>
      <c r="BZ48" s="9">
        <v>32904.331450022299</v>
      </c>
      <c r="CA48" s="9">
        <v>32434.103317764999</v>
      </c>
      <c r="CB48" s="9">
        <v>32923.38046</v>
      </c>
      <c r="CC48" s="10">
        <v>32904.331575283431</v>
      </c>
      <c r="CD48" s="10">
        <v>32898.616746819003</v>
      </c>
      <c r="CE48" s="10">
        <f t="shared" si="41"/>
        <v>-19.049010677401384</v>
      </c>
      <c r="CF48" s="10">
        <f t="shared" si="41"/>
        <v>-470.22813225729988</v>
      </c>
      <c r="CG48" s="10">
        <f t="shared" si="42"/>
        <v>-1.2526113277999684E-4</v>
      </c>
      <c r="CH48" s="10">
        <f t="shared" si="43"/>
        <v>-464.51342905400452</v>
      </c>
      <c r="CI48" s="18">
        <f t="shared" si="44"/>
        <v>-1.4290766945729306E-2</v>
      </c>
      <c r="CJ48" s="18">
        <f t="shared" si="45"/>
        <v>-1.7368012631871588E-4</v>
      </c>
      <c r="CK48" s="18">
        <f t="shared" si="46"/>
        <v>-5.7858611147600689E-4</v>
      </c>
      <c r="CL48" s="18">
        <f t="shared" si="47"/>
        <v>-5.7858228561043896E-4</v>
      </c>
      <c r="CM48" s="6"/>
      <c r="CN48" s="9">
        <v>399.09929999999997</v>
      </c>
      <c r="CO48" s="9">
        <v>399.09929999999997</v>
      </c>
      <c r="CP48" s="9">
        <v>399.09929999999997</v>
      </c>
      <c r="CQ48" s="9">
        <v>399.09929999999997</v>
      </c>
      <c r="CR48" s="9">
        <v>399.09929999999997</v>
      </c>
      <c r="CS48" s="9">
        <v>399.09929999999997</v>
      </c>
      <c r="CT48" s="10">
        <f t="shared" si="48"/>
        <v>0</v>
      </c>
      <c r="CU48" s="10">
        <f t="shared" si="48"/>
        <v>0</v>
      </c>
      <c r="CV48" s="10">
        <f t="shared" si="49"/>
        <v>0</v>
      </c>
      <c r="CW48" s="10">
        <f t="shared" si="50"/>
        <v>0</v>
      </c>
      <c r="CX48" s="18">
        <f t="shared" si="51"/>
        <v>0</v>
      </c>
      <c r="CY48" s="18">
        <f t="shared" si="52"/>
        <v>0</v>
      </c>
      <c r="CZ48" s="18">
        <f t="shared" si="53"/>
        <v>0</v>
      </c>
      <c r="DA48" s="18">
        <f t="shared" si="54"/>
        <v>0</v>
      </c>
      <c r="DB48" s="7"/>
      <c r="DC48" s="9">
        <v>4647.4521633991399</v>
      </c>
      <c r="DD48" s="9">
        <v>718.80679691254397</v>
      </c>
      <c r="DE48" s="9">
        <v>736.70208302407605</v>
      </c>
      <c r="DF48" s="9">
        <v>3828.6751552576202</v>
      </c>
      <c r="DG48" s="10">
        <v>883.44997049999995</v>
      </c>
      <c r="DH48" s="10">
        <v>918.19660665019398</v>
      </c>
      <c r="DI48" s="10">
        <f t="shared" si="55"/>
        <v>-3928.6453664865958</v>
      </c>
      <c r="DJ48" s="10">
        <f t="shared" si="55"/>
        <v>17.895286111532073</v>
      </c>
      <c r="DK48" s="10">
        <f t="shared" si="56"/>
        <v>-164.64317358745598</v>
      </c>
      <c r="DL48" s="10">
        <f t="shared" si="57"/>
        <v>-181.49452362611794</v>
      </c>
      <c r="DM48" s="18">
        <f t="shared" si="58"/>
        <v>2.4895822060109655E-2</v>
      </c>
      <c r="DN48" s="18">
        <f t="shared" si="59"/>
        <v>3.9330621212799101E-2</v>
      </c>
      <c r="DO48" s="18">
        <f t="shared" si="60"/>
        <v>-0.84533314778934487</v>
      </c>
      <c r="DP48" s="18">
        <f t="shared" si="61"/>
        <v>-0.76925439357611025</v>
      </c>
      <c r="DQ48" s="7"/>
      <c r="DR48" s="9">
        <v>4529.7421435056604</v>
      </c>
      <c r="DS48" s="9">
        <v>52.437251695999997</v>
      </c>
      <c r="DT48" s="9">
        <v>53.237246591583101</v>
      </c>
      <c r="DU48" s="9">
        <v>4529.7421439999998</v>
      </c>
      <c r="DV48" s="10">
        <v>52.437251695999997</v>
      </c>
      <c r="DW48" s="10">
        <v>53.237246591583101</v>
      </c>
      <c r="DX48" s="10">
        <f t="shared" si="62"/>
        <v>-4477.3048918096601</v>
      </c>
      <c r="DY48" s="10">
        <f t="shared" si="62"/>
        <v>0.79999489558310444</v>
      </c>
      <c r="DZ48" s="10">
        <f t="shared" si="63"/>
        <v>0</v>
      </c>
      <c r="EA48" s="10">
        <f t="shared" si="64"/>
        <v>0</v>
      </c>
      <c r="EB48" s="18">
        <f t="shared" si="65"/>
        <v>1.525623234835035E-2</v>
      </c>
      <c r="EC48" s="18">
        <f t="shared" si="66"/>
        <v>1.525623234835035E-2</v>
      </c>
      <c r="ED48" s="18">
        <f t="shared" si="67"/>
        <v>-0.98842378880855719</v>
      </c>
      <c r="EE48" s="18">
        <f t="shared" si="68"/>
        <v>-0.98842378880982051</v>
      </c>
      <c r="EF48" s="6"/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v>0</v>
      </c>
      <c r="EM48" s="10">
        <f t="shared" si="69"/>
        <v>0</v>
      </c>
      <c r="EN48" s="10">
        <f t="shared" si="69"/>
        <v>0</v>
      </c>
      <c r="EO48" s="10">
        <f t="shared" si="70"/>
        <v>0</v>
      </c>
      <c r="EP48" s="10">
        <f t="shared" si="71"/>
        <v>0</v>
      </c>
      <c r="EQ48" s="18">
        <f t="shared" si="72"/>
        <v>0</v>
      </c>
      <c r="ER48" s="18">
        <f t="shared" si="73"/>
        <v>0</v>
      </c>
      <c r="ES48" s="18">
        <f t="shared" si="74"/>
        <v>0</v>
      </c>
      <c r="ET48" s="18">
        <f t="shared" si="75"/>
        <v>0</v>
      </c>
      <c r="EU48" s="7"/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10">
        <f t="shared" si="76"/>
        <v>0</v>
      </c>
      <c r="FC48" s="10">
        <f t="shared" si="76"/>
        <v>0</v>
      </c>
      <c r="FD48" s="10">
        <f t="shared" si="77"/>
        <v>0</v>
      </c>
      <c r="FE48" s="10">
        <f t="shared" si="78"/>
        <v>0</v>
      </c>
      <c r="FF48" s="18">
        <f t="shared" si="79"/>
        <v>0</v>
      </c>
      <c r="FG48" s="18">
        <f t="shared" si="80"/>
        <v>0</v>
      </c>
      <c r="FH48" s="18">
        <f t="shared" si="81"/>
        <v>0</v>
      </c>
      <c r="FI48" s="18">
        <f t="shared" si="82"/>
        <v>0</v>
      </c>
      <c r="FJ48" s="7"/>
    </row>
    <row r="49" spans="1:166">
      <c r="A49" s="5" t="s">
        <v>45</v>
      </c>
      <c r="B49" s="9">
        <f t="shared" si="83"/>
        <v>57580.085408565268</v>
      </c>
      <c r="C49" s="9">
        <f t="shared" si="84"/>
        <v>38581.037047006015</v>
      </c>
      <c r="D49" s="9">
        <f t="shared" si="85"/>
        <v>38062.051500013433</v>
      </c>
      <c r="E49" s="9">
        <f t="shared" si="86"/>
        <v>66240.962450845938</v>
      </c>
      <c r="F49" s="9">
        <f t="shared" si="87"/>
        <v>76312.924718023511</v>
      </c>
      <c r="G49" s="9">
        <f t="shared" si="88"/>
        <v>76494.132010221088</v>
      </c>
      <c r="H49" s="10">
        <f t="shared" si="6"/>
        <v>-18999.048361559253</v>
      </c>
      <c r="I49" s="10">
        <f t="shared" si="6"/>
        <v>-518.98554699258239</v>
      </c>
      <c r="J49" s="10">
        <f t="shared" si="7"/>
        <v>-37731.887671017495</v>
      </c>
      <c r="K49" s="10">
        <f t="shared" si="8"/>
        <v>-38432.080510207656</v>
      </c>
      <c r="L49" s="18">
        <f t="shared" si="9"/>
        <v>-1.3451829881095874E-2</v>
      </c>
      <c r="M49" s="18">
        <f t="shared" si="10"/>
        <v>2.3745295160307284E-3</v>
      </c>
      <c r="N49" s="18">
        <f t="shared" si="11"/>
        <v>-0.32995866933419082</v>
      </c>
      <c r="O49" s="18">
        <f t="shared" si="12"/>
        <v>0.15205036120439019</v>
      </c>
      <c r="P49" s="5"/>
      <c r="Q49" s="10">
        <v>3408.5027799999898</v>
      </c>
      <c r="R49" s="9">
        <v>3225.25177359999</v>
      </c>
      <c r="S49" s="9">
        <v>3429.7559575999899</v>
      </c>
      <c r="T49" s="9">
        <v>3408.5027799999998</v>
      </c>
      <c r="U49" s="10">
        <v>19663.1000016</v>
      </c>
      <c r="V49" s="10">
        <v>19155.0999999999</v>
      </c>
      <c r="W49" s="10">
        <f t="shared" si="13"/>
        <v>-183.25100639999982</v>
      </c>
      <c r="X49" s="10">
        <f t="shared" si="13"/>
        <v>204.5041839999999</v>
      </c>
      <c r="Y49" s="10">
        <f t="shared" si="14"/>
        <v>-16437.84822800001</v>
      </c>
      <c r="Z49" s="10">
        <f t="shared" si="15"/>
        <v>-15725.344042399911</v>
      </c>
      <c r="AA49" s="18">
        <f t="shared" si="16"/>
        <v>6.3407199919693277E-2</v>
      </c>
      <c r="AB49" s="18">
        <f t="shared" si="17"/>
        <v>-2.5835193919512344E-2</v>
      </c>
      <c r="AC49" s="18">
        <f t="shared" si="18"/>
        <v>-5.3762903605435924E-2</v>
      </c>
      <c r="AD49" s="18">
        <f t="shared" si="19"/>
        <v>4.768837894742747</v>
      </c>
      <c r="AE49" s="7"/>
      <c r="AF49" s="9">
        <v>24211.183856919899</v>
      </c>
      <c r="AG49" s="9">
        <v>20330.730183573301</v>
      </c>
      <c r="AH49" s="9">
        <v>20156.674357895899</v>
      </c>
      <c r="AI49" s="9">
        <v>24211.183860000001</v>
      </c>
      <c r="AJ49" s="10">
        <v>21133.752639999999</v>
      </c>
      <c r="AK49" s="10">
        <v>21135.947879630301</v>
      </c>
      <c r="AL49" s="10">
        <f t="shared" si="20"/>
        <v>-3880.4536733465975</v>
      </c>
      <c r="AM49" s="10">
        <f t="shared" si="20"/>
        <v>-174.05582567740203</v>
      </c>
      <c r="AN49" s="10">
        <f t="shared" si="21"/>
        <v>-803.02245642669732</v>
      </c>
      <c r="AO49" s="10">
        <f t="shared" si="22"/>
        <v>-979.27352173440158</v>
      </c>
      <c r="AP49" s="18">
        <f t="shared" si="23"/>
        <v>-8.5612186136843522E-3</v>
      </c>
      <c r="AQ49" s="18">
        <f t="shared" si="24"/>
        <v>1.0387363132789274E-4</v>
      </c>
      <c r="AR49" s="18">
        <f t="shared" si="25"/>
        <v>-0.16027525528197206</v>
      </c>
      <c r="AS49" s="18">
        <f t="shared" si="26"/>
        <v>-0.1271078373447205</v>
      </c>
      <c r="AT49" s="7"/>
      <c r="AU49" s="9">
        <v>3201.2587660982999</v>
      </c>
      <c r="AV49" s="9">
        <v>1250.1092434644499</v>
      </c>
      <c r="AW49" s="9">
        <v>553.94990547397197</v>
      </c>
      <c r="AX49" s="9">
        <v>3201.2587660982999</v>
      </c>
      <c r="AY49" s="10">
        <v>1250.0136279999999</v>
      </c>
      <c r="AZ49" s="10">
        <v>225.257141770049</v>
      </c>
      <c r="BA49" s="10">
        <f t="shared" si="27"/>
        <v>-1951.14952263385</v>
      </c>
      <c r="BB49" s="10">
        <f t="shared" si="27"/>
        <v>-696.15933799047798</v>
      </c>
      <c r="BC49" s="10">
        <f t="shared" si="28"/>
        <v>9.5615464450020227E-2</v>
      </c>
      <c r="BD49" s="10">
        <f t="shared" si="29"/>
        <v>328.69276370392299</v>
      </c>
      <c r="BE49" s="18">
        <f t="shared" si="30"/>
        <v>-0.55687880209668661</v>
      </c>
      <c r="BF49" s="18">
        <f t="shared" si="31"/>
        <v>-0.81979625123731137</v>
      </c>
      <c r="BG49" s="18">
        <f t="shared" si="32"/>
        <v>-0.60949447239215671</v>
      </c>
      <c r="BH49" s="18">
        <f t="shared" si="33"/>
        <v>-0.60952434047575643</v>
      </c>
      <c r="BI49" s="1"/>
      <c r="BJ49" s="9">
        <v>11279.554</v>
      </c>
      <c r="BK49" s="9">
        <v>5486.7578704604102</v>
      </c>
      <c r="BL49" s="9">
        <v>5854.8110350910001</v>
      </c>
      <c r="BM49" s="9">
        <v>20607.246341508999</v>
      </c>
      <c r="BN49" s="10">
        <v>25920.12946</v>
      </c>
      <c r="BO49" s="10">
        <v>27600.8753922172</v>
      </c>
      <c r="BP49" s="10">
        <f t="shared" si="34"/>
        <v>-5792.7961295395899</v>
      </c>
      <c r="BQ49" s="10">
        <f t="shared" si="34"/>
        <v>368.05316463058989</v>
      </c>
      <c r="BR49" s="10">
        <f t="shared" si="35"/>
        <v>-20433.371589539591</v>
      </c>
      <c r="BS49" s="10">
        <f t="shared" si="36"/>
        <v>-21746.064357126201</v>
      </c>
      <c r="BT49" s="18">
        <f t="shared" si="37"/>
        <v>6.7080263667568307E-2</v>
      </c>
      <c r="BU49" s="18">
        <f t="shared" si="38"/>
        <v>6.4843269197822892E-2</v>
      </c>
      <c r="BV49" s="18">
        <f t="shared" si="39"/>
        <v>-0.51356606205702726</v>
      </c>
      <c r="BW49" s="18">
        <f t="shared" si="40"/>
        <v>0.25781625698283167</v>
      </c>
      <c r="BX49" s="1"/>
      <c r="BY49" s="9">
        <v>7254.3595738683898</v>
      </c>
      <c r="BZ49" s="9">
        <v>7234.7774730683896</v>
      </c>
      <c r="CA49" s="9">
        <v>6975.58234700095</v>
      </c>
      <c r="CB49" s="9">
        <v>7254.3595740000001</v>
      </c>
      <c r="CC49" s="10">
        <v>7234.7774326955059</v>
      </c>
      <c r="CD49" s="10">
        <v>7228.8975962183904</v>
      </c>
      <c r="CE49" s="10">
        <f t="shared" si="41"/>
        <v>-19.582100800000262</v>
      </c>
      <c r="CF49" s="10">
        <f t="shared" si="41"/>
        <v>-259.19512606743956</v>
      </c>
      <c r="CG49" s="10">
        <f t="shared" si="42"/>
        <v>4.0372883631789591E-5</v>
      </c>
      <c r="CH49" s="10">
        <f t="shared" si="43"/>
        <v>-253.3152492174404</v>
      </c>
      <c r="CI49" s="18">
        <f t="shared" si="44"/>
        <v>-3.5826274827705319E-2</v>
      </c>
      <c r="CJ49" s="18">
        <f t="shared" si="45"/>
        <v>-8.1271836373891673E-4</v>
      </c>
      <c r="CK49" s="18">
        <f t="shared" si="46"/>
        <v>-2.6993562423537408E-3</v>
      </c>
      <c r="CL49" s="18">
        <f t="shared" si="47"/>
        <v>-2.6993618257740559E-3</v>
      </c>
      <c r="CM49" s="6"/>
      <c r="CN49" s="9">
        <v>406.9722999999999</v>
      </c>
      <c r="CO49" s="9">
        <v>406.9722999999999</v>
      </c>
      <c r="CP49" s="9">
        <v>406.9722999999999</v>
      </c>
      <c r="CQ49" s="9">
        <v>406.9722999999999</v>
      </c>
      <c r="CR49" s="9">
        <v>406.9722999999999</v>
      </c>
      <c r="CS49" s="9">
        <v>406.9722999999999</v>
      </c>
      <c r="CT49" s="10">
        <f t="shared" si="48"/>
        <v>0</v>
      </c>
      <c r="CU49" s="10">
        <f t="shared" si="48"/>
        <v>0</v>
      </c>
      <c r="CV49" s="10">
        <f t="shared" si="49"/>
        <v>0</v>
      </c>
      <c r="CW49" s="10">
        <f t="shared" si="50"/>
        <v>0</v>
      </c>
      <c r="CX49" s="18">
        <f t="shared" si="51"/>
        <v>0</v>
      </c>
      <c r="CY49" s="18">
        <f t="shared" si="52"/>
        <v>0</v>
      </c>
      <c r="CZ49" s="18">
        <f t="shared" si="53"/>
        <v>0</v>
      </c>
      <c r="DA49" s="18">
        <f t="shared" si="54"/>
        <v>0</v>
      </c>
      <c r="DB49" s="7"/>
      <c r="DC49" s="9">
        <v>3489.5022002207602</v>
      </c>
      <c r="DD49" s="9">
        <v>593.24249521147783</v>
      </c>
      <c r="DE49" s="9">
        <v>630.19868739369997</v>
      </c>
      <c r="DF49" s="9">
        <v>2822.68689823864</v>
      </c>
      <c r="DG49" s="10">
        <v>650.98354810000001</v>
      </c>
      <c r="DH49" s="10">
        <v>686.97479082733798</v>
      </c>
      <c r="DI49" s="10">
        <f t="shared" si="55"/>
        <v>-2896.2597050092822</v>
      </c>
      <c r="DJ49" s="10">
        <f t="shared" si="55"/>
        <v>36.956192182222139</v>
      </c>
      <c r="DK49" s="10">
        <f t="shared" si="56"/>
        <v>-57.741052888522177</v>
      </c>
      <c r="DL49" s="10">
        <f t="shared" si="57"/>
        <v>-56.776103433638013</v>
      </c>
      <c r="DM49" s="18">
        <f t="shared" si="58"/>
        <v>6.2295254437307421E-2</v>
      </c>
      <c r="DN49" s="18">
        <f t="shared" si="59"/>
        <v>5.5287484349465045E-2</v>
      </c>
      <c r="DO49" s="18">
        <f t="shared" si="60"/>
        <v>-0.82999222778138759</v>
      </c>
      <c r="DP49" s="18">
        <f t="shared" si="61"/>
        <v>-0.76937451032694615</v>
      </c>
      <c r="DQ49" s="7"/>
      <c r="DR49" s="9">
        <v>4328.7519314579304</v>
      </c>
      <c r="DS49" s="9">
        <v>53.195707628000001</v>
      </c>
      <c r="DT49" s="9">
        <v>54.106909557919501</v>
      </c>
      <c r="DU49" s="9">
        <v>4328.7519309999998</v>
      </c>
      <c r="DV49" s="10">
        <v>53.195707628000001</v>
      </c>
      <c r="DW49" s="10">
        <v>54.106909557919501</v>
      </c>
      <c r="DX49" s="10">
        <f t="shared" si="62"/>
        <v>-4275.5562238299308</v>
      </c>
      <c r="DY49" s="10">
        <f t="shared" si="62"/>
        <v>0.91120192991949978</v>
      </c>
      <c r="DZ49" s="10">
        <f t="shared" si="63"/>
        <v>0</v>
      </c>
      <c r="EA49" s="10">
        <f t="shared" si="64"/>
        <v>0</v>
      </c>
      <c r="EB49" s="18">
        <f t="shared" si="65"/>
        <v>1.7129237875574025E-2</v>
      </c>
      <c r="EC49" s="18">
        <f t="shared" si="66"/>
        <v>1.7129237875574025E-2</v>
      </c>
      <c r="ED49" s="18">
        <f t="shared" si="67"/>
        <v>-0.98771107504650113</v>
      </c>
      <c r="EE49" s="18">
        <f t="shared" si="68"/>
        <v>-0.98771107504520117</v>
      </c>
      <c r="EF49" s="6"/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v>0</v>
      </c>
      <c r="EM49" s="10">
        <f t="shared" si="69"/>
        <v>0</v>
      </c>
      <c r="EN49" s="10">
        <f t="shared" si="69"/>
        <v>0</v>
      </c>
      <c r="EO49" s="10">
        <f t="shared" si="70"/>
        <v>0</v>
      </c>
      <c r="EP49" s="10">
        <f t="shared" si="71"/>
        <v>0</v>
      </c>
      <c r="EQ49" s="18">
        <f t="shared" si="72"/>
        <v>0</v>
      </c>
      <c r="ER49" s="18">
        <f t="shared" si="73"/>
        <v>0</v>
      </c>
      <c r="ES49" s="18">
        <f t="shared" si="74"/>
        <v>0</v>
      </c>
      <c r="ET49" s="18">
        <f t="shared" si="75"/>
        <v>0</v>
      </c>
      <c r="EU49" s="7"/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10">
        <f t="shared" si="76"/>
        <v>0</v>
      </c>
      <c r="FC49" s="10">
        <f t="shared" si="76"/>
        <v>0</v>
      </c>
      <c r="FD49" s="10">
        <f t="shared" si="77"/>
        <v>0</v>
      </c>
      <c r="FE49" s="10">
        <f t="shared" si="78"/>
        <v>0</v>
      </c>
      <c r="FF49" s="18">
        <f t="shared" si="79"/>
        <v>0</v>
      </c>
      <c r="FG49" s="18">
        <f t="shared" si="80"/>
        <v>0</v>
      </c>
      <c r="FH49" s="18">
        <f t="shared" si="81"/>
        <v>0</v>
      </c>
      <c r="FI49" s="18">
        <f t="shared" si="82"/>
        <v>0</v>
      </c>
      <c r="FJ49" s="7"/>
    </row>
    <row r="50" spans="1:166">
      <c r="A50" s="5" t="s">
        <v>46</v>
      </c>
      <c r="B50" s="9">
        <f t="shared" si="83"/>
        <v>534391.7846320566</v>
      </c>
      <c r="C50" s="9">
        <f t="shared" si="84"/>
        <v>585384.68437382509</v>
      </c>
      <c r="D50" s="9">
        <f t="shared" si="85"/>
        <v>546701.52581913013</v>
      </c>
      <c r="E50" s="9">
        <f t="shared" si="86"/>
        <v>535801.52411447349</v>
      </c>
      <c r="F50" s="9">
        <f t="shared" si="87"/>
        <v>645646.25690937752</v>
      </c>
      <c r="G50" s="9">
        <f t="shared" si="88"/>
        <v>553217.56567041622</v>
      </c>
      <c r="H50" s="10">
        <f t="shared" si="6"/>
        <v>50992.899741768488</v>
      </c>
      <c r="I50" s="10">
        <f t="shared" si="6"/>
        <v>-38683.158554694965</v>
      </c>
      <c r="J50" s="10">
        <f t="shared" si="7"/>
        <v>-60261.572535552434</v>
      </c>
      <c r="K50" s="10">
        <f t="shared" si="8"/>
        <v>-6516.0398512860993</v>
      </c>
      <c r="L50" s="18">
        <f t="shared" si="9"/>
        <v>-6.6081603409343728E-2</v>
      </c>
      <c r="M50" s="18">
        <f t="shared" si="10"/>
        <v>-0.1431568606645458</v>
      </c>
      <c r="N50" s="18">
        <f t="shared" si="11"/>
        <v>9.5422312258932829E-2</v>
      </c>
      <c r="O50" s="18">
        <f t="shared" si="12"/>
        <v>0.20501011634195315</v>
      </c>
      <c r="P50" s="5"/>
      <c r="Q50" s="10">
        <v>469456.01515800302</v>
      </c>
      <c r="R50" s="9">
        <v>536695.43552880001</v>
      </c>
      <c r="S50" s="9">
        <v>498507.24253810901</v>
      </c>
      <c r="T50" s="9">
        <v>469456.01520000002</v>
      </c>
      <c r="U50" s="10">
        <v>588391.9</v>
      </c>
      <c r="V50" s="10">
        <v>496307.20000000001</v>
      </c>
      <c r="W50" s="10">
        <f t="shared" si="13"/>
        <v>67239.420370796986</v>
      </c>
      <c r="X50" s="10">
        <f t="shared" si="13"/>
        <v>-38188.192990690994</v>
      </c>
      <c r="Y50" s="10">
        <f t="shared" si="14"/>
        <v>-51696.464471200015</v>
      </c>
      <c r="Z50" s="10">
        <f t="shared" si="15"/>
        <v>2200.0425381090026</v>
      </c>
      <c r="AA50" s="18">
        <f t="shared" si="16"/>
        <v>-7.1154309246294581E-2</v>
      </c>
      <c r="AB50" s="18">
        <f t="shared" si="17"/>
        <v>-0.15650232438617867</v>
      </c>
      <c r="AC50" s="18">
        <f t="shared" si="18"/>
        <v>0.14322837113540118</v>
      </c>
      <c r="AD50" s="18">
        <f t="shared" si="19"/>
        <v>0.25334830303394951</v>
      </c>
      <c r="AE50" s="7"/>
      <c r="AF50" s="9">
        <v>46709.937916800001</v>
      </c>
      <c r="AG50" s="9">
        <v>33300.526670367202</v>
      </c>
      <c r="AH50" s="9">
        <v>33356.056483831897</v>
      </c>
      <c r="AI50" s="9">
        <v>48313.83412</v>
      </c>
      <c r="AJ50" s="10">
        <v>41816.750399999997</v>
      </c>
      <c r="AK50" s="10">
        <v>41816.9986631633</v>
      </c>
      <c r="AL50" s="10">
        <f t="shared" si="20"/>
        <v>-13409.411246432799</v>
      </c>
      <c r="AM50" s="10">
        <f t="shared" si="20"/>
        <v>55.529813464694598</v>
      </c>
      <c r="AN50" s="10">
        <f t="shared" si="21"/>
        <v>-8516.2237296327949</v>
      </c>
      <c r="AO50" s="10">
        <f t="shared" si="22"/>
        <v>-8460.9421793314032</v>
      </c>
      <c r="AP50" s="18">
        <f t="shared" si="23"/>
        <v>1.6675355922856421E-3</v>
      </c>
      <c r="AQ50" s="18">
        <f t="shared" si="24"/>
        <v>5.9369310366811443E-6</v>
      </c>
      <c r="AR50" s="18">
        <f t="shared" si="25"/>
        <v>-0.28707833588470438</v>
      </c>
      <c r="AS50" s="18">
        <f t="shared" si="26"/>
        <v>-0.13447667398664329</v>
      </c>
      <c r="AT50" s="7"/>
      <c r="AU50" s="9">
        <v>1332.7774595999999</v>
      </c>
      <c r="AV50" s="9">
        <v>411.24268843305998</v>
      </c>
      <c r="AW50" s="9">
        <v>150.06516576217999</v>
      </c>
      <c r="AX50" s="9">
        <v>1332.7774595999999</v>
      </c>
      <c r="AY50" s="10">
        <v>411.21805899999998</v>
      </c>
      <c r="AZ50" s="10">
        <v>62.431918553480003</v>
      </c>
      <c r="BA50" s="10">
        <f t="shared" si="27"/>
        <v>-921.53477116693989</v>
      </c>
      <c r="BB50" s="10">
        <f t="shared" si="27"/>
        <v>-261.17752267087997</v>
      </c>
      <c r="BC50" s="10">
        <f t="shared" si="28"/>
        <v>2.4629433059999428E-2</v>
      </c>
      <c r="BD50" s="10">
        <f t="shared" si="29"/>
        <v>87.633247208699984</v>
      </c>
      <c r="BE50" s="18">
        <f t="shared" si="30"/>
        <v>-0.63509341324956625</v>
      </c>
      <c r="BF50" s="18">
        <f t="shared" si="31"/>
        <v>-0.84817807198131834</v>
      </c>
      <c r="BG50" s="18">
        <f t="shared" si="32"/>
        <v>-0.69143934310197264</v>
      </c>
      <c r="BH50" s="18">
        <f t="shared" si="33"/>
        <v>-0.69145782288108559</v>
      </c>
      <c r="BI50" s="1"/>
      <c r="BJ50" s="9">
        <v>15.148356</v>
      </c>
      <c r="BK50" s="9">
        <v>7.3592644066000004</v>
      </c>
      <c r="BL50" s="9">
        <v>8.0366053871999892</v>
      </c>
      <c r="BM50" s="9">
        <v>15.000166546000001</v>
      </c>
      <c r="BN50" s="10">
        <v>20.492305609999999</v>
      </c>
      <c r="BO50" s="10">
        <v>22.291674609600001</v>
      </c>
      <c r="BP50" s="10">
        <f t="shared" si="34"/>
        <v>-7.7890915933999993</v>
      </c>
      <c r="BQ50" s="10">
        <f t="shared" si="34"/>
        <v>0.67734098059998882</v>
      </c>
      <c r="BR50" s="10">
        <f t="shared" si="35"/>
        <v>-13.133041203399998</v>
      </c>
      <c r="BS50" s="10">
        <f t="shared" si="36"/>
        <v>-14.255069222400012</v>
      </c>
      <c r="BT50" s="18">
        <f t="shared" si="37"/>
        <v>9.2039223375712645E-2</v>
      </c>
      <c r="BU50" s="18">
        <f t="shared" si="38"/>
        <v>8.7807054698712458E-2</v>
      </c>
      <c r="BV50" s="18">
        <f t="shared" si="39"/>
        <v>-0.51418725526387155</v>
      </c>
      <c r="BW50" s="18">
        <f t="shared" si="40"/>
        <v>0.36613853900605869</v>
      </c>
      <c r="BX50" s="1"/>
      <c r="BY50" s="9">
        <v>14588.921394023801</v>
      </c>
      <c r="BZ50" s="9">
        <v>14582.793994023799</v>
      </c>
      <c r="CA50" s="9">
        <v>14294.300914175899</v>
      </c>
      <c r="CB50" s="9">
        <v>14588.92139</v>
      </c>
      <c r="CC50" s="10">
        <v>14582.794023806526</v>
      </c>
      <c r="CD50" s="10">
        <v>14580.9557740237</v>
      </c>
      <c r="CE50" s="10">
        <f t="shared" si="41"/>
        <v>-6.1274000000012165</v>
      </c>
      <c r="CF50" s="10">
        <f t="shared" si="41"/>
        <v>-288.49307984789993</v>
      </c>
      <c r="CG50" s="10">
        <f t="shared" si="42"/>
        <v>-2.9782726414850913E-5</v>
      </c>
      <c r="CH50" s="10">
        <f t="shared" si="43"/>
        <v>-286.65485984780025</v>
      </c>
      <c r="CI50" s="18">
        <f t="shared" si="44"/>
        <v>-1.9783114262337368E-2</v>
      </c>
      <c r="CJ50" s="18">
        <f t="shared" si="45"/>
        <v>-1.260560753875519E-4</v>
      </c>
      <c r="CK50" s="18">
        <f t="shared" si="46"/>
        <v>-4.2000363388833132E-4</v>
      </c>
      <c r="CL50" s="18">
        <f t="shared" si="47"/>
        <v>-4.2000131673022818E-4</v>
      </c>
      <c r="CM50" s="6"/>
      <c r="CN50" s="9">
        <v>215.15769999999995</v>
      </c>
      <c r="CO50" s="9">
        <v>215.15769999999995</v>
      </c>
      <c r="CP50" s="9">
        <v>215.15769999999995</v>
      </c>
      <c r="CQ50" s="9">
        <v>215.15769999999995</v>
      </c>
      <c r="CR50" s="9">
        <v>215.15769999999995</v>
      </c>
      <c r="CS50" s="9">
        <v>215.15769999999995</v>
      </c>
      <c r="CT50" s="10">
        <f t="shared" si="48"/>
        <v>0</v>
      </c>
      <c r="CU50" s="10">
        <f t="shared" si="48"/>
        <v>0</v>
      </c>
      <c r="CV50" s="10">
        <f t="shared" si="49"/>
        <v>0</v>
      </c>
      <c r="CW50" s="10">
        <f t="shared" si="50"/>
        <v>0</v>
      </c>
      <c r="CX50" s="18">
        <f t="shared" si="51"/>
        <v>0</v>
      </c>
      <c r="CY50" s="18">
        <f t="shared" si="52"/>
        <v>0</v>
      </c>
      <c r="CZ50" s="18">
        <f t="shared" si="53"/>
        <v>0</v>
      </c>
      <c r="DA50" s="18">
        <f t="shared" si="54"/>
        <v>0</v>
      </c>
      <c r="DB50" s="7"/>
      <c r="DC50" s="9">
        <v>1288.72147873638</v>
      </c>
      <c r="DD50" s="9">
        <v>161.0872560334513</v>
      </c>
      <c r="DE50" s="9">
        <v>159.34180176894401</v>
      </c>
      <c r="DF50" s="9">
        <v>1094.7129094274501</v>
      </c>
      <c r="DG50" s="10">
        <v>196.86314920000001</v>
      </c>
      <c r="DH50" s="10">
        <v>201.20532997107901</v>
      </c>
      <c r="DI50" s="10">
        <f t="shared" si="55"/>
        <v>-1127.6342227029288</v>
      </c>
      <c r="DJ50" s="10">
        <f t="shared" si="55"/>
        <v>-1.7454542645072877</v>
      </c>
      <c r="DK50" s="10">
        <f t="shared" si="56"/>
        <v>-35.775893166548713</v>
      </c>
      <c r="DL50" s="10">
        <f t="shared" si="57"/>
        <v>-41.863528202135001</v>
      </c>
      <c r="DM50" s="18">
        <f t="shared" si="58"/>
        <v>-1.0835458418540741E-2</v>
      </c>
      <c r="DN50" s="18">
        <f t="shared" si="59"/>
        <v>2.2056849078786352E-2</v>
      </c>
      <c r="DO50" s="18">
        <f t="shared" si="60"/>
        <v>-0.87500227264668484</v>
      </c>
      <c r="DP50" s="18">
        <f t="shared" si="61"/>
        <v>-0.82016915347882202</v>
      </c>
      <c r="DQ50" s="7"/>
      <c r="DR50" s="9">
        <v>785.10516889334997</v>
      </c>
      <c r="DS50" s="9">
        <v>11.081271761</v>
      </c>
      <c r="DT50" s="9">
        <v>11.324610095002001</v>
      </c>
      <c r="DU50" s="9">
        <v>785.10516889999997</v>
      </c>
      <c r="DV50" s="10">
        <v>11.081271761</v>
      </c>
      <c r="DW50" s="10">
        <v>11.324610095002001</v>
      </c>
      <c r="DX50" s="10">
        <f t="shared" si="62"/>
        <v>-774.02389713234993</v>
      </c>
      <c r="DY50" s="10">
        <f t="shared" si="62"/>
        <v>0.24333833400200078</v>
      </c>
      <c r="DZ50" s="10">
        <f t="shared" si="63"/>
        <v>0</v>
      </c>
      <c r="EA50" s="10">
        <f t="shared" si="64"/>
        <v>0</v>
      </c>
      <c r="EB50" s="18">
        <f t="shared" si="65"/>
        <v>2.1959423002188096E-2</v>
      </c>
      <c r="EC50" s="18">
        <f t="shared" si="66"/>
        <v>2.1959423002188096E-2</v>
      </c>
      <c r="ED50" s="18">
        <f t="shared" si="67"/>
        <v>-0.98588562118802536</v>
      </c>
      <c r="EE50" s="18">
        <f t="shared" si="68"/>
        <v>-0.98588562118814493</v>
      </c>
      <c r="EF50" s="6"/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v>0</v>
      </c>
      <c r="EM50" s="10">
        <f t="shared" si="69"/>
        <v>0</v>
      </c>
      <c r="EN50" s="10">
        <f t="shared" si="69"/>
        <v>0</v>
      </c>
      <c r="EO50" s="10">
        <f t="shared" si="70"/>
        <v>0</v>
      </c>
      <c r="EP50" s="10">
        <f t="shared" si="71"/>
        <v>0</v>
      </c>
      <c r="EQ50" s="18">
        <f t="shared" si="72"/>
        <v>0</v>
      </c>
      <c r="ER50" s="18">
        <f t="shared" si="73"/>
        <v>0</v>
      </c>
      <c r="ES50" s="18">
        <f t="shared" si="74"/>
        <v>0</v>
      </c>
      <c r="ET50" s="18">
        <f t="shared" si="75"/>
        <v>0</v>
      </c>
      <c r="EU50" s="7"/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10">
        <f t="shared" si="76"/>
        <v>0</v>
      </c>
      <c r="FC50" s="10">
        <f t="shared" si="76"/>
        <v>0</v>
      </c>
      <c r="FD50" s="10">
        <f t="shared" si="77"/>
        <v>0</v>
      </c>
      <c r="FE50" s="10">
        <f t="shared" si="78"/>
        <v>0</v>
      </c>
      <c r="FF50" s="18">
        <f t="shared" si="79"/>
        <v>0</v>
      </c>
      <c r="FG50" s="18">
        <f t="shared" si="80"/>
        <v>0</v>
      </c>
      <c r="FH50" s="18">
        <f t="shared" si="81"/>
        <v>0</v>
      </c>
      <c r="FI50" s="18">
        <f t="shared" si="82"/>
        <v>0</v>
      </c>
      <c r="FJ50" s="7"/>
    </row>
    <row r="51" spans="1:166">
      <c r="A51" s="5" t="s">
        <v>47</v>
      </c>
      <c r="B51" s="9">
        <f t="shared" si="83"/>
        <v>264315.02900913573</v>
      </c>
      <c r="C51" s="9">
        <f t="shared" si="84"/>
        <v>204473.21453019907</v>
      </c>
      <c r="D51" s="9">
        <f t="shared" si="85"/>
        <v>198795.35659418048</v>
      </c>
      <c r="E51" s="9">
        <f t="shared" si="86"/>
        <v>263685.1862822937</v>
      </c>
      <c r="F51" s="9">
        <f t="shared" si="87"/>
        <v>181830.11766559933</v>
      </c>
      <c r="G51" s="9">
        <f t="shared" si="88"/>
        <v>191461.2774892404</v>
      </c>
      <c r="H51" s="10">
        <f t="shared" si="6"/>
        <v>-59841.814478936663</v>
      </c>
      <c r="I51" s="10">
        <f t="shared" si="6"/>
        <v>-5677.8579360185831</v>
      </c>
      <c r="J51" s="10">
        <f t="shared" si="7"/>
        <v>22643.096864599735</v>
      </c>
      <c r="K51" s="10">
        <f t="shared" si="8"/>
        <v>7334.0791049400868</v>
      </c>
      <c r="L51" s="18">
        <f t="shared" si="9"/>
        <v>-2.7768223574242329E-2</v>
      </c>
      <c r="M51" s="18">
        <f t="shared" si="10"/>
        <v>5.2967901837656872E-2</v>
      </c>
      <c r="N51" s="18">
        <f t="shared" si="11"/>
        <v>-0.22640337442510053</v>
      </c>
      <c r="O51" s="18">
        <f t="shared" si="12"/>
        <v>-0.31042725520827213</v>
      </c>
      <c r="P51" s="5"/>
      <c r="Q51" s="10">
        <v>180200.26548147199</v>
      </c>
      <c r="R51" s="9">
        <v>135827.39111939899</v>
      </c>
      <c r="S51" s="9">
        <v>130537.75983910001</v>
      </c>
      <c r="T51" s="9">
        <v>180200.26550000001</v>
      </c>
      <c r="U51" s="10">
        <v>107364.599996</v>
      </c>
      <c r="V51" s="10">
        <v>117252.5155901</v>
      </c>
      <c r="W51" s="10">
        <f t="shared" si="13"/>
        <v>-44372.874362072995</v>
      </c>
      <c r="X51" s="10">
        <f t="shared" si="13"/>
        <v>-5289.6312802989851</v>
      </c>
      <c r="Y51" s="10">
        <f t="shared" si="14"/>
        <v>28462.791123398987</v>
      </c>
      <c r="Z51" s="10">
        <f t="shared" si="15"/>
        <v>13285.24424900001</v>
      </c>
      <c r="AA51" s="18">
        <f t="shared" si="16"/>
        <v>-3.8943774423592793E-2</v>
      </c>
      <c r="AB51" s="18">
        <f t="shared" si="17"/>
        <v>9.2096609072900917E-2</v>
      </c>
      <c r="AC51" s="18">
        <f t="shared" si="18"/>
        <v>-0.24624200327071866</v>
      </c>
      <c r="AD51" s="18">
        <f t="shared" si="19"/>
        <v>-0.40419288674133502</v>
      </c>
      <c r="AE51" s="7"/>
      <c r="AF51" s="9">
        <v>66806.658389074102</v>
      </c>
      <c r="AG51" s="9">
        <v>61101.961463901898</v>
      </c>
      <c r="AH51" s="9">
        <v>61097.101815850299</v>
      </c>
      <c r="AI51" s="9">
        <v>66806.658389999997</v>
      </c>
      <c r="AJ51" s="10">
        <v>66451.940159999998</v>
      </c>
      <c r="AK51" s="10">
        <v>66456.018326395002</v>
      </c>
      <c r="AL51" s="10">
        <f t="shared" si="20"/>
        <v>-5704.6969251722039</v>
      </c>
      <c r="AM51" s="10">
        <f t="shared" si="20"/>
        <v>-4.8596480515989242</v>
      </c>
      <c r="AN51" s="10">
        <f t="shared" si="21"/>
        <v>-5349.9786960981</v>
      </c>
      <c r="AO51" s="10">
        <f t="shared" si="22"/>
        <v>-5358.9165105447028</v>
      </c>
      <c r="AP51" s="18">
        <f t="shared" si="23"/>
        <v>-7.9533421434759173E-5</v>
      </c>
      <c r="AQ51" s="18">
        <f t="shared" si="24"/>
        <v>6.1370162935567643E-5</v>
      </c>
      <c r="AR51" s="18">
        <f t="shared" si="25"/>
        <v>-8.5391143079612236E-2</v>
      </c>
      <c r="AS51" s="18">
        <f t="shared" si="26"/>
        <v>-5.3096238990018819E-3</v>
      </c>
      <c r="AT51" s="7"/>
      <c r="AU51" s="9">
        <v>1601.0190245221499</v>
      </c>
      <c r="AV51" s="9">
        <v>339.90578364309101</v>
      </c>
      <c r="AW51" s="9">
        <v>64.816620918649093</v>
      </c>
      <c r="AX51" s="9">
        <v>1601.0190245221499</v>
      </c>
      <c r="AY51" s="10">
        <v>339.88679200000001</v>
      </c>
      <c r="AZ51" s="10">
        <v>30.675524526384699</v>
      </c>
      <c r="BA51" s="10">
        <f t="shared" si="27"/>
        <v>-1261.113240879059</v>
      </c>
      <c r="BB51" s="10">
        <f t="shared" si="27"/>
        <v>-275.08916272444191</v>
      </c>
      <c r="BC51" s="10">
        <f t="shared" si="28"/>
        <v>1.8991643090998878E-2</v>
      </c>
      <c r="BD51" s="10">
        <f t="shared" si="29"/>
        <v>34.141096392264394</v>
      </c>
      <c r="BE51" s="18">
        <f t="shared" si="30"/>
        <v>-0.80931003814072178</v>
      </c>
      <c r="BF51" s="18">
        <f t="shared" si="31"/>
        <v>-0.90974781824889295</v>
      </c>
      <c r="BG51" s="18">
        <f t="shared" si="32"/>
        <v>-0.7876941007964966</v>
      </c>
      <c r="BH51" s="18">
        <f t="shared" si="33"/>
        <v>-0.78770596301849394</v>
      </c>
      <c r="BI51" s="1"/>
      <c r="BJ51" s="9">
        <v>464.84917999999999</v>
      </c>
      <c r="BK51" s="9">
        <v>184.7966038317</v>
      </c>
      <c r="BL51" s="9">
        <v>191.13163738620099</v>
      </c>
      <c r="BM51" s="9">
        <v>460.19639950559798</v>
      </c>
      <c r="BN51" s="10">
        <v>518.12752049999995</v>
      </c>
      <c r="BO51" s="10">
        <v>535.58917755779896</v>
      </c>
      <c r="BP51" s="10">
        <f t="shared" si="34"/>
        <v>-280.05257616829999</v>
      </c>
      <c r="BQ51" s="10">
        <f t="shared" si="34"/>
        <v>6.3350335545009955</v>
      </c>
      <c r="BR51" s="10">
        <f t="shared" si="35"/>
        <v>-333.33091666829995</v>
      </c>
      <c r="BS51" s="10">
        <f t="shared" si="36"/>
        <v>-344.457540171598</v>
      </c>
      <c r="BT51" s="18">
        <f t="shared" si="37"/>
        <v>3.4281114604630437E-2</v>
      </c>
      <c r="BU51" s="18">
        <f t="shared" si="38"/>
        <v>3.3701466081068776E-2</v>
      </c>
      <c r="BV51" s="18">
        <f t="shared" si="39"/>
        <v>-0.60245900867954638</v>
      </c>
      <c r="BW51" s="18">
        <f t="shared" si="40"/>
        <v>0.12588347291860391</v>
      </c>
      <c r="BX51" s="1"/>
      <c r="BY51" s="9">
        <v>6369.4160667782899</v>
      </c>
      <c r="BZ51" s="9">
        <v>6369.9569181438201</v>
      </c>
      <c r="CA51" s="9">
        <v>6225.6397373838699</v>
      </c>
      <c r="CB51" s="9">
        <v>6369.4160670000001</v>
      </c>
      <c r="CC51" s="10">
        <v>6369.9568833833091</v>
      </c>
      <c r="CD51" s="10">
        <v>6370.1191735534803</v>
      </c>
      <c r="CE51" s="10">
        <f t="shared" si="41"/>
        <v>0.54085136553021584</v>
      </c>
      <c r="CF51" s="10">
        <f t="shared" si="41"/>
        <v>-144.31718075995013</v>
      </c>
      <c r="CG51" s="10">
        <f t="shared" si="42"/>
        <v>3.4760510970954783E-5</v>
      </c>
      <c r="CH51" s="10">
        <f t="shared" si="43"/>
        <v>-144.47943616961038</v>
      </c>
      <c r="CI51" s="18">
        <f t="shared" si="44"/>
        <v>-2.2655911588488981E-2</v>
      </c>
      <c r="CJ51" s="18">
        <f t="shared" si="45"/>
        <v>2.5477436212255807E-5</v>
      </c>
      <c r="CK51" s="18">
        <f t="shared" si="46"/>
        <v>8.4913806832497208E-5</v>
      </c>
      <c r="CL51" s="18">
        <f t="shared" si="47"/>
        <v>8.4908314611596399E-5</v>
      </c>
      <c r="CM51" s="6"/>
      <c r="CN51" s="9">
        <v>70.021300000000039</v>
      </c>
      <c r="CO51" s="9">
        <v>70.021300000000039</v>
      </c>
      <c r="CP51" s="9">
        <v>70.021300000000039</v>
      </c>
      <c r="CQ51" s="9">
        <v>70.021300000000039</v>
      </c>
      <c r="CR51" s="9">
        <v>70.021300000000039</v>
      </c>
      <c r="CS51" s="9">
        <v>70.021300000000039</v>
      </c>
      <c r="CT51" s="10">
        <f t="shared" si="48"/>
        <v>0</v>
      </c>
      <c r="CU51" s="10">
        <f t="shared" si="48"/>
        <v>0</v>
      </c>
      <c r="CV51" s="10">
        <f t="shared" si="49"/>
        <v>0</v>
      </c>
      <c r="CW51" s="10">
        <f t="shared" si="50"/>
        <v>0</v>
      </c>
      <c r="CX51" s="18">
        <f t="shared" si="51"/>
        <v>0</v>
      </c>
      <c r="CY51" s="18">
        <f t="shared" si="52"/>
        <v>0</v>
      </c>
      <c r="CZ51" s="18">
        <f t="shared" si="53"/>
        <v>0</v>
      </c>
      <c r="DA51" s="18">
        <f t="shared" si="54"/>
        <v>0</v>
      </c>
      <c r="DB51" s="7"/>
      <c r="DC51" s="9">
        <v>3735.0793995512399</v>
      </c>
      <c r="DD51" s="9">
        <v>509.14363646357651</v>
      </c>
      <c r="DE51" s="9">
        <v>537.48853377460898</v>
      </c>
      <c r="DF51" s="9">
        <v>3109.8894332659502</v>
      </c>
      <c r="DG51" s="10">
        <v>645.54730889999996</v>
      </c>
      <c r="DH51" s="10">
        <v>674.94128734089804</v>
      </c>
      <c r="DI51" s="10">
        <f t="shared" si="55"/>
        <v>-3225.9357630876634</v>
      </c>
      <c r="DJ51" s="10">
        <f t="shared" si="55"/>
        <v>28.344897311032469</v>
      </c>
      <c r="DK51" s="10">
        <f t="shared" si="56"/>
        <v>-136.40367243642345</v>
      </c>
      <c r="DL51" s="10">
        <f t="shared" si="57"/>
        <v>-137.45275356628906</v>
      </c>
      <c r="DM51" s="18">
        <f t="shared" si="58"/>
        <v>5.5671710851403773E-2</v>
      </c>
      <c r="DN51" s="18">
        <f t="shared" si="59"/>
        <v>4.5533422625500287E-2</v>
      </c>
      <c r="DO51" s="18">
        <f t="shared" si="60"/>
        <v>-0.86368599379045363</v>
      </c>
      <c r="DP51" s="18">
        <f t="shared" si="61"/>
        <v>-0.79242113819395266</v>
      </c>
      <c r="DQ51" s="7"/>
      <c r="DR51" s="9">
        <v>5067.7201677379599</v>
      </c>
      <c r="DS51" s="9">
        <v>70.037704816000002</v>
      </c>
      <c r="DT51" s="9">
        <v>71.397109766852296</v>
      </c>
      <c r="DU51" s="9">
        <v>5067.7201679999998</v>
      </c>
      <c r="DV51" s="10">
        <v>70.037704816000002</v>
      </c>
      <c r="DW51" s="10">
        <v>71.397109766852296</v>
      </c>
      <c r="DX51" s="10">
        <f t="shared" si="62"/>
        <v>-4997.68246292196</v>
      </c>
      <c r="DY51" s="10">
        <f t="shared" si="62"/>
        <v>1.3594049508522943</v>
      </c>
      <c r="DZ51" s="10">
        <f t="shared" si="63"/>
        <v>0</v>
      </c>
      <c r="EA51" s="10">
        <f t="shared" si="64"/>
        <v>0</v>
      </c>
      <c r="EB51" s="18">
        <f t="shared" si="65"/>
        <v>1.9409615926502213E-2</v>
      </c>
      <c r="EC51" s="18">
        <f t="shared" si="66"/>
        <v>1.9409615926502213E-2</v>
      </c>
      <c r="ED51" s="18">
        <f t="shared" si="67"/>
        <v>-0.98617964242345646</v>
      </c>
      <c r="EE51" s="18">
        <f t="shared" si="68"/>
        <v>-0.98617964242417111</v>
      </c>
      <c r="EF51" s="6"/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v>0</v>
      </c>
      <c r="EM51" s="10">
        <f t="shared" si="69"/>
        <v>0</v>
      </c>
      <c r="EN51" s="10">
        <f t="shared" si="69"/>
        <v>0</v>
      </c>
      <c r="EO51" s="10">
        <f t="shared" si="70"/>
        <v>0</v>
      </c>
      <c r="EP51" s="10">
        <f t="shared" si="71"/>
        <v>0</v>
      </c>
      <c r="EQ51" s="18">
        <f t="shared" si="72"/>
        <v>0</v>
      </c>
      <c r="ER51" s="18">
        <f t="shared" si="73"/>
        <v>0</v>
      </c>
      <c r="ES51" s="18">
        <f t="shared" si="74"/>
        <v>0</v>
      </c>
      <c r="ET51" s="18">
        <f t="shared" si="75"/>
        <v>0</v>
      </c>
      <c r="EU51" s="7"/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10">
        <f t="shared" si="76"/>
        <v>0</v>
      </c>
      <c r="FC51" s="10">
        <f t="shared" si="76"/>
        <v>0</v>
      </c>
      <c r="FD51" s="10">
        <f t="shared" si="77"/>
        <v>0</v>
      </c>
      <c r="FE51" s="10">
        <f t="shared" si="78"/>
        <v>0</v>
      </c>
      <c r="FF51" s="18">
        <f t="shared" si="79"/>
        <v>0</v>
      </c>
      <c r="FG51" s="18">
        <f t="shared" si="80"/>
        <v>0</v>
      </c>
      <c r="FH51" s="18">
        <f t="shared" si="81"/>
        <v>0</v>
      </c>
      <c r="FI51" s="18">
        <f t="shared" si="82"/>
        <v>0</v>
      </c>
      <c r="FJ51" s="7"/>
    </row>
    <row r="52" spans="1:166">
      <c r="A52" s="5" t="s">
        <v>48</v>
      </c>
      <c r="B52" s="9">
        <f t="shared" si="83"/>
        <v>123503.26897284514</v>
      </c>
      <c r="C52" s="9">
        <f t="shared" si="84"/>
        <v>74546.979684369173</v>
      </c>
      <c r="D52" s="9">
        <f t="shared" si="85"/>
        <v>80419.381586025236</v>
      </c>
      <c r="E52" s="9">
        <f t="shared" si="86"/>
        <v>123359.37262135439</v>
      </c>
      <c r="F52" s="9">
        <f t="shared" si="87"/>
        <v>85614.828745324805</v>
      </c>
      <c r="G52" s="9">
        <f t="shared" si="88"/>
        <v>83761.668023882521</v>
      </c>
      <c r="H52" s="10">
        <f t="shared" si="6"/>
        <v>-48956.289288475964</v>
      </c>
      <c r="I52" s="10">
        <f t="shared" si="6"/>
        <v>5872.4019016560633</v>
      </c>
      <c r="J52" s="10">
        <f t="shared" si="7"/>
        <v>-11067.849060955632</v>
      </c>
      <c r="K52" s="10">
        <f t="shared" si="8"/>
        <v>-3342.2864378572849</v>
      </c>
      <c r="L52" s="18">
        <f t="shared" si="9"/>
        <v>7.877451140904336E-2</v>
      </c>
      <c r="M52" s="18">
        <f t="shared" si="10"/>
        <v>-2.1645324164051193E-2</v>
      </c>
      <c r="N52" s="18">
        <f t="shared" si="11"/>
        <v>-0.39639670832712987</v>
      </c>
      <c r="O52" s="18">
        <f t="shared" si="12"/>
        <v>-0.3059722425136242</v>
      </c>
      <c r="P52" s="5"/>
      <c r="Q52" s="10">
        <v>89873.834094588805</v>
      </c>
      <c r="R52" s="9">
        <v>45111.853132390002</v>
      </c>
      <c r="S52" s="9">
        <v>51816.566382499899</v>
      </c>
      <c r="T52" s="9">
        <v>89873.834090000004</v>
      </c>
      <c r="U52" s="10">
        <v>55025.000003000001</v>
      </c>
      <c r="V52" s="10">
        <v>53504.9739803099</v>
      </c>
      <c r="W52" s="10">
        <f t="shared" si="13"/>
        <v>-44761.980962198802</v>
      </c>
      <c r="X52" s="10">
        <f t="shared" si="13"/>
        <v>6704.7132501098968</v>
      </c>
      <c r="Y52" s="10">
        <f t="shared" si="14"/>
        <v>-9913.1468706099986</v>
      </c>
      <c r="Z52" s="10">
        <f t="shared" si="15"/>
        <v>-1688.4075978100009</v>
      </c>
      <c r="AA52" s="18">
        <f t="shared" si="16"/>
        <v>0.14862420371944238</v>
      </c>
      <c r="AB52" s="18">
        <f t="shared" si="17"/>
        <v>-2.7624280283638857E-2</v>
      </c>
      <c r="AC52" s="18">
        <f t="shared" si="18"/>
        <v>-0.49805353708498196</v>
      </c>
      <c r="AD52" s="18">
        <f t="shared" si="19"/>
        <v>-0.3877528364051126</v>
      </c>
      <c r="AE52" s="7"/>
      <c r="AF52" s="9">
        <v>22320.833999654998</v>
      </c>
      <c r="AG52" s="9">
        <v>21173.663123377901</v>
      </c>
      <c r="AH52" s="9">
        <v>21173.788693855298</v>
      </c>
      <c r="AI52" s="9">
        <v>22320.833999999999</v>
      </c>
      <c r="AJ52" s="10">
        <v>22320.27493</v>
      </c>
      <c r="AK52" s="10">
        <v>22320.4631963348</v>
      </c>
      <c r="AL52" s="10">
        <f t="shared" si="20"/>
        <v>-1147.1708762770977</v>
      </c>
      <c r="AM52" s="10">
        <f t="shared" si="20"/>
        <v>0.12557047739755944</v>
      </c>
      <c r="AN52" s="10">
        <f t="shared" si="21"/>
        <v>-1146.6118066220988</v>
      </c>
      <c r="AO52" s="10">
        <f t="shared" si="22"/>
        <v>-1146.6745024795018</v>
      </c>
      <c r="AP52" s="18">
        <f t="shared" si="23"/>
        <v>5.930503223077953E-6</v>
      </c>
      <c r="AQ52" s="18">
        <f t="shared" si="24"/>
        <v>8.4347677343136353E-6</v>
      </c>
      <c r="AR52" s="18">
        <f t="shared" si="25"/>
        <v>-5.1394624246335459E-2</v>
      </c>
      <c r="AS52" s="18">
        <f t="shared" si="26"/>
        <v>-2.5047003171984416E-5</v>
      </c>
      <c r="AT52" s="7"/>
      <c r="AU52" s="9">
        <v>2084.2174008577999</v>
      </c>
      <c r="AV52" s="9">
        <v>345.78353808778201</v>
      </c>
      <c r="AW52" s="9">
        <v>10.213285318880001</v>
      </c>
      <c r="AX52" s="9">
        <v>2084.2174008577999</v>
      </c>
      <c r="AY52" s="10">
        <v>345.77168599999999</v>
      </c>
      <c r="AZ52" s="10">
        <v>10.421087004288999</v>
      </c>
      <c r="BA52" s="10">
        <f t="shared" si="27"/>
        <v>-1738.4338627700179</v>
      </c>
      <c r="BB52" s="10">
        <f t="shared" si="27"/>
        <v>-335.57025276890198</v>
      </c>
      <c r="BC52" s="10">
        <f t="shared" si="28"/>
        <v>1.1852087782017406E-2</v>
      </c>
      <c r="BD52" s="10">
        <f t="shared" si="29"/>
        <v>-0.20780168540899879</v>
      </c>
      <c r="BE52" s="18">
        <f t="shared" si="30"/>
        <v>-0.97046335584579724</v>
      </c>
      <c r="BF52" s="18">
        <f t="shared" si="31"/>
        <v>-0.96986136393976163</v>
      </c>
      <c r="BG52" s="18">
        <f t="shared" si="32"/>
        <v>-0.83409430419999941</v>
      </c>
      <c r="BH52" s="18">
        <f t="shared" si="33"/>
        <v>-0.83409999078901698</v>
      </c>
      <c r="BI52" s="1"/>
      <c r="BJ52" s="9">
        <v>0</v>
      </c>
      <c r="BK52" s="9">
        <v>0</v>
      </c>
      <c r="BL52" s="9">
        <v>0</v>
      </c>
      <c r="BM52" s="9">
        <v>0</v>
      </c>
      <c r="BN52" s="10">
        <v>0</v>
      </c>
      <c r="BO52" s="10">
        <v>0</v>
      </c>
      <c r="BP52" s="10">
        <f t="shared" si="34"/>
        <v>0</v>
      </c>
      <c r="BQ52" s="10">
        <f t="shared" si="34"/>
        <v>0</v>
      </c>
      <c r="BR52" s="10">
        <f t="shared" si="35"/>
        <v>0</v>
      </c>
      <c r="BS52" s="10">
        <f t="shared" si="36"/>
        <v>0</v>
      </c>
      <c r="BT52" s="18">
        <f t="shared" si="37"/>
        <v>0</v>
      </c>
      <c r="BU52" s="18">
        <f t="shared" si="38"/>
        <v>0</v>
      </c>
      <c r="BV52" s="18">
        <f t="shared" si="39"/>
        <v>0</v>
      </c>
      <c r="BW52" s="18">
        <f t="shared" si="40"/>
        <v>0</v>
      </c>
      <c r="BX52" s="1"/>
      <c r="BY52" s="9">
        <v>6721.2520328313003</v>
      </c>
      <c r="BZ52" s="9">
        <v>6718.6919904553997</v>
      </c>
      <c r="CA52" s="9">
        <v>6220.5402683374596</v>
      </c>
      <c r="CB52" s="9">
        <v>6721.2520329999998</v>
      </c>
      <c r="CC52" s="10">
        <v>6718.6919340603108</v>
      </c>
      <c r="CD52" s="10">
        <v>6717.9239777426301</v>
      </c>
      <c r="CE52" s="10">
        <f t="shared" si="41"/>
        <v>-2.5600423759005935</v>
      </c>
      <c r="CF52" s="10">
        <f t="shared" si="41"/>
        <v>-498.15172211794015</v>
      </c>
      <c r="CG52" s="10">
        <f t="shared" si="42"/>
        <v>5.6395088904537261E-5</v>
      </c>
      <c r="CH52" s="10">
        <f t="shared" si="43"/>
        <v>-497.38370940517052</v>
      </c>
      <c r="CI52" s="18">
        <f t="shared" si="44"/>
        <v>-7.4144152288215692E-2</v>
      </c>
      <c r="CJ52" s="18">
        <f t="shared" si="45"/>
        <v>-1.143014630255012E-4</v>
      </c>
      <c r="CK52" s="18">
        <f t="shared" si="46"/>
        <v>-3.808877220189861E-4</v>
      </c>
      <c r="CL52" s="18">
        <f t="shared" si="47"/>
        <v>-3.8089613767187562E-4</v>
      </c>
      <c r="CM52" s="6"/>
      <c r="CN52" s="9">
        <v>1106.3667999999996</v>
      </c>
      <c r="CO52" s="9">
        <v>1106.3667999999996</v>
      </c>
      <c r="CP52" s="9">
        <v>1106.3667999999996</v>
      </c>
      <c r="CQ52" s="9">
        <v>1106.3667999999996</v>
      </c>
      <c r="CR52" s="9">
        <v>1106.3667999999996</v>
      </c>
      <c r="CS52" s="9">
        <v>1106.3667999999996</v>
      </c>
      <c r="CT52" s="10">
        <f t="shared" si="48"/>
        <v>0</v>
      </c>
      <c r="CU52" s="10">
        <f t="shared" si="48"/>
        <v>0</v>
      </c>
      <c r="CV52" s="10">
        <f t="shared" si="49"/>
        <v>0</v>
      </c>
      <c r="CW52" s="10">
        <f t="shared" si="50"/>
        <v>0</v>
      </c>
      <c r="CX52" s="18">
        <f t="shared" si="51"/>
        <v>0</v>
      </c>
      <c r="CY52" s="18">
        <f t="shared" si="52"/>
        <v>0</v>
      </c>
      <c r="CZ52" s="18">
        <f t="shared" si="53"/>
        <v>0</v>
      </c>
      <c r="DA52" s="18">
        <f t="shared" si="54"/>
        <v>0</v>
      </c>
      <c r="DB52" s="7"/>
      <c r="DC52" s="9">
        <v>806.89436004510401</v>
      </c>
      <c r="DD52" s="9">
        <v>83.850013243583675</v>
      </c>
      <c r="DE52" s="9">
        <v>85.007262119594301</v>
      </c>
      <c r="DF52" s="9">
        <v>662.99801259657795</v>
      </c>
      <c r="DG52" s="10">
        <v>91.952305449999997</v>
      </c>
      <c r="DH52" s="10">
        <v>94.6200885967951</v>
      </c>
      <c r="DI52" s="10">
        <f t="shared" si="55"/>
        <v>-723.04434680152031</v>
      </c>
      <c r="DJ52" s="10">
        <f t="shared" si="55"/>
        <v>1.1572488760106268</v>
      </c>
      <c r="DK52" s="10">
        <f t="shared" si="56"/>
        <v>-8.1022922064163225</v>
      </c>
      <c r="DL52" s="10">
        <f t="shared" si="57"/>
        <v>-9.6128264772007981</v>
      </c>
      <c r="DM52" s="18">
        <f t="shared" si="58"/>
        <v>1.3801415542402209E-2</v>
      </c>
      <c r="DN52" s="18">
        <f t="shared" si="59"/>
        <v>2.9012683627010708E-2</v>
      </c>
      <c r="DO52" s="18">
        <f t="shared" si="60"/>
        <v>-0.89608303466280692</v>
      </c>
      <c r="DP52" s="18">
        <f t="shared" si="61"/>
        <v>-0.86130832415337677</v>
      </c>
      <c r="DQ52" s="7"/>
      <c r="DR52" s="9">
        <v>589.87028486713803</v>
      </c>
      <c r="DS52" s="9">
        <v>6.7710868145000003</v>
      </c>
      <c r="DT52" s="9">
        <v>6.8988938941125397</v>
      </c>
      <c r="DU52" s="9">
        <v>589.8702849</v>
      </c>
      <c r="DV52" s="10">
        <v>6.7710868145000003</v>
      </c>
      <c r="DW52" s="10">
        <v>6.8988938941125397</v>
      </c>
      <c r="DX52" s="10">
        <f t="shared" si="62"/>
        <v>-583.09919805263803</v>
      </c>
      <c r="DY52" s="10">
        <f t="shared" si="62"/>
        <v>0.12780707961253945</v>
      </c>
      <c r="DZ52" s="10">
        <f t="shared" si="63"/>
        <v>0</v>
      </c>
      <c r="EA52" s="10">
        <f t="shared" si="64"/>
        <v>0</v>
      </c>
      <c r="EB52" s="18">
        <f t="shared" si="65"/>
        <v>1.8875415884322427E-2</v>
      </c>
      <c r="EC52" s="18">
        <f t="shared" si="66"/>
        <v>1.8875415884322427E-2</v>
      </c>
      <c r="ED52" s="18">
        <f t="shared" si="67"/>
        <v>-0.98852105795424983</v>
      </c>
      <c r="EE52" s="18">
        <f t="shared" si="68"/>
        <v>-0.98852105795488943</v>
      </c>
      <c r="EF52" s="6"/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v>0</v>
      </c>
      <c r="EM52" s="10">
        <f t="shared" si="69"/>
        <v>0</v>
      </c>
      <c r="EN52" s="10">
        <f t="shared" si="69"/>
        <v>0</v>
      </c>
      <c r="EO52" s="10">
        <f t="shared" si="70"/>
        <v>0</v>
      </c>
      <c r="EP52" s="10">
        <f t="shared" si="71"/>
        <v>0</v>
      </c>
      <c r="EQ52" s="18">
        <f t="shared" si="72"/>
        <v>0</v>
      </c>
      <c r="ER52" s="18">
        <f t="shared" si="73"/>
        <v>0</v>
      </c>
      <c r="ES52" s="18">
        <f t="shared" si="74"/>
        <v>0</v>
      </c>
      <c r="ET52" s="18">
        <f t="shared" si="75"/>
        <v>0</v>
      </c>
      <c r="EU52" s="7"/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10">
        <f t="shared" si="76"/>
        <v>0</v>
      </c>
      <c r="FC52" s="10">
        <f t="shared" si="76"/>
        <v>0</v>
      </c>
      <c r="FD52" s="10">
        <f t="shared" si="77"/>
        <v>0</v>
      </c>
      <c r="FE52" s="10">
        <f t="shared" si="78"/>
        <v>0</v>
      </c>
      <c r="FF52" s="18">
        <f t="shared" si="79"/>
        <v>0</v>
      </c>
      <c r="FG52" s="18">
        <f t="shared" si="80"/>
        <v>0</v>
      </c>
      <c r="FH52" s="18">
        <f t="shared" si="81"/>
        <v>0</v>
      </c>
      <c r="FI52" s="18">
        <f t="shared" si="82"/>
        <v>0</v>
      </c>
      <c r="FJ52" s="7"/>
    </row>
    <row r="53" spans="1:166">
      <c r="A53" s="4" t="s">
        <v>58</v>
      </c>
      <c r="B53" s="11">
        <f t="shared" ref="B53:G53" si="89">SUM(B2:B52)</f>
        <v>14354370.358929439</v>
      </c>
      <c r="C53" s="11">
        <f t="shared" si="89"/>
        <v>10928888.991022648</v>
      </c>
      <c r="D53" s="11">
        <f t="shared" si="89"/>
        <v>10078786.249373101</v>
      </c>
      <c r="E53" s="11">
        <f t="shared" si="89"/>
        <v>14713684.063395092</v>
      </c>
      <c r="F53" s="11">
        <f t="shared" si="89"/>
        <v>13390287.613060033</v>
      </c>
      <c r="G53" s="11">
        <f t="shared" si="89"/>
        <v>12332079.431749158</v>
      </c>
      <c r="H53" s="10">
        <f t="shared" si="6"/>
        <v>-3425481.3679067902</v>
      </c>
      <c r="I53" s="10">
        <f t="shared" si="6"/>
        <v>-850102.74164954759</v>
      </c>
      <c r="J53" s="10">
        <f t="shared" si="7"/>
        <v>-2461398.6220373847</v>
      </c>
      <c r="K53" s="10">
        <f t="shared" si="8"/>
        <v>-2253293.1823760569</v>
      </c>
      <c r="L53" s="18">
        <f t="shared" si="9"/>
        <v>-7.7784918700139621E-2</v>
      </c>
      <c r="M53" s="18">
        <f t="shared" si="10"/>
        <v>-7.9028039717292289E-2</v>
      </c>
      <c r="N53" s="18">
        <f t="shared" si="11"/>
        <v>-0.23863682504024966</v>
      </c>
      <c r="O53" s="18">
        <f t="shared" si="12"/>
        <v>-8.9943242265709877E-2</v>
      </c>
      <c r="P53" s="4"/>
      <c r="Q53" s="11">
        <f t="shared" ref="Q53:V53" si="90">SUM(Q2:Q52)</f>
        <v>10380882.683560532</v>
      </c>
      <c r="R53" s="11">
        <f t="shared" si="90"/>
        <v>7859810.2596115125</v>
      </c>
      <c r="S53" s="11">
        <f t="shared" si="90"/>
        <v>7159568.5069708377</v>
      </c>
      <c r="T53" s="11">
        <f t="shared" si="90"/>
        <v>10381411.488426698</v>
      </c>
      <c r="U53" s="11">
        <f t="shared" si="90"/>
        <v>9499922.8999719024</v>
      </c>
      <c r="V53" s="11">
        <f t="shared" si="90"/>
        <v>8469819.4999998976</v>
      </c>
      <c r="W53" s="10">
        <f t="shared" si="13"/>
        <v>-2521072.4239490191</v>
      </c>
      <c r="X53" s="10">
        <f t="shared" si="13"/>
        <v>-700241.75264067482</v>
      </c>
      <c r="Y53" s="10">
        <f t="shared" si="14"/>
        <v>-1640112.6403603898</v>
      </c>
      <c r="Z53" s="10">
        <f t="shared" si="15"/>
        <v>-1310250.9930290598</v>
      </c>
      <c r="AA53" s="18">
        <f t="shared" si="16"/>
        <v>-8.909143217348936E-2</v>
      </c>
      <c r="AB53" s="18">
        <f t="shared" si="17"/>
        <v>-0.10843281685739276</v>
      </c>
      <c r="AC53" s="18">
        <f t="shared" si="18"/>
        <v>-0.24285723100805895</v>
      </c>
      <c r="AD53" s="18">
        <f t="shared" si="19"/>
        <v>-8.491028309950803E-2</v>
      </c>
      <c r="AE53" s="7"/>
      <c r="AF53" s="11">
        <f t="shared" ref="AF53:AK53" si="91">SUM(AF2:AF52)</f>
        <v>2082159.277806693</v>
      </c>
      <c r="AG53" s="11">
        <f t="shared" si="91"/>
        <v>1683780.8827186394</v>
      </c>
      <c r="AH53" s="11">
        <f t="shared" si="91"/>
        <v>1643060.7552753645</v>
      </c>
      <c r="AI53" s="11">
        <f t="shared" si="91"/>
        <v>2117648.8652726002</v>
      </c>
      <c r="AJ53" s="11">
        <f t="shared" si="91"/>
        <v>1952722.4748810006</v>
      </c>
      <c r="AK53" s="11">
        <f t="shared" si="91"/>
        <v>1925461.1372026287</v>
      </c>
      <c r="AL53" s="10">
        <f t="shared" si="20"/>
        <v>-398378.39508805354</v>
      </c>
      <c r="AM53" s="10">
        <f t="shared" si="20"/>
        <v>-40720.127443274949</v>
      </c>
      <c r="AN53" s="10">
        <f t="shared" si="21"/>
        <v>-268941.59216236114</v>
      </c>
      <c r="AO53" s="10">
        <f t="shared" si="22"/>
        <v>-282400.38192726416</v>
      </c>
      <c r="AP53" s="18">
        <f t="shared" si="23"/>
        <v>-2.418374496420702E-2</v>
      </c>
      <c r="AQ53" s="18">
        <f t="shared" si="24"/>
        <v>-1.3960682088238495E-2</v>
      </c>
      <c r="AR53" s="18">
        <f t="shared" si="25"/>
        <v>-0.19132945271492283</v>
      </c>
      <c r="AS53" s="18">
        <f t="shared" si="26"/>
        <v>-7.788184013706588E-2</v>
      </c>
      <c r="AT53" s="7"/>
      <c r="AU53" s="11">
        <f t="shared" ref="AU53:AZ53" si="92">SUM(AU2:AU52)</f>
        <v>153068.48065252227</v>
      </c>
      <c r="AV53" s="11">
        <f t="shared" si="92"/>
        <v>53542.198920911338</v>
      </c>
      <c r="AW53" s="11">
        <f t="shared" si="92"/>
        <v>22077.679007569383</v>
      </c>
      <c r="AX53" s="11">
        <f t="shared" si="92"/>
        <v>154016.10952930138</v>
      </c>
      <c r="AY53" s="11">
        <f t="shared" si="92"/>
        <v>54050.601070781981</v>
      </c>
      <c r="AZ53" s="11">
        <f t="shared" si="92"/>
        <v>9140.6690180757687</v>
      </c>
      <c r="BA53" s="10">
        <f t="shared" si="27"/>
        <v>-99526.281731610929</v>
      </c>
      <c r="BB53" s="10">
        <f t="shared" si="27"/>
        <v>-31464.519913341956</v>
      </c>
      <c r="BC53" s="10">
        <f t="shared" si="28"/>
        <v>-508.40214987064246</v>
      </c>
      <c r="BD53" s="10">
        <f t="shared" si="29"/>
        <v>12937.009989493614</v>
      </c>
      <c r="BE53" s="18">
        <f t="shared" si="30"/>
        <v>-0.58765834327833766</v>
      </c>
      <c r="BF53" s="18">
        <f t="shared" si="31"/>
        <v>-0.83088682018344984</v>
      </c>
      <c r="BG53" s="18">
        <f t="shared" si="32"/>
        <v>-0.6502075496361891</v>
      </c>
      <c r="BH53" s="18">
        <f t="shared" si="33"/>
        <v>-0.6490587819938477</v>
      </c>
      <c r="BI53" s="1"/>
      <c r="BJ53" s="11">
        <f t="shared" ref="BJ53:BO53" si="93">SUM(BJ2:BJ52)</f>
        <v>97485.305015680016</v>
      </c>
      <c r="BK53" s="11">
        <f t="shared" si="93"/>
        <v>45744.950783049535</v>
      </c>
      <c r="BL53" s="11">
        <f t="shared" si="93"/>
        <v>49295.095968223643</v>
      </c>
      <c r="BM53" s="11">
        <f t="shared" si="93"/>
        <v>417312.28906734957</v>
      </c>
      <c r="BN53" s="11">
        <f t="shared" si="93"/>
        <v>549662.99125756812</v>
      </c>
      <c r="BO53" s="11">
        <f t="shared" si="93"/>
        <v>592634.23594651383</v>
      </c>
      <c r="BP53" s="10">
        <f t="shared" si="34"/>
        <v>-51740.354232630481</v>
      </c>
      <c r="BQ53" s="10">
        <f t="shared" si="34"/>
        <v>3550.1451851741076</v>
      </c>
      <c r="BR53" s="10">
        <f t="shared" si="35"/>
        <v>-503918.04047451861</v>
      </c>
      <c r="BS53" s="10">
        <f t="shared" si="36"/>
        <v>-543339.13997829019</v>
      </c>
      <c r="BT53" s="18">
        <f t="shared" si="37"/>
        <v>7.7607367029665461E-2</v>
      </c>
      <c r="BU53" s="18">
        <f t="shared" si="38"/>
        <v>7.8177438489413761E-2</v>
      </c>
      <c r="BV53" s="18">
        <f t="shared" si="39"/>
        <v>-0.53075029333198787</v>
      </c>
      <c r="BW53" s="18">
        <f t="shared" si="40"/>
        <v>0.31715026290265469</v>
      </c>
      <c r="BX53" s="1"/>
      <c r="BY53" s="11">
        <f>SUM(BY2:BY52)</f>
        <v>1216362.4686014496</v>
      </c>
      <c r="BZ53" s="11">
        <f t="shared" ref="BZ53:CD53" si="94">SUM(BZ2:BZ52)</f>
        <v>1209016.9451217502</v>
      </c>
      <c r="CA53" s="11">
        <f t="shared" si="94"/>
        <v>1126860.561201388</v>
      </c>
      <c r="CB53" s="11">
        <f t="shared" si="94"/>
        <v>1252644.5189389999</v>
      </c>
      <c r="CC53" s="11">
        <f t="shared" si="94"/>
        <v>1252244.7016507871</v>
      </c>
      <c r="CD53" s="11">
        <f t="shared" si="94"/>
        <v>1252124.7300090054</v>
      </c>
      <c r="CE53" s="10">
        <f t="shared" si="41"/>
        <v>-7345.52347969939</v>
      </c>
      <c r="CF53" s="10">
        <f t="shared" si="41"/>
        <v>-82156.383920362219</v>
      </c>
      <c r="CG53" s="10">
        <f t="shared" si="42"/>
        <v>-43227.756529036909</v>
      </c>
      <c r="CH53" s="10">
        <f t="shared" si="43"/>
        <v>-125264.16880761739</v>
      </c>
      <c r="CI53" s="18">
        <f t="shared" si="44"/>
        <v>-6.795304586247046E-2</v>
      </c>
      <c r="CJ53" s="18">
        <f t="shared" si="45"/>
        <v>-9.5805270027164645E-5</v>
      </c>
      <c r="CK53" s="18">
        <f t="shared" si="46"/>
        <v>-6.0389264461153036E-3</v>
      </c>
      <c r="CL53" s="18">
        <f t="shared" si="47"/>
        <v>-3.1917857154826297E-4</v>
      </c>
      <c r="CM53" s="1"/>
      <c r="CN53" s="11">
        <f t="shared" ref="CN53:CS53" si="95">SUM(CN2:CN52)</f>
        <v>49093.684300000008</v>
      </c>
      <c r="CO53" s="11">
        <f t="shared" si="95"/>
        <v>49093.684300000008</v>
      </c>
      <c r="CP53" s="11">
        <f t="shared" si="95"/>
        <v>49093.684300000008</v>
      </c>
      <c r="CQ53" s="11">
        <f t="shared" si="95"/>
        <v>49093.684300000008</v>
      </c>
      <c r="CR53" s="11">
        <f t="shared" si="95"/>
        <v>49093.684300000008</v>
      </c>
      <c r="CS53" s="11">
        <f t="shared" si="95"/>
        <v>49093.684300000008</v>
      </c>
      <c r="CT53" s="10">
        <f t="shared" si="48"/>
        <v>0</v>
      </c>
      <c r="CU53" s="10">
        <f t="shared" si="48"/>
        <v>0</v>
      </c>
      <c r="CV53" s="10">
        <f t="shared" si="49"/>
        <v>0</v>
      </c>
      <c r="CW53" s="10">
        <f t="shared" si="50"/>
        <v>0</v>
      </c>
      <c r="CX53" s="18">
        <f t="shared" si="51"/>
        <v>0</v>
      </c>
      <c r="CY53" s="18">
        <f t="shared" si="52"/>
        <v>0</v>
      </c>
      <c r="CZ53" s="18">
        <f t="shared" si="53"/>
        <v>0</v>
      </c>
      <c r="DA53" s="18">
        <f t="shared" si="54"/>
        <v>0</v>
      </c>
      <c r="DB53" s="7"/>
      <c r="DC53" s="11">
        <f t="shared" ref="DC53:DH53" si="96">SUM(DC2:DC52)</f>
        <v>177977.27152994747</v>
      </c>
      <c r="DD53" s="11">
        <f t="shared" si="96"/>
        <v>25151.532186316406</v>
      </c>
      <c r="DE53" s="11">
        <f t="shared" si="96"/>
        <v>26022.391866248239</v>
      </c>
      <c r="DF53" s="11">
        <f t="shared" si="96"/>
        <v>144215.92040784308</v>
      </c>
      <c r="DG53" s="11">
        <f t="shared" si="96"/>
        <v>29907.011510410004</v>
      </c>
      <c r="DH53" s="11">
        <f t="shared" si="96"/>
        <v>31063.542355331054</v>
      </c>
      <c r="DI53" s="10">
        <f t="shared" si="55"/>
        <v>-152825.73934363105</v>
      </c>
      <c r="DJ53" s="10">
        <f t="shared" si="55"/>
        <v>870.85967993183294</v>
      </c>
      <c r="DK53" s="10">
        <f t="shared" si="56"/>
        <v>-4755.4793240935978</v>
      </c>
      <c r="DL53" s="10">
        <f t="shared" si="57"/>
        <v>-5041.1504890828146</v>
      </c>
      <c r="DM53" s="18">
        <f t="shared" si="58"/>
        <v>3.4624518040520046E-2</v>
      </c>
      <c r="DN53" s="18">
        <f t="shared" si="59"/>
        <v>3.8670893095369481E-2</v>
      </c>
      <c r="DO53" s="18">
        <f t="shared" si="60"/>
        <v>-0.85868121266212205</v>
      </c>
      <c r="DP53" s="18">
        <f t="shared" si="61"/>
        <v>-0.79262337038911601</v>
      </c>
      <c r="DQ53" s="7"/>
      <c r="DR53" s="11">
        <f t="shared" ref="DR53:DW53" si="97">SUM(DR2:DR52)</f>
        <v>197341.18746261927</v>
      </c>
      <c r="DS53" s="11">
        <f t="shared" si="97"/>
        <v>2748.5373804668097</v>
      </c>
      <c r="DT53" s="11">
        <f t="shared" si="97"/>
        <v>2807.5747834666799</v>
      </c>
      <c r="DU53" s="11">
        <f t="shared" si="97"/>
        <v>197341.18745229999</v>
      </c>
      <c r="DV53" s="11">
        <f t="shared" si="97"/>
        <v>2683.2484175830009</v>
      </c>
      <c r="DW53" s="11">
        <f t="shared" si="97"/>
        <v>2741.9329177031159</v>
      </c>
      <c r="DX53" s="10">
        <f t="shared" si="62"/>
        <v>-194592.65008215245</v>
      </c>
      <c r="DY53" s="10">
        <f t="shared" si="62"/>
        <v>59.03740299987021</v>
      </c>
      <c r="DZ53" s="10">
        <f t="shared" si="63"/>
        <v>65.288962883808836</v>
      </c>
      <c r="EA53" s="10">
        <f t="shared" si="64"/>
        <v>65.641865763564056</v>
      </c>
      <c r="EB53" s="18">
        <f t="shared" si="65"/>
        <v>2.1479570705290295E-2</v>
      </c>
      <c r="EC53" s="18">
        <f t="shared" si="66"/>
        <v>2.187069215640363E-2</v>
      </c>
      <c r="ED53" s="18">
        <f t="shared" si="67"/>
        <v>-0.98607215545924765</v>
      </c>
      <c r="EE53" s="18">
        <f t="shared" si="68"/>
        <v>-0.98640299852137259</v>
      </c>
      <c r="EF53" s="1"/>
      <c r="EG53" s="11">
        <f t="shared" ref="EG53:EL53" si="98">SUM(EG2:EG52)</f>
        <v>0</v>
      </c>
      <c r="EH53" s="11">
        <f t="shared" si="98"/>
        <v>0</v>
      </c>
      <c r="EI53" s="11">
        <f t="shared" si="98"/>
        <v>0</v>
      </c>
      <c r="EJ53" s="11">
        <f t="shared" si="98"/>
        <v>0</v>
      </c>
      <c r="EK53" s="11">
        <f t="shared" si="98"/>
        <v>0</v>
      </c>
      <c r="EL53" s="11">
        <f t="shared" si="98"/>
        <v>0</v>
      </c>
      <c r="EM53" s="10">
        <f t="shared" si="69"/>
        <v>0</v>
      </c>
      <c r="EN53" s="10">
        <f t="shared" si="69"/>
        <v>0</v>
      </c>
      <c r="EO53" s="10">
        <f t="shared" si="70"/>
        <v>0</v>
      </c>
      <c r="EP53" s="10">
        <f t="shared" si="71"/>
        <v>0</v>
      </c>
      <c r="EQ53" s="18">
        <f t="shared" si="72"/>
        <v>0</v>
      </c>
      <c r="ER53" s="18">
        <f t="shared" si="73"/>
        <v>0</v>
      </c>
      <c r="ES53" s="18">
        <f t="shared" si="74"/>
        <v>0</v>
      </c>
      <c r="ET53" s="18">
        <f t="shared" si="75"/>
        <v>0</v>
      </c>
      <c r="EU53" s="7"/>
      <c r="EV53" s="11">
        <f t="shared" ref="EV53:FA53" si="99">SUM(EV2:EV52)</f>
        <v>0</v>
      </c>
      <c r="EW53" s="11">
        <f t="shared" si="99"/>
        <v>0</v>
      </c>
      <c r="EX53" s="11">
        <f t="shared" si="99"/>
        <v>0</v>
      </c>
      <c r="EY53" s="11">
        <f t="shared" si="99"/>
        <v>0</v>
      </c>
      <c r="EZ53" s="11">
        <f t="shared" si="99"/>
        <v>0</v>
      </c>
      <c r="FA53" s="11">
        <f t="shared" si="99"/>
        <v>0</v>
      </c>
      <c r="FB53" s="10">
        <f t="shared" si="76"/>
        <v>0</v>
      </c>
      <c r="FC53" s="10">
        <f t="shared" si="76"/>
        <v>0</v>
      </c>
      <c r="FD53" s="10">
        <f t="shared" si="77"/>
        <v>0</v>
      </c>
      <c r="FE53" s="10">
        <f t="shared" si="78"/>
        <v>0</v>
      </c>
      <c r="FF53" s="18">
        <f t="shared" si="79"/>
        <v>0</v>
      </c>
      <c r="FG53" s="18">
        <f t="shared" si="80"/>
        <v>0</v>
      </c>
      <c r="FH53" s="18">
        <f t="shared" si="81"/>
        <v>0</v>
      </c>
      <c r="FI53" s="18">
        <f t="shared" si="82"/>
        <v>0</v>
      </c>
      <c r="FJ53" s="7"/>
    </row>
  </sheetData>
  <mergeCells count="11">
    <mergeCell ref="DC1:DP1"/>
    <mergeCell ref="DR1:EE1"/>
    <mergeCell ref="EG1:ET1"/>
    <mergeCell ref="EV1:FI1"/>
    <mergeCell ref="B1:O1"/>
    <mergeCell ref="CN1:DA1"/>
    <mergeCell ref="Q1:AD1"/>
    <mergeCell ref="AF1:AS1"/>
    <mergeCell ref="AU1:BH1"/>
    <mergeCell ref="BJ1:BW1"/>
    <mergeCell ref="BY1:C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FY53"/>
  <sheetViews>
    <sheetView zoomScale="90" zoomScaleNormal="90" workbookViewId="0">
      <pane xSplit="1" ySplit="2" topLeftCell="B18" activePane="bottomRight" state="frozen"/>
      <selection activeCell="D34" sqref="D34"/>
      <selection pane="topRight" activeCell="D34" sqref="D34"/>
      <selection pane="bottomLeft" activeCell="D34" sqref="D34"/>
      <selection pane="bottomRight" activeCell="B3" sqref="B3"/>
    </sheetView>
  </sheetViews>
  <sheetFormatPr defaultRowHeight="12.75"/>
  <cols>
    <col min="1" max="1" width="17.42578125" bestFit="1" customWidth="1"/>
    <col min="2" max="2" width="10.140625" bestFit="1" customWidth="1"/>
    <col min="3" max="13" width="10.140625" customWidth="1"/>
    <col min="14" max="14" width="10.140625" bestFit="1" customWidth="1"/>
    <col min="16" max="16" width="17.42578125" customWidth="1"/>
    <col min="83" max="83" width="9.85546875" bestFit="1" customWidth="1"/>
    <col min="84" max="88" width="9.85546875" customWidth="1"/>
    <col min="89" max="89" width="9.85546875" bestFit="1" customWidth="1"/>
  </cols>
  <sheetData>
    <row r="1" spans="1:181">
      <c r="B1" s="172" t="s">
        <v>62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Q1" s="172" t="s">
        <v>49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 s="172" t="s">
        <v>50</v>
      </c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U1" s="172" t="s">
        <v>55</v>
      </c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J1" s="172" t="s">
        <v>56</v>
      </c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Y1" s="172" t="s">
        <v>52</v>
      </c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N1" s="172" t="s">
        <v>51</v>
      </c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C1" s="172" t="s">
        <v>53</v>
      </c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R1" s="172" t="s">
        <v>54</v>
      </c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G1" s="172" t="s">
        <v>60</v>
      </c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V1" s="172" t="s">
        <v>61</v>
      </c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3"/>
      <c r="FK1" s="172" t="s">
        <v>68</v>
      </c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</row>
    <row r="2" spans="1:181" ht="38.25">
      <c r="B2" s="8" t="s">
        <v>63</v>
      </c>
      <c r="C2" s="8" t="s">
        <v>64</v>
      </c>
      <c r="D2" s="8" t="s">
        <v>70</v>
      </c>
      <c r="E2" s="8" t="s">
        <v>65</v>
      </c>
      <c r="F2" s="8" t="s">
        <v>66</v>
      </c>
      <c r="G2" s="8" t="s">
        <v>75</v>
      </c>
      <c r="H2" s="12" t="s">
        <v>67</v>
      </c>
      <c r="I2" s="12" t="s">
        <v>71</v>
      </c>
      <c r="J2" s="12" t="s">
        <v>78</v>
      </c>
      <c r="K2" s="12" t="s">
        <v>76</v>
      </c>
      <c r="L2" s="12" t="s">
        <v>72</v>
      </c>
      <c r="M2" s="12" t="s">
        <v>77</v>
      </c>
      <c r="N2" s="12" t="s">
        <v>73</v>
      </c>
      <c r="O2" s="12" t="s">
        <v>74</v>
      </c>
      <c r="Q2" s="8" t="s">
        <v>63</v>
      </c>
      <c r="R2" s="8" t="s">
        <v>64</v>
      </c>
      <c r="S2" s="8" t="s">
        <v>70</v>
      </c>
      <c r="T2" s="8" t="s">
        <v>65</v>
      </c>
      <c r="U2" s="8" t="s">
        <v>66</v>
      </c>
      <c r="V2" s="8" t="s">
        <v>75</v>
      </c>
      <c r="W2" s="12" t="s">
        <v>67</v>
      </c>
      <c r="X2" s="12" t="s">
        <v>71</v>
      </c>
      <c r="Y2" s="12" t="s">
        <v>78</v>
      </c>
      <c r="Z2" s="12" t="s">
        <v>76</v>
      </c>
      <c r="AA2" s="12" t="s">
        <v>72</v>
      </c>
      <c r="AB2" s="12" t="s">
        <v>77</v>
      </c>
      <c r="AC2" s="12" t="s">
        <v>73</v>
      </c>
      <c r="AD2" s="12" t="s">
        <v>74</v>
      </c>
      <c r="AF2" s="8" t="s">
        <v>63</v>
      </c>
      <c r="AG2" s="8" t="s">
        <v>64</v>
      </c>
      <c r="AH2" s="8" t="s">
        <v>70</v>
      </c>
      <c r="AI2" s="8" t="s">
        <v>65</v>
      </c>
      <c r="AJ2" s="8" t="s">
        <v>66</v>
      </c>
      <c r="AK2" s="8" t="s">
        <v>75</v>
      </c>
      <c r="AL2" s="12" t="s">
        <v>67</v>
      </c>
      <c r="AM2" s="12" t="s">
        <v>71</v>
      </c>
      <c r="AN2" s="12" t="s">
        <v>78</v>
      </c>
      <c r="AO2" s="12" t="s">
        <v>76</v>
      </c>
      <c r="AP2" s="12" t="s">
        <v>72</v>
      </c>
      <c r="AQ2" s="12" t="s">
        <v>77</v>
      </c>
      <c r="AR2" s="12" t="s">
        <v>73</v>
      </c>
      <c r="AS2" s="12" t="s">
        <v>74</v>
      </c>
      <c r="AU2" s="8" t="s">
        <v>63</v>
      </c>
      <c r="AV2" s="8" t="s">
        <v>64</v>
      </c>
      <c r="AW2" s="8" t="s">
        <v>70</v>
      </c>
      <c r="AX2" s="8" t="s">
        <v>65</v>
      </c>
      <c r="AY2" s="8" t="s">
        <v>66</v>
      </c>
      <c r="AZ2" s="8" t="s">
        <v>75</v>
      </c>
      <c r="BA2" s="12" t="s">
        <v>67</v>
      </c>
      <c r="BB2" s="12" t="s">
        <v>71</v>
      </c>
      <c r="BC2" s="12" t="s">
        <v>78</v>
      </c>
      <c r="BD2" s="12" t="s">
        <v>76</v>
      </c>
      <c r="BE2" s="12" t="s">
        <v>72</v>
      </c>
      <c r="BF2" s="12" t="s">
        <v>77</v>
      </c>
      <c r="BG2" s="12" t="s">
        <v>73</v>
      </c>
      <c r="BH2" s="12" t="s">
        <v>74</v>
      </c>
      <c r="BJ2" s="8" t="s">
        <v>63</v>
      </c>
      <c r="BK2" s="8" t="s">
        <v>64</v>
      </c>
      <c r="BL2" s="8" t="s">
        <v>70</v>
      </c>
      <c r="BM2" s="8" t="s">
        <v>65</v>
      </c>
      <c r="BN2" s="8" t="s">
        <v>66</v>
      </c>
      <c r="BO2" s="8" t="s">
        <v>75</v>
      </c>
      <c r="BP2" s="12" t="s">
        <v>67</v>
      </c>
      <c r="BQ2" s="12" t="s">
        <v>71</v>
      </c>
      <c r="BR2" s="12" t="s">
        <v>78</v>
      </c>
      <c r="BS2" s="12" t="s">
        <v>76</v>
      </c>
      <c r="BT2" s="12" t="s">
        <v>72</v>
      </c>
      <c r="BU2" s="12" t="s">
        <v>77</v>
      </c>
      <c r="BV2" s="12" t="s">
        <v>73</v>
      </c>
      <c r="BW2" s="12" t="s">
        <v>74</v>
      </c>
      <c r="BY2" s="8" t="s">
        <v>63</v>
      </c>
      <c r="BZ2" s="8" t="s">
        <v>64</v>
      </c>
      <c r="CA2" s="8" t="s">
        <v>70</v>
      </c>
      <c r="CB2" s="8" t="s">
        <v>65</v>
      </c>
      <c r="CC2" s="8" t="s">
        <v>66</v>
      </c>
      <c r="CD2" s="8" t="s">
        <v>75</v>
      </c>
      <c r="CE2" s="12" t="s">
        <v>67</v>
      </c>
      <c r="CF2" s="12" t="s">
        <v>71</v>
      </c>
      <c r="CG2" s="12" t="s">
        <v>78</v>
      </c>
      <c r="CH2" s="12" t="s">
        <v>76</v>
      </c>
      <c r="CI2" s="12" t="s">
        <v>72</v>
      </c>
      <c r="CJ2" s="12" t="s">
        <v>77</v>
      </c>
      <c r="CK2" s="12" t="s">
        <v>73</v>
      </c>
      <c r="CL2" s="12" t="s">
        <v>74</v>
      </c>
      <c r="CN2" s="8" t="s">
        <v>63</v>
      </c>
      <c r="CO2" s="8" t="s">
        <v>64</v>
      </c>
      <c r="CP2" s="8" t="s">
        <v>70</v>
      </c>
      <c r="CQ2" s="8" t="s">
        <v>65</v>
      </c>
      <c r="CR2" s="8" t="s">
        <v>66</v>
      </c>
      <c r="CS2" s="8" t="s">
        <v>75</v>
      </c>
      <c r="CT2" s="12" t="s">
        <v>67</v>
      </c>
      <c r="CU2" s="12" t="s">
        <v>71</v>
      </c>
      <c r="CV2" s="12" t="s">
        <v>78</v>
      </c>
      <c r="CW2" s="12" t="s">
        <v>76</v>
      </c>
      <c r="CX2" s="12" t="s">
        <v>72</v>
      </c>
      <c r="CY2" s="12" t="s">
        <v>77</v>
      </c>
      <c r="CZ2" s="12" t="s">
        <v>73</v>
      </c>
      <c r="DA2" s="12" t="s">
        <v>74</v>
      </c>
      <c r="DC2" s="8" t="s">
        <v>63</v>
      </c>
      <c r="DD2" s="8" t="s">
        <v>64</v>
      </c>
      <c r="DE2" s="8" t="s">
        <v>70</v>
      </c>
      <c r="DF2" s="8" t="s">
        <v>65</v>
      </c>
      <c r="DG2" s="8" t="s">
        <v>66</v>
      </c>
      <c r="DH2" s="8" t="s">
        <v>75</v>
      </c>
      <c r="DI2" s="12" t="s">
        <v>67</v>
      </c>
      <c r="DJ2" s="12" t="s">
        <v>71</v>
      </c>
      <c r="DK2" s="12" t="s">
        <v>78</v>
      </c>
      <c r="DL2" s="12" t="s">
        <v>76</v>
      </c>
      <c r="DM2" s="12" t="s">
        <v>72</v>
      </c>
      <c r="DN2" s="12" t="s">
        <v>77</v>
      </c>
      <c r="DO2" s="12" t="s">
        <v>73</v>
      </c>
      <c r="DP2" s="12" t="s">
        <v>74</v>
      </c>
      <c r="DR2" s="8" t="s">
        <v>63</v>
      </c>
      <c r="DS2" s="8" t="s">
        <v>64</v>
      </c>
      <c r="DT2" s="8" t="s">
        <v>70</v>
      </c>
      <c r="DU2" s="8" t="s">
        <v>65</v>
      </c>
      <c r="DV2" s="8" t="s">
        <v>66</v>
      </c>
      <c r="DW2" s="8" t="s">
        <v>75</v>
      </c>
      <c r="DX2" s="12" t="s">
        <v>67</v>
      </c>
      <c r="DY2" s="12" t="s">
        <v>71</v>
      </c>
      <c r="DZ2" s="12" t="s">
        <v>78</v>
      </c>
      <c r="EA2" s="12" t="s">
        <v>76</v>
      </c>
      <c r="EB2" s="12" t="s">
        <v>72</v>
      </c>
      <c r="EC2" s="12" t="s">
        <v>77</v>
      </c>
      <c r="ED2" s="12" t="s">
        <v>73</v>
      </c>
      <c r="EE2" s="12" t="s">
        <v>74</v>
      </c>
      <c r="EG2" s="8" t="s">
        <v>63</v>
      </c>
      <c r="EH2" s="8" t="s">
        <v>64</v>
      </c>
      <c r="EI2" s="8" t="s">
        <v>70</v>
      </c>
      <c r="EJ2" s="8" t="s">
        <v>65</v>
      </c>
      <c r="EK2" s="8" t="s">
        <v>66</v>
      </c>
      <c r="EL2" s="8" t="s">
        <v>75</v>
      </c>
      <c r="EM2" s="12" t="s">
        <v>67</v>
      </c>
      <c r="EN2" s="12" t="s">
        <v>71</v>
      </c>
      <c r="EO2" s="12" t="s">
        <v>78</v>
      </c>
      <c r="EP2" s="12" t="s">
        <v>76</v>
      </c>
      <c r="EQ2" s="12" t="s">
        <v>72</v>
      </c>
      <c r="ER2" s="12" t="s">
        <v>77</v>
      </c>
      <c r="ES2" s="12" t="s">
        <v>73</v>
      </c>
      <c r="ET2" s="12" t="s">
        <v>74</v>
      </c>
      <c r="EV2" s="8" t="s">
        <v>63</v>
      </c>
      <c r="EW2" s="8" t="s">
        <v>64</v>
      </c>
      <c r="EX2" s="8" t="s">
        <v>70</v>
      </c>
      <c r="EY2" s="8" t="s">
        <v>65</v>
      </c>
      <c r="EZ2" s="8" t="s">
        <v>66</v>
      </c>
      <c r="FA2" s="8" t="s">
        <v>75</v>
      </c>
      <c r="FB2" s="12" t="s">
        <v>67</v>
      </c>
      <c r="FC2" s="12" t="s">
        <v>71</v>
      </c>
      <c r="FD2" s="12" t="s">
        <v>78</v>
      </c>
      <c r="FE2" s="12" t="s">
        <v>76</v>
      </c>
      <c r="FF2" s="12" t="s">
        <v>72</v>
      </c>
      <c r="FG2" s="12" t="s">
        <v>77</v>
      </c>
      <c r="FH2" s="12" t="s">
        <v>73</v>
      </c>
      <c r="FI2" s="12" t="s">
        <v>74</v>
      </c>
      <c r="FJ2" s="14"/>
      <c r="FK2" s="8" t="s">
        <v>63</v>
      </c>
      <c r="FL2" s="8" t="s">
        <v>64</v>
      </c>
      <c r="FM2" s="8" t="s">
        <v>70</v>
      </c>
      <c r="FN2" s="8" t="s">
        <v>65</v>
      </c>
      <c r="FO2" s="8" t="s">
        <v>66</v>
      </c>
      <c r="FP2" s="8" t="s">
        <v>75</v>
      </c>
      <c r="FQ2" s="12" t="s">
        <v>67</v>
      </c>
      <c r="FR2" s="12" t="s">
        <v>71</v>
      </c>
      <c r="FS2" s="12" t="s">
        <v>78</v>
      </c>
      <c r="FT2" s="12" t="s">
        <v>76</v>
      </c>
      <c r="FU2" s="12" t="s">
        <v>72</v>
      </c>
      <c r="FV2" s="12" t="s">
        <v>77</v>
      </c>
      <c r="FW2" s="12" t="s">
        <v>73</v>
      </c>
      <c r="FX2" s="12" t="s">
        <v>74</v>
      </c>
    </row>
    <row r="3" spans="1:181">
      <c r="A3" s="5" t="s">
        <v>0</v>
      </c>
      <c r="B3" s="9">
        <f t="shared" ref="B3:B34" si="0">EV3+EG3+DR3+DC3+CN3+BY3+BJ3+AU3+AF3+Q3+FK3</f>
        <v>208645.03971002283</v>
      </c>
      <c r="C3" s="9">
        <f t="shared" ref="C3:C34" si="1">EW3+EH3+DS3+DD3+CO3+BZ3+BK3+AV3+AG3+R3+FL3</f>
        <v>201312.54613609443</v>
      </c>
      <c r="D3" s="9">
        <f t="shared" ref="D3:D34" si="2">EX3+EI3+DT3+DE3+CP3+CA3+BL3+AW3+AH3+S3+FM3</f>
        <v>197709.41568797064</v>
      </c>
      <c r="E3" s="9">
        <f t="shared" ref="E3:E34" si="3">EY3+EJ3+DU3+DF3+CQ3+CB3+BM3+AX3+AI3+T3+FN3</f>
        <v>206218.59321878332</v>
      </c>
      <c r="F3" s="9">
        <f t="shared" ref="F3:F34" si="4">EZ3+EK3+DV3+DG3+CR3+CC3+BN3+AY3+AJ3+U3+FO3</f>
        <v>195953.77823621768</v>
      </c>
      <c r="G3" s="9">
        <f t="shared" ref="G3:G34" si="5">FA3+EL3+DW3+DH3+CS3+CD3+BO3+AZ3+AK3+V3+FP3</f>
        <v>195717.45430601836</v>
      </c>
      <c r="H3" s="10">
        <f>C3-B3</f>
        <v>-7332.4935739283974</v>
      </c>
      <c r="I3" s="10">
        <f>D3-C3</f>
        <v>-3603.1304481237894</v>
      </c>
      <c r="J3" s="10">
        <f>C3-F3</f>
        <v>5358.7678998767515</v>
      </c>
      <c r="K3" s="10">
        <f>D3-G3</f>
        <v>1991.9613819522783</v>
      </c>
      <c r="L3" s="18">
        <f>I3/(C3+1E-50)</f>
        <v>-1.7898191231896423E-2</v>
      </c>
      <c r="M3" s="18">
        <f>(G3-F3)/(F3+1E-50)</f>
        <v>-1.2060187475152089E-3</v>
      </c>
      <c r="N3" s="18">
        <f>H3/(B3+1E-50)</f>
        <v>-3.514338794787155E-2</v>
      </c>
      <c r="O3" s="18">
        <f>(F3-E3)/(E3+1E-50)</f>
        <v>-4.9776379628753468E-2</v>
      </c>
      <c r="P3" s="5"/>
      <c r="Q3" s="10">
        <v>26902.949193313401</v>
      </c>
      <c r="R3" s="9">
        <v>26487.71255538</v>
      </c>
      <c r="S3" s="9">
        <v>24399.46365935</v>
      </c>
      <c r="T3" s="9">
        <v>27061.3086</v>
      </c>
      <c r="U3" s="10">
        <v>19765.372900900002</v>
      </c>
      <c r="V3" s="10">
        <v>20476.175185240001</v>
      </c>
      <c r="W3" s="10">
        <f>R3-Q3</f>
        <v>-415.23663793340165</v>
      </c>
      <c r="X3" s="10">
        <f>S3-R3</f>
        <v>-2088.2488960299997</v>
      </c>
      <c r="Y3" s="10">
        <f>R3-U3</f>
        <v>6722.339654479998</v>
      </c>
      <c r="Z3" s="10">
        <f>S3-V3</f>
        <v>3923.2884741099988</v>
      </c>
      <c r="AA3" s="18">
        <f>X3/(R3+1E-50)</f>
        <v>-7.8838400698585401E-2</v>
      </c>
      <c r="AB3" s="18">
        <f>(V3-U3)/(U3+1E-50)</f>
        <v>3.5961997170700158E-2</v>
      </c>
      <c r="AC3" s="18">
        <f>W3/(Q3+1E-50)</f>
        <v>-1.5434614062186413E-2</v>
      </c>
      <c r="AD3" s="18">
        <f>(U3-T3)/(T3+1E-50)</f>
        <v>-0.26960764562213368</v>
      </c>
      <c r="AE3" s="7"/>
      <c r="AF3" s="9">
        <v>25799.770050323401</v>
      </c>
      <c r="AG3" s="9">
        <v>23132.8674385718</v>
      </c>
      <c r="AH3" s="9">
        <v>22575.3425140568</v>
      </c>
      <c r="AI3" s="9">
        <v>26170.70089</v>
      </c>
      <c r="AJ3" s="10">
        <v>25847.753840000001</v>
      </c>
      <c r="AK3" s="10">
        <v>25726.850327973199</v>
      </c>
      <c r="AL3" s="10">
        <f>AG3-AF3</f>
        <v>-2666.9026117516005</v>
      </c>
      <c r="AM3" s="10">
        <f>AH3-AG3</f>
        <v>-557.52492451500075</v>
      </c>
      <c r="AN3" s="10">
        <f>AG3-AJ3</f>
        <v>-2714.8864014282008</v>
      </c>
      <c r="AO3" s="10">
        <f>AH3-AK3</f>
        <v>-3151.5078139163998</v>
      </c>
      <c r="AP3" s="18">
        <f>AM3/(AG3+1E-50)</f>
        <v>-2.4100986442579197E-2</v>
      </c>
      <c r="AQ3" s="18">
        <f>(AK3-AJ3)/(AJ3+1E-50)</f>
        <v>-4.6775248934667881E-3</v>
      </c>
      <c r="AR3" s="18">
        <f>AL3/(AF3+1E-50)</f>
        <v>-0.10336923959204709</v>
      </c>
      <c r="AS3" s="18">
        <f>(AJ3-AI3)/(AI3+1E-50)</f>
        <v>-1.2340022965277139E-2</v>
      </c>
      <c r="AT3" s="7"/>
      <c r="AU3" s="9">
        <v>1301.454892</v>
      </c>
      <c r="AV3" s="9">
        <v>1085.99704532889</v>
      </c>
      <c r="AW3" s="9">
        <v>966.31154861700804</v>
      </c>
      <c r="AX3" s="9">
        <v>1301.454892</v>
      </c>
      <c r="AY3" s="10">
        <v>1085.9763129999999</v>
      </c>
      <c r="AZ3" s="10">
        <v>910.7560196224</v>
      </c>
      <c r="BA3" s="10">
        <f>AV3-AU3</f>
        <v>-215.45784667111002</v>
      </c>
      <c r="BB3" s="10">
        <f>AW3-AV3</f>
        <v>-119.68549671188191</v>
      </c>
      <c r="BC3" s="10">
        <f>AV3-AY3</f>
        <v>2.073232889006249E-2</v>
      </c>
      <c r="BD3" s="10">
        <f>AW3-AZ3</f>
        <v>55.555528994608039</v>
      </c>
      <c r="BE3" s="18">
        <f>BB3/(AV3+1E-50)</f>
        <v>-0.11020793953968414</v>
      </c>
      <c r="BF3" s="18">
        <f>(AZ3-AY3)/(AY3+1E-50)</f>
        <v>-0.16134817240493524</v>
      </c>
      <c r="BG3" s="18">
        <f>BA3/(AU3+1E-50)</f>
        <v>-0.16555152852052135</v>
      </c>
      <c r="BH3" s="18">
        <f>(AY3-AX3)/(AX3+1E-50)</f>
        <v>-0.16556745863766756</v>
      </c>
      <c r="BI3" s="1"/>
      <c r="BJ3" s="9">
        <v>74.506801199999998</v>
      </c>
      <c r="BK3" s="9">
        <v>30.202711902299999</v>
      </c>
      <c r="BL3" s="9">
        <v>31.9795439452</v>
      </c>
      <c r="BM3" s="9">
        <v>178.57703579469899</v>
      </c>
      <c r="BN3" s="10">
        <v>218.4955995</v>
      </c>
      <c r="BO3" s="10">
        <v>230.9744718291</v>
      </c>
      <c r="BP3" s="10">
        <f>BK3-BJ3</f>
        <v>-44.304089297700003</v>
      </c>
      <c r="BQ3" s="10">
        <f>BL3-BK3</f>
        <v>1.7768320429000006</v>
      </c>
      <c r="BR3" s="10">
        <f>BK3-BN3</f>
        <v>-188.2928875977</v>
      </c>
      <c r="BS3" s="10">
        <f>BL3-BO3</f>
        <v>-198.9949278839</v>
      </c>
      <c r="BT3" s="18">
        <f>BQ3/(BK3+1E-50)</f>
        <v>5.8830215268341222E-2</v>
      </c>
      <c r="BU3" s="18">
        <f>(BO3-BN3)/(BN3+1E-50)</f>
        <v>5.7112694066408419E-2</v>
      </c>
      <c r="BV3" s="18">
        <f>BP3/(BJ3+1E-50)</f>
        <v>-0.59463147771937908</v>
      </c>
      <c r="BW3" s="18">
        <f>(BN3-BM3)/(BM3+1E-50)</f>
        <v>0.22353693758918347</v>
      </c>
      <c r="BX3" s="1"/>
      <c r="BY3" s="9">
        <v>27784.953929693598</v>
      </c>
      <c r="BZ3" s="9">
        <v>27084.463753693501</v>
      </c>
      <c r="CA3" s="9">
        <v>26931.349860493599</v>
      </c>
      <c r="CB3" s="9">
        <v>27784.95393</v>
      </c>
      <c r="CC3" s="10">
        <v>27084.4638003537</v>
      </c>
      <c r="CD3" s="10">
        <v>26874.312371693501</v>
      </c>
      <c r="CE3" s="10">
        <f>BZ3-BY3</f>
        <v>-700.49017600009756</v>
      </c>
      <c r="CF3" s="10">
        <f>CA3-BZ3</f>
        <v>-153.11389319990121</v>
      </c>
      <c r="CG3" s="10">
        <f>BZ3-CC3</f>
        <v>-4.6660199586767703E-5</v>
      </c>
      <c r="CH3" s="10">
        <f>CA3-CD3</f>
        <v>57.037488800098799</v>
      </c>
      <c r="CI3" s="18">
        <f>CF3/(BZ3+1E-50)</f>
        <v>-5.6532000999658383E-3</v>
      </c>
      <c r="CJ3" s="18">
        <f>(CD3-CC3)/(CC3+1E-50)</f>
        <v>-7.7591134980289035E-3</v>
      </c>
      <c r="CK3" s="18">
        <f>CE3/(BY3+1E-50)</f>
        <v>-2.5211133254804081E-2</v>
      </c>
      <c r="CL3" s="18">
        <f>(CC3-CB3)/(CB3+1E-50)</f>
        <v>-2.5211131586220323E-2</v>
      </c>
      <c r="CM3" s="6"/>
      <c r="CN3" s="9">
        <v>16251.193499999992</v>
      </c>
      <c r="CO3" s="9">
        <v>16251.193499999992</v>
      </c>
      <c r="CP3" s="9">
        <v>16251.193499999992</v>
      </c>
      <c r="CQ3" s="9">
        <v>16251.193499999992</v>
      </c>
      <c r="CR3" s="9">
        <v>16251.193499999992</v>
      </c>
      <c r="CS3" s="9">
        <v>16251.193499999992</v>
      </c>
      <c r="CT3" s="10">
        <f>CO3-CN3</f>
        <v>0</v>
      </c>
      <c r="CU3" s="10">
        <f>CP3-CO3</f>
        <v>0</v>
      </c>
      <c r="CV3" s="10">
        <f>CO3-CR3</f>
        <v>0</v>
      </c>
      <c r="CW3" s="10">
        <f>CP3-CS3</f>
        <v>0</v>
      </c>
      <c r="CX3" s="18">
        <f>CU3/(CO3+1E-50)</f>
        <v>0</v>
      </c>
      <c r="CY3" s="18">
        <f>(CS3-CR3)/(CR3+1E-50)</f>
        <v>0</v>
      </c>
      <c r="CZ3" s="18">
        <f>CT3/(CN3+1E-50)</f>
        <v>0</v>
      </c>
      <c r="DA3" s="18">
        <f>(CR3-CQ3)/(CQ3+1E-50)</f>
        <v>0</v>
      </c>
      <c r="DB3" s="7"/>
      <c r="DC3" s="9">
        <v>6217.1210735827672</v>
      </c>
      <c r="DD3" s="9">
        <v>3870.7029007818328</v>
      </c>
      <c r="DE3" s="9">
        <v>3463.2480598646816</v>
      </c>
      <c r="DF3" s="9">
        <v>3259.8875515265599</v>
      </c>
      <c r="DG3" s="10">
        <v>2324.9785529999999</v>
      </c>
      <c r="DH3" s="10">
        <v>2161.22186202906</v>
      </c>
      <c r="DI3" s="10">
        <f>DD3-DC3</f>
        <v>-2346.4181728009344</v>
      </c>
      <c r="DJ3" s="10">
        <f>DE3-DD3</f>
        <v>-407.45484091715116</v>
      </c>
      <c r="DK3" s="10">
        <f>DD3-DG3</f>
        <v>1545.7243477818329</v>
      </c>
      <c r="DL3" s="10">
        <f>DE3-DH3</f>
        <v>1302.0261978356216</v>
      </c>
      <c r="DM3" s="18">
        <f>DJ3/(DD3+1E-50)</f>
        <v>-0.10526636927748974</v>
      </c>
      <c r="DN3" s="18">
        <f>(DH3-DG3)/(DG3+1E-50)</f>
        <v>-7.0433635080047935E-2</v>
      </c>
      <c r="DO3" s="18">
        <f>DI3/(DC3+1E-50)</f>
        <v>-0.37741233362353582</v>
      </c>
      <c r="DP3" s="18">
        <f>(DG3-DF3)/(DF3+1E-50)</f>
        <v>-0.28679179381164704</v>
      </c>
      <c r="DQ3" s="7"/>
      <c r="DR3" s="9">
        <v>3036.6370331807998</v>
      </c>
      <c r="DS3" s="9">
        <v>2349.0199272</v>
      </c>
      <c r="DT3" s="9">
        <v>2096.3781278312599</v>
      </c>
      <c r="DU3" s="9">
        <v>3036.637033</v>
      </c>
      <c r="DV3" s="10">
        <v>2349.0199272</v>
      </c>
      <c r="DW3" s="10">
        <v>2096.3781278312599</v>
      </c>
      <c r="DX3" s="10">
        <f>DS3-DR3</f>
        <v>-687.61710598079981</v>
      </c>
      <c r="DY3" s="10">
        <f>DT3-DS3</f>
        <v>-252.64179936874007</v>
      </c>
      <c r="DZ3" s="10">
        <f>DS3-DV3</f>
        <v>0</v>
      </c>
      <c r="EA3" s="10">
        <f>DT3-DW3</f>
        <v>0</v>
      </c>
      <c r="EB3" s="18">
        <f>DY3/(DS3+1E-50)</f>
        <v>-0.10755200347316154</v>
      </c>
      <c r="EC3" s="18">
        <f>(DW3-DV3)/(DV3+1E-50)</f>
        <v>-0.10755200347316154</v>
      </c>
      <c r="ED3" s="18">
        <f>DX3/(DR3+1E-50)</f>
        <v>-0.22644033464234559</v>
      </c>
      <c r="EE3" s="18">
        <f>(DV3-DU3)/(DU3+1E-50)</f>
        <v>-0.22644033459628823</v>
      </c>
      <c r="EF3" s="6"/>
      <c r="EG3" s="9">
        <v>293.19563429784006</v>
      </c>
      <c r="EH3" s="9">
        <v>217.08873818683179</v>
      </c>
      <c r="EI3" s="9">
        <v>205.66698256592989</v>
      </c>
      <c r="EJ3" s="9">
        <v>306.19099349756499</v>
      </c>
      <c r="EK3" s="10">
        <v>238.305237503679</v>
      </c>
      <c r="EL3" s="10">
        <v>218.729106074577</v>
      </c>
      <c r="EM3" s="10">
        <f>EH3-EG3</f>
        <v>-76.106896111008268</v>
      </c>
      <c r="EN3" s="10">
        <f>EI3-EH3</f>
        <v>-11.421755620901905</v>
      </c>
      <c r="EO3" s="10">
        <f>EH3-EK3</f>
        <v>-21.216499316847205</v>
      </c>
      <c r="EP3" s="10">
        <f>EI3-EL3</f>
        <v>-13.062123508647119</v>
      </c>
      <c r="EQ3" s="18">
        <f>EN3/(EH3+1E-50)</f>
        <v>-5.2613303280025829E-2</v>
      </c>
      <c r="ER3" s="18">
        <f>(EL3-EK3)/(EK3+1E-50)</f>
        <v>-8.2147298289236184E-2</v>
      </c>
      <c r="ES3" s="18">
        <f>EM3/(EG3+1E-50)</f>
        <v>-0.2595771805854919</v>
      </c>
      <c r="ET3" s="18">
        <f>(EK3-EJ3)/(EJ3+1E-50)</f>
        <v>-0.22171049258647074</v>
      </c>
      <c r="EU3" s="7"/>
      <c r="EV3" s="9">
        <v>848.31284788604398</v>
      </c>
      <c r="EW3" s="9">
        <v>605.10153768128305</v>
      </c>
      <c r="EX3" s="9">
        <v>577.63560968219292</v>
      </c>
      <c r="EY3" s="9">
        <v>732.74403841953006</v>
      </c>
      <c r="EZ3" s="10">
        <v>590.2491647603099</v>
      </c>
      <c r="FA3" s="10">
        <v>553.57257372827598</v>
      </c>
      <c r="FB3" s="10">
        <f>EW3-EV3</f>
        <v>-243.21131020476093</v>
      </c>
      <c r="FC3" s="10">
        <f>EX3-EW3</f>
        <v>-27.465927999090127</v>
      </c>
      <c r="FD3" s="10">
        <f>EW3-EZ3</f>
        <v>14.852372920973153</v>
      </c>
      <c r="FE3" s="10">
        <f>EX3-FA3</f>
        <v>24.063035953916938</v>
      </c>
      <c r="FF3" s="18">
        <f>FC3/(EW3+1E-50)</f>
        <v>-4.5390610151707936E-2</v>
      </c>
      <c r="FG3" s="18">
        <f>(FA3-EZ3)/(EZ3+1E-50)</f>
        <v>-6.2137472141832933E-2</v>
      </c>
      <c r="FH3" s="18">
        <f>FB3/(EV3+1E-50)</f>
        <v>-0.28670001970479658</v>
      </c>
      <c r="FI3" s="18">
        <f>(EZ3-EY3)/(EY3+1E-50)</f>
        <v>-0.19446746228951947</v>
      </c>
      <c r="FJ3" s="15"/>
      <c r="FK3" s="9">
        <v>100134.94475454499</v>
      </c>
      <c r="FL3" s="9">
        <v>100198.196027368</v>
      </c>
      <c r="FM3" s="9">
        <v>100210.84628156399</v>
      </c>
      <c r="FN3" s="9">
        <v>100134.94475454499</v>
      </c>
      <c r="FO3" s="9">
        <v>100197.9694</v>
      </c>
      <c r="FP3" s="9">
        <v>100217.29075999701</v>
      </c>
      <c r="FQ3" s="10">
        <f>FL3-FK3</f>
        <v>63.25127282300673</v>
      </c>
      <c r="FR3" s="10">
        <f>FM3-FL3</f>
        <v>12.650254195992602</v>
      </c>
      <c r="FS3" s="10">
        <f>FL3-FO3</f>
        <v>0.22662736799975391</v>
      </c>
      <c r="FT3" s="10">
        <f>FM3-FP3</f>
        <v>-6.4444784330116818</v>
      </c>
      <c r="FU3" s="18">
        <f>FR3/(FL3+1E-50)</f>
        <v>1.2625231488735914E-4</v>
      </c>
      <c r="FV3" s="18">
        <f>(FP3-FO3)/(FO3+1E-50)</f>
        <v>1.9283185190980564E-4</v>
      </c>
      <c r="FW3" s="18">
        <f>FQ3/(FK3+1E-50)</f>
        <v>6.3166033574044427E-4</v>
      </c>
      <c r="FX3" s="18">
        <f>(FO3-FN3)/(FN3+1E-50)</f>
        <v>6.2939711615655905E-4</v>
      </c>
      <c r="FY3" s="7"/>
    </row>
    <row r="4" spans="1:181">
      <c r="A4" s="5" t="s">
        <v>1</v>
      </c>
      <c r="B4" s="9">
        <f t="shared" si="0"/>
        <v>206526.69963059307</v>
      </c>
      <c r="C4" s="9">
        <f t="shared" si="1"/>
        <v>198291.79822172731</v>
      </c>
      <c r="D4" s="9">
        <f t="shared" si="2"/>
        <v>197268.01751100013</v>
      </c>
      <c r="E4" s="9">
        <f t="shared" si="3"/>
        <v>202108.66905745224</v>
      </c>
      <c r="F4" s="9">
        <f t="shared" si="4"/>
        <v>199266.15484972467</v>
      </c>
      <c r="G4" s="9">
        <f t="shared" si="5"/>
        <v>200823.6591197786</v>
      </c>
      <c r="H4" s="10">
        <f t="shared" ref="H4:I53" si="6">C4-B4</f>
        <v>-8234.9014088657568</v>
      </c>
      <c r="I4" s="10">
        <f t="shared" si="6"/>
        <v>-1023.7807107271801</v>
      </c>
      <c r="J4" s="10">
        <f t="shared" ref="J4:J53" si="7">C4-F4</f>
        <v>-974.35662799736019</v>
      </c>
      <c r="K4" s="10">
        <f t="shared" ref="K4:K53" si="8">D4-G4</f>
        <v>-3555.6416087784746</v>
      </c>
      <c r="L4" s="18">
        <f t="shared" ref="L4:L53" si="9">I4/(C4+1E-50)</f>
        <v>-5.1630007892832855E-3</v>
      </c>
      <c r="M4" s="18">
        <f t="shared" ref="M4:M53" si="10">(G4-F4)/(F4+1E-50)</f>
        <v>7.8162007553591647E-3</v>
      </c>
      <c r="N4" s="18">
        <f t="shared" ref="N4:N53" si="11">H4/(B4+1E-50)</f>
        <v>-3.987330172609755E-2</v>
      </c>
      <c r="O4" s="18">
        <f t="shared" ref="O4:O53" si="12">(F4-E4)/(E4+1E-50)</f>
        <v>-1.4064286410789941E-2</v>
      </c>
      <c r="P4" s="5"/>
      <c r="Q4" s="10">
        <v>9352.0216289547006</v>
      </c>
      <c r="R4" s="9">
        <v>4968.1625482600002</v>
      </c>
      <c r="S4" s="9">
        <v>4909.0937659800002</v>
      </c>
      <c r="T4" s="9">
        <v>9438.8048990000007</v>
      </c>
      <c r="U4" s="10">
        <v>8743.0574629000002</v>
      </c>
      <c r="V4" s="10">
        <v>10865.082171459901</v>
      </c>
      <c r="W4" s="10">
        <f t="shared" ref="W4:X53" si="13">R4-Q4</f>
        <v>-4383.8590806947004</v>
      </c>
      <c r="X4" s="10">
        <f t="shared" si="13"/>
        <v>-59.06878228000005</v>
      </c>
      <c r="Y4" s="10">
        <f t="shared" ref="Y4:Y53" si="14">R4-U4</f>
        <v>-3774.89491464</v>
      </c>
      <c r="Z4" s="10">
        <f t="shared" ref="Z4:Z53" si="15">S4-V4</f>
        <v>-5955.9884054799004</v>
      </c>
      <c r="AA4" s="18">
        <f t="shared" ref="AA4:AA53" si="16">X4/(R4+1E-50)</f>
        <v>-1.1889462493671369E-2</v>
      </c>
      <c r="AB4" s="18">
        <f t="shared" ref="AB4:AB53" si="17">(V4-U4)/(U4+1E-50)</f>
        <v>0.24270968337614496</v>
      </c>
      <c r="AC4" s="18">
        <f t="shared" ref="AC4:AC53" si="18">W4/(Q4+1E-50)</f>
        <v>-0.46876057975762997</v>
      </c>
      <c r="AD4" s="18">
        <f t="shared" ref="AD4:AD53" si="19">(U4-T4)/(T4+1E-50)</f>
        <v>-7.3711390747541752E-2</v>
      </c>
      <c r="AE4" s="7"/>
      <c r="AF4" s="9">
        <v>6820.8779877926099</v>
      </c>
      <c r="AG4" s="9">
        <v>6647.6835348450004</v>
      </c>
      <c r="AH4" s="9">
        <v>6520.5287230941503</v>
      </c>
      <c r="AI4" s="9">
        <v>6820.8779880000002</v>
      </c>
      <c r="AJ4" s="10">
        <v>6792.0175019999997</v>
      </c>
      <c r="AK4" s="10">
        <v>6806.4653962078401</v>
      </c>
      <c r="AL4" s="10">
        <f t="shared" ref="AL4:AM53" si="20">AG4-AF4</f>
        <v>-173.19445294760953</v>
      </c>
      <c r="AM4" s="10">
        <f t="shared" si="20"/>
        <v>-127.15481175085006</v>
      </c>
      <c r="AN4" s="10">
        <f t="shared" ref="AN4:AN53" si="21">AG4-AJ4</f>
        <v>-144.3339671549993</v>
      </c>
      <c r="AO4" s="10">
        <f t="shared" ref="AO4:AO53" si="22">AH4-AK4</f>
        <v>-285.93667311368972</v>
      </c>
      <c r="AP4" s="18">
        <f t="shared" ref="AP4:AP53" si="23">AM4/(AG4+1E-50)</f>
        <v>-1.9127687273972321E-2</v>
      </c>
      <c r="AQ4" s="18">
        <f t="shared" ref="AQ4:AQ53" si="24">(AK4-AJ4)/(AJ4+1E-50)</f>
        <v>2.1271874231163258E-3</v>
      </c>
      <c r="AR4" s="18">
        <f t="shared" ref="AR4:AR53" si="25">AL4/(AF4+1E-50)</f>
        <v>-2.5391812206225838E-2</v>
      </c>
      <c r="AS4" s="18">
        <f t="shared" ref="AS4:AS53" si="26">(AJ4-AI4)/(AI4+1E-50)</f>
        <v>-4.2311981024693406E-3</v>
      </c>
      <c r="AT4" s="7"/>
      <c r="AU4" s="9">
        <v>733.70723231223303</v>
      </c>
      <c r="AV4" s="9">
        <v>537.22858866251499</v>
      </c>
      <c r="AW4" s="9">
        <v>491.663601149773</v>
      </c>
      <c r="AX4" s="9">
        <v>733.70723231223303</v>
      </c>
      <c r="AY4" s="10">
        <v>537.23556840000003</v>
      </c>
      <c r="AZ4" s="10">
        <v>471.85859712931801</v>
      </c>
      <c r="BA4" s="10">
        <f t="shared" ref="BA4:BB53" si="27">AV4-AU4</f>
        <v>-196.47864364971804</v>
      </c>
      <c r="BB4" s="10">
        <f t="shared" si="27"/>
        <v>-45.564987512741993</v>
      </c>
      <c r="BC4" s="10">
        <f t="shared" ref="BC4:BC53" si="28">AV4-AY4</f>
        <v>-6.9797374850395499E-3</v>
      </c>
      <c r="BD4" s="10">
        <f t="shared" ref="BD4:BD53" si="29">AW4-AZ4</f>
        <v>19.805004020454987</v>
      </c>
      <c r="BE4" s="18">
        <f t="shared" ref="BE4:BE53" si="30">BB4/(AV4+1E-50)</f>
        <v>-8.4814897185908608E-2</v>
      </c>
      <c r="BF4" s="18">
        <f t="shared" ref="BF4:BF53" si="31">(AZ4-AY4)/(AY4+1E-50)</f>
        <v>-0.12169144248097408</v>
      </c>
      <c r="BG4" s="18">
        <f t="shared" ref="BG4:BG53" si="32">BA4/(AU4+1E-50)</f>
        <v>-0.26778888771550979</v>
      </c>
      <c r="BH4" s="18">
        <f t="shared" ref="BH4:BH53" si="33">(AY4-AX4)/(AX4+1E-50)</f>
        <v>-0.26777937474197261</v>
      </c>
      <c r="BI4" s="1"/>
      <c r="BJ4" s="9">
        <v>0</v>
      </c>
      <c r="BK4" s="9">
        <v>0</v>
      </c>
      <c r="BL4" s="9">
        <v>0</v>
      </c>
      <c r="BM4" s="9">
        <v>0</v>
      </c>
      <c r="BN4" s="10">
        <v>0</v>
      </c>
      <c r="BO4" s="10">
        <v>0</v>
      </c>
      <c r="BP4" s="10">
        <f t="shared" ref="BP4:BQ53" si="34">BK4-BJ4</f>
        <v>0</v>
      </c>
      <c r="BQ4" s="10">
        <f t="shared" si="34"/>
        <v>0</v>
      </c>
      <c r="BR4" s="10">
        <f t="shared" ref="BR4:BR53" si="35">BK4-BN4</f>
        <v>0</v>
      </c>
      <c r="BS4" s="10">
        <f t="shared" ref="BS4:BS53" si="36">BL4-BO4</f>
        <v>0</v>
      </c>
      <c r="BT4" s="18">
        <f t="shared" ref="BT4:BT53" si="37">BQ4/(BK4+1E-50)</f>
        <v>0</v>
      </c>
      <c r="BU4" s="18">
        <f t="shared" ref="BU4:BU53" si="38">(BO4-BN4)/(BN4+1E-50)</f>
        <v>0</v>
      </c>
      <c r="BV4" s="18">
        <f t="shared" ref="BV4:BV53" si="39">BP4/(BJ4+1E-50)</f>
        <v>0</v>
      </c>
      <c r="BW4" s="18">
        <f t="shared" ref="BW4:BW53" si="40">(BN4-BM4)/(BM4+1E-50)</f>
        <v>0</v>
      </c>
      <c r="BX4" s="2"/>
      <c r="BY4" s="9">
        <v>12455.640810106799</v>
      </c>
      <c r="BZ4" s="9">
        <v>12166.459297531501</v>
      </c>
      <c r="CA4" s="9">
        <v>12089.905870536601</v>
      </c>
      <c r="CB4" s="9">
        <v>12455.640810000001</v>
      </c>
      <c r="CC4" s="10">
        <v>12166.459339913432</v>
      </c>
      <c r="CD4" s="10">
        <v>12079.696043759001</v>
      </c>
      <c r="CE4" s="10">
        <f t="shared" ref="CE4:CF53" si="41">BZ4-BY4</f>
        <v>-289.18151257529826</v>
      </c>
      <c r="CF4" s="10">
        <f t="shared" si="41"/>
        <v>-76.553426994900292</v>
      </c>
      <c r="CG4" s="10">
        <f t="shared" ref="CG4:CG53" si="42">BZ4-CC4</f>
        <v>-4.2381931052659638E-5</v>
      </c>
      <c r="CH4" s="10">
        <f t="shared" ref="CH4:CH53" si="43">CA4-CD4</f>
        <v>10.209826777600028</v>
      </c>
      <c r="CI4" s="18">
        <f t="shared" ref="CI4:CI53" si="44">CF4/(BZ4+1E-50)</f>
        <v>-6.2921697367148144E-3</v>
      </c>
      <c r="CJ4" s="18">
        <f t="shared" ref="CJ4:CJ53" si="45">(CD4-CC4)/(CC4+1E-50)</f>
        <v>-7.1313513430973849E-3</v>
      </c>
      <c r="CK4" s="18">
        <f t="shared" ref="CK4:CK53" si="46">CE4/(BY4+1E-50)</f>
        <v>-2.321691167753084E-2</v>
      </c>
      <c r="CL4" s="18">
        <f t="shared" ref="CL4:CL53" si="47">(CC4-CB4)/(CB4+1E-50)</f>
        <v>-2.3216908266526101E-2</v>
      </c>
      <c r="CM4" s="6"/>
      <c r="CN4" s="9">
        <v>43005.055999999997</v>
      </c>
      <c r="CO4" s="9">
        <v>43005.055999999997</v>
      </c>
      <c r="CP4" s="9">
        <v>43005.055999999997</v>
      </c>
      <c r="CQ4" s="9">
        <v>43005.055999999997</v>
      </c>
      <c r="CR4" s="9">
        <v>43005.055999999997</v>
      </c>
      <c r="CS4" s="9">
        <v>43005.055999999997</v>
      </c>
      <c r="CT4" s="10">
        <f t="shared" ref="CT4:CU53" si="48">CO4-CN4</f>
        <v>0</v>
      </c>
      <c r="CU4" s="10">
        <f t="shared" si="48"/>
        <v>0</v>
      </c>
      <c r="CV4" s="10">
        <f t="shared" ref="CV4:CV53" si="49">CO4-CR4</f>
        <v>0</v>
      </c>
      <c r="CW4" s="10">
        <f t="shared" ref="CW4:CW53" si="50">CP4-CS4</f>
        <v>0</v>
      </c>
      <c r="CX4" s="18">
        <f t="shared" ref="CX4:CX53" si="51">CU4/(CO4+1E-50)</f>
        <v>0</v>
      </c>
      <c r="CY4" s="18">
        <f t="shared" ref="CY4:CY53" si="52">(CS4-CR4)/(CR4+1E-50)</f>
        <v>0</v>
      </c>
      <c r="CZ4" s="18">
        <f t="shared" ref="CZ4:CZ53" si="53">CT4/(CN4+1E-50)</f>
        <v>0</v>
      </c>
      <c r="DA4" s="18">
        <f t="shared" ref="DA4:DA53" si="54">(CR4-CQ4)/(CQ4+1E-50)</f>
        <v>0</v>
      </c>
      <c r="DB4" s="7"/>
      <c r="DC4" s="9">
        <v>7839.2104587165122</v>
      </c>
      <c r="DD4" s="9">
        <v>5685.7924797625055</v>
      </c>
      <c r="DE4" s="9">
        <v>5289.4670169814653</v>
      </c>
      <c r="DF4" s="9">
        <v>3433.1618564246301</v>
      </c>
      <c r="DG4" s="10">
        <v>2678.2325259999998</v>
      </c>
      <c r="DH4" s="10">
        <v>2611.22537518132</v>
      </c>
      <c r="DI4" s="10">
        <f t="shared" ref="DI4:DJ53" si="55">DD4-DC4</f>
        <v>-2153.4179789540067</v>
      </c>
      <c r="DJ4" s="10">
        <f t="shared" si="55"/>
        <v>-396.32546278104019</v>
      </c>
      <c r="DK4" s="10">
        <f t="shared" ref="DK4:DK53" si="56">DD4-DG4</f>
        <v>3007.5599537625058</v>
      </c>
      <c r="DL4" s="10">
        <f t="shared" ref="DL4:DL53" si="57">DE4-DH4</f>
        <v>2678.2416418001453</v>
      </c>
      <c r="DM4" s="18">
        <f t="shared" ref="DM4:DM53" si="58">DJ4/(DD4+1E-50)</f>
        <v>-6.9704524776745741E-2</v>
      </c>
      <c r="DN4" s="18">
        <f t="shared" ref="DN4:DN53" si="59">(DH4-DG4)/(DG4+1E-50)</f>
        <v>-2.5019168488240425E-2</v>
      </c>
      <c r="DO4" s="18">
        <f t="shared" ref="DO4:DO53" si="60">DI4/(DC4+1E-50)</f>
        <v>-0.27469832456910193</v>
      </c>
      <c r="DP4" s="18">
        <f t="shared" ref="DP4:DP53" si="61">(DG4-DF4)/(DF4+1E-50)</f>
        <v>-0.21989331176212887</v>
      </c>
      <c r="DQ4" s="7"/>
      <c r="DR4" s="9">
        <v>3938.6197934296601</v>
      </c>
      <c r="DS4" s="9">
        <v>3117.1631250999999</v>
      </c>
      <c r="DT4" s="9">
        <v>2819.8161823701198</v>
      </c>
      <c r="DU4" s="9">
        <v>3938.6197929999998</v>
      </c>
      <c r="DV4" s="10">
        <v>3117.1631250999999</v>
      </c>
      <c r="DW4" s="10">
        <v>2819.8161823701198</v>
      </c>
      <c r="DX4" s="10">
        <f t="shared" ref="DX4:DY53" si="62">DS4-DR4</f>
        <v>-821.45666832966026</v>
      </c>
      <c r="DY4" s="10">
        <f t="shared" si="62"/>
        <v>-297.34694272988008</v>
      </c>
      <c r="DZ4" s="10">
        <f t="shared" ref="DZ4:DZ53" si="63">DS4-DV4</f>
        <v>0</v>
      </c>
      <c r="EA4" s="10">
        <f t="shared" ref="EA4:EA53" si="64">DT4-DW4</f>
        <v>0</v>
      </c>
      <c r="EB4" s="18">
        <f t="shared" ref="EB4:EB53" si="65">DY4/(DS4+1E-50)</f>
        <v>-9.5390241317685628E-2</v>
      </c>
      <c r="EC4" s="18">
        <f t="shared" ref="EC4:EC53" si="66">(DW4-DV4)/(DV4+1E-50)</f>
        <v>-9.5390241317685628E-2</v>
      </c>
      <c r="ED4" s="18">
        <f t="shared" ref="ED4:ED53" si="67">DX4/(DR4+1E-50)</f>
        <v>-0.2085646016657918</v>
      </c>
      <c r="EE4" s="18">
        <f t="shared" ref="EE4:EE53" si="68">(DV4-DU4)/(DU4+1E-50)</f>
        <v>-0.20856460157945486</v>
      </c>
      <c r="EF4" s="6"/>
      <c r="EG4" s="9">
        <v>272.88076021258598</v>
      </c>
      <c r="EH4" s="9">
        <v>226.15801221609541</v>
      </c>
      <c r="EI4" s="9">
        <v>220.06011113134318</v>
      </c>
      <c r="EJ4" s="9">
        <v>284.43118735562899</v>
      </c>
      <c r="EK4" s="10">
        <v>257.082866982464</v>
      </c>
      <c r="EL4" s="10">
        <v>237.180906088737</v>
      </c>
      <c r="EM4" s="10">
        <f t="shared" ref="EM4:EN53" si="69">EH4-EG4</f>
        <v>-46.722747996490568</v>
      </c>
      <c r="EN4" s="10">
        <f t="shared" si="69"/>
        <v>-6.0979010847522375</v>
      </c>
      <c r="EO4" s="10">
        <f t="shared" ref="EO4:EO53" si="70">EH4-EK4</f>
        <v>-30.924854766368583</v>
      </c>
      <c r="EP4" s="10">
        <f t="shared" ref="EP4:EP53" si="71">EI4-EL4</f>
        <v>-17.120794957393827</v>
      </c>
      <c r="EQ4" s="18">
        <f t="shared" ref="EQ4:EQ53" si="72">EN4/(EH4+1E-50)</f>
        <v>-2.6963011502443054E-2</v>
      </c>
      <c r="ER4" s="18">
        <f t="shared" ref="ER4:ER53" si="73">(EL4-EK4)/(EK4+1E-50)</f>
        <v>-7.7414575025275933E-2</v>
      </c>
      <c r="ES4" s="18">
        <f t="shared" ref="ES4:ES53" si="74">EM4/(EG4+1E-50)</f>
        <v>-0.17122038197229997</v>
      </c>
      <c r="ET4" s="18">
        <f t="shared" ref="ET4:ET53" si="75">(EK4-EJ4)/(EJ4+1E-50)</f>
        <v>-9.6150920113310015E-2</v>
      </c>
      <c r="EU4" s="7"/>
      <c r="EV4" s="9">
        <v>860.85744867997391</v>
      </c>
      <c r="EW4" s="9">
        <v>690.26712496269795</v>
      </c>
      <c r="EX4" s="9">
        <v>674.59872936969202</v>
      </c>
      <c r="EY4" s="9">
        <v>750.54178097174497</v>
      </c>
      <c r="EZ4" s="10">
        <v>722.02295842879005</v>
      </c>
      <c r="FA4" s="10">
        <v>679.45093719535896</v>
      </c>
      <c r="FB4" s="10">
        <f t="shared" ref="FB4:FC53" si="76">EW4-EV4</f>
        <v>-170.59032371727596</v>
      </c>
      <c r="FC4" s="10">
        <f t="shared" si="76"/>
        <v>-15.668395593005926</v>
      </c>
      <c r="FD4" s="10">
        <f t="shared" ref="FD4:FD53" si="77">EW4-EZ4</f>
        <v>-31.755833466092099</v>
      </c>
      <c r="FE4" s="10">
        <f t="shared" ref="FE4:FE53" si="78">EX4-FA4</f>
        <v>-4.8522078256669374</v>
      </c>
      <c r="FF4" s="18">
        <f t="shared" ref="FF4:FF53" si="79">FC4/(EW4+1E-50)</f>
        <v>-2.2699032050603085E-2</v>
      </c>
      <c r="FG4" s="18">
        <f t="shared" ref="FG4:FG53" si="80">(FA4-EZ4)/(EZ4+1E-50)</f>
        <v>-5.8962143428337783E-2</v>
      </c>
      <c r="FH4" s="18">
        <f t="shared" ref="FH4:FH53" si="81">FB4/(EV4+1E-50)</f>
        <v>-0.19816326614685933</v>
      </c>
      <c r="FI4" s="18">
        <f t="shared" ref="FI4:FI53" si="82">(EZ4-EY4)/(EY4+1E-50)</f>
        <v>-3.7997648186928246E-2</v>
      </c>
      <c r="FJ4" s="15"/>
      <c r="FK4" s="9">
        <v>121247.827510388</v>
      </c>
      <c r="FL4" s="9">
        <v>121247.827510387</v>
      </c>
      <c r="FM4" s="9">
        <v>121247.827510387</v>
      </c>
      <c r="FN4" s="9">
        <v>121247.827510388</v>
      </c>
      <c r="FO4" s="9">
        <v>121247.8275</v>
      </c>
      <c r="FP4" s="9">
        <v>121247.827510387</v>
      </c>
      <c r="FQ4" s="10">
        <f t="shared" ref="FQ4:FR53" si="83">FL4-FK4</f>
        <v>-1.0040821507573128E-9</v>
      </c>
      <c r="FR4" s="10">
        <f t="shared" si="83"/>
        <v>0</v>
      </c>
      <c r="FS4" s="10">
        <f t="shared" ref="FS4:FS53" si="84">FL4-FO4</f>
        <v>1.0386997018940747E-5</v>
      </c>
      <c r="FT4" s="10">
        <f t="shared" ref="FT4:FT53" si="85">FM4-FP4</f>
        <v>0</v>
      </c>
      <c r="FU4" s="18">
        <f t="shared" ref="FU4:FU53" si="86">FR4/(FL4+1E-50)</f>
        <v>0</v>
      </c>
      <c r="FV4" s="18">
        <f t="shared" ref="FV4:FV53" si="87">(FP4-FO4)/(FO4+1E-50)</f>
        <v>8.5667489744843033E-11</v>
      </c>
      <c r="FW4" s="18">
        <f t="shared" ref="FW4:FW53" si="88">FQ4/(FK4+1E-50)</f>
        <v>-8.2812382817439537E-15</v>
      </c>
      <c r="FX4" s="18">
        <f t="shared" ref="FX4:FX53" si="89">(FO4-FN4)/(FN4+1E-50)</f>
        <v>-8.5675770975785144E-11</v>
      </c>
      <c r="FY4" s="7"/>
    </row>
    <row r="5" spans="1:181">
      <c r="A5" s="5" t="s">
        <v>2</v>
      </c>
      <c r="B5" s="9">
        <f t="shared" si="0"/>
        <v>151567.54219769704</v>
      </c>
      <c r="C5" s="9">
        <f t="shared" si="1"/>
        <v>149888.50204737874</v>
      </c>
      <c r="D5" s="9">
        <f t="shared" si="2"/>
        <v>149239.34574985915</v>
      </c>
      <c r="E5" s="9">
        <f t="shared" si="3"/>
        <v>150129.07970508112</v>
      </c>
      <c r="F5" s="9">
        <f t="shared" si="4"/>
        <v>151059.15325552062</v>
      </c>
      <c r="G5" s="9">
        <f t="shared" si="5"/>
        <v>150879.23571521285</v>
      </c>
      <c r="H5" s="10">
        <f t="shared" si="6"/>
        <v>-1679.0401503182948</v>
      </c>
      <c r="I5" s="10">
        <f t="shared" si="6"/>
        <v>-649.15629751959932</v>
      </c>
      <c r="J5" s="10">
        <f t="shared" si="7"/>
        <v>-1170.6512081418769</v>
      </c>
      <c r="K5" s="10">
        <f t="shared" si="8"/>
        <v>-1639.8899653537082</v>
      </c>
      <c r="L5" s="18">
        <f t="shared" si="9"/>
        <v>-4.3309279140998115E-3</v>
      </c>
      <c r="M5" s="18">
        <f t="shared" si="10"/>
        <v>-1.1910403072591873E-3</v>
      </c>
      <c r="N5" s="18">
        <f t="shared" si="11"/>
        <v>-1.1077834515045706E-2</v>
      </c>
      <c r="O5" s="18">
        <f t="shared" si="12"/>
        <v>6.1951592074404723E-3</v>
      </c>
      <c r="P5" s="5"/>
      <c r="Q5" s="10">
        <v>1941.44699395049</v>
      </c>
      <c r="R5" s="9">
        <v>3314.6106450699899</v>
      </c>
      <c r="S5" s="9">
        <v>3605.8908059999899</v>
      </c>
      <c r="T5" s="9">
        <v>2013.0775960000001</v>
      </c>
      <c r="U5" s="10">
        <v>5283.0862883999998</v>
      </c>
      <c r="V5" s="10">
        <v>5665.7729332399904</v>
      </c>
      <c r="W5" s="10">
        <f t="shared" si="13"/>
        <v>1373.1636511194999</v>
      </c>
      <c r="X5" s="10">
        <f t="shared" si="13"/>
        <v>291.28016092999997</v>
      </c>
      <c r="Y5" s="10">
        <f t="shared" si="14"/>
        <v>-1968.4756433300099</v>
      </c>
      <c r="Z5" s="10">
        <f t="shared" si="15"/>
        <v>-2059.8821272400005</v>
      </c>
      <c r="AA5" s="18">
        <f t="shared" si="16"/>
        <v>8.7877639976579935E-2</v>
      </c>
      <c r="AB5" s="18">
        <f t="shared" si="17"/>
        <v>7.2436190504828663E-2</v>
      </c>
      <c r="AC5" s="18">
        <f t="shared" si="18"/>
        <v>0.70728876729483237</v>
      </c>
      <c r="AD5" s="18">
        <f t="shared" si="19"/>
        <v>1.62438283496748</v>
      </c>
      <c r="AE5" s="7"/>
      <c r="AF5" s="9">
        <v>15281.2810000715</v>
      </c>
      <c r="AG5" s="9">
        <v>14902.2385889168</v>
      </c>
      <c r="AH5" s="9">
        <v>14631.5055649477</v>
      </c>
      <c r="AI5" s="9">
        <v>15335.421490000001</v>
      </c>
      <c r="AJ5" s="10">
        <v>14918.12716</v>
      </c>
      <c r="AK5" s="10">
        <v>14922.916058610799</v>
      </c>
      <c r="AL5" s="10">
        <f t="shared" si="20"/>
        <v>-379.04241115469995</v>
      </c>
      <c r="AM5" s="10">
        <f t="shared" si="20"/>
        <v>-270.73302396910003</v>
      </c>
      <c r="AN5" s="10">
        <f t="shared" si="21"/>
        <v>-15.888571083200077</v>
      </c>
      <c r="AO5" s="10">
        <f t="shared" si="22"/>
        <v>-291.41049366309926</v>
      </c>
      <c r="AP5" s="18">
        <f t="shared" si="23"/>
        <v>-1.8167272141948628E-2</v>
      </c>
      <c r="AQ5" s="18">
        <f t="shared" si="24"/>
        <v>3.2101205194440448E-4</v>
      </c>
      <c r="AR5" s="18">
        <f t="shared" si="25"/>
        <v>-2.4804361044923291E-2</v>
      </c>
      <c r="AS5" s="18">
        <f t="shared" si="26"/>
        <v>-2.7211141883000219E-2</v>
      </c>
      <c r="AT5" s="7"/>
      <c r="AU5" s="9">
        <v>1007.0470200804</v>
      </c>
      <c r="AV5" s="9">
        <v>791.58435236391904</v>
      </c>
      <c r="AW5" s="9">
        <v>713.346834149443</v>
      </c>
      <c r="AX5" s="9">
        <v>1007.0470200804</v>
      </c>
      <c r="AY5" s="10">
        <v>791.58250250000003</v>
      </c>
      <c r="AZ5" s="10">
        <v>677.64570194359806</v>
      </c>
      <c r="BA5" s="10">
        <f t="shared" si="27"/>
        <v>-215.46266771648095</v>
      </c>
      <c r="BB5" s="10">
        <f t="shared" si="27"/>
        <v>-78.23751821447604</v>
      </c>
      <c r="BC5" s="10">
        <f t="shared" si="28"/>
        <v>1.8498639190056565E-3</v>
      </c>
      <c r="BD5" s="10">
        <f t="shared" si="29"/>
        <v>35.701132205844942</v>
      </c>
      <c r="BE5" s="18">
        <f t="shared" si="30"/>
        <v>-9.883661542934026E-2</v>
      </c>
      <c r="BF5" s="18">
        <f t="shared" si="31"/>
        <v>-0.14393547128260578</v>
      </c>
      <c r="BG5" s="18">
        <f t="shared" si="32"/>
        <v>-0.21395492307725511</v>
      </c>
      <c r="BH5" s="18">
        <f t="shared" si="33"/>
        <v>-0.21395675999636823</v>
      </c>
      <c r="BI5" s="1"/>
      <c r="BJ5" s="9">
        <v>0</v>
      </c>
      <c r="BK5" s="9">
        <v>0</v>
      </c>
      <c r="BL5" s="9">
        <v>0</v>
      </c>
      <c r="BM5" s="9">
        <v>0</v>
      </c>
      <c r="BN5" s="10">
        <v>0</v>
      </c>
      <c r="BO5" s="10">
        <v>0</v>
      </c>
      <c r="BP5" s="10">
        <f t="shared" si="34"/>
        <v>0</v>
      </c>
      <c r="BQ5" s="10">
        <f t="shared" si="34"/>
        <v>0</v>
      </c>
      <c r="BR5" s="10">
        <f t="shared" si="35"/>
        <v>0</v>
      </c>
      <c r="BS5" s="10">
        <f t="shared" si="36"/>
        <v>0</v>
      </c>
      <c r="BT5" s="18">
        <f t="shared" si="37"/>
        <v>0</v>
      </c>
      <c r="BU5" s="18">
        <f t="shared" si="38"/>
        <v>0</v>
      </c>
      <c r="BV5" s="18">
        <f t="shared" si="39"/>
        <v>0</v>
      </c>
      <c r="BW5" s="18">
        <f t="shared" si="40"/>
        <v>0</v>
      </c>
      <c r="BX5" s="2"/>
      <c r="BY5" s="9">
        <v>24094.4058291488</v>
      </c>
      <c r="BZ5" s="9">
        <v>23831.945601614301</v>
      </c>
      <c r="CA5" s="9">
        <v>23762.7667567887</v>
      </c>
      <c r="CB5" s="9">
        <v>24094.40583</v>
      </c>
      <c r="CC5" s="10">
        <v>23831.945550166929</v>
      </c>
      <c r="CD5" s="10">
        <v>23753.157824977599</v>
      </c>
      <c r="CE5" s="10">
        <f t="shared" si="41"/>
        <v>-262.4602275344987</v>
      </c>
      <c r="CF5" s="10">
        <f t="shared" si="41"/>
        <v>-69.178844825601118</v>
      </c>
      <c r="CG5" s="10">
        <f t="shared" si="42"/>
        <v>5.1447372243274003E-5</v>
      </c>
      <c r="CH5" s="10">
        <f t="shared" si="43"/>
        <v>9.6089318111007742</v>
      </c>
      <c r="CI5" s="18">
        <f t="shared" si="44"/>
        <v>-2.9027778924149254E-3</v>
      </c>
      <c r="CJ5" s="18">
        <f t="shared" si="45"/>
        <v>-3.3059711815587706E-3</v>
      </c>
      <c r="CK5" s="18">
        <f t="shared" si="46"/>
        <v>-1.0892994390298722E-2</v>
      </c>
      <c r="CL5" s="18">
        <f t="shared" si="47"/>
        <v>-1.0892996560482964E-2</v>
      </c>
      <c r="CM5" s="6"/>
      <c r="CN5" s="9">
        <v>12027.502400000001</v>
      </c>
      <c r="CO5" s="9">
        <v>12027.502400000001</v>
      </c>
      <c r="CP5" s="9">
        <v>12027.502400000001</v>
      </c>
      <c r="CQ5" s="9">
        <v>12027.502400000001</v>
      </c>
      <c r="CR5" s="9">
        <v>12027.502400000001</v>
      </c>
      <c r="CS5" s="9">
        <v>12027.502400000001</v>
      </c>
      <c r="CT5" s="10">
        <f t="shared" si="48"/>
        <v>0</v>
      </c>
      <c r="CU5" s="10">
        <f t="shared" si="48"/>
        <v>0</v>
      </c>
      <c r="CV5" s="10">
        <f t="shared" si="49"/>
        <v>0</v>
      </c>
      <c r="CW5" s="10">
        <f t="shared" si="50"/>
        <v>0</v>
      </c>
      <c r="CX5" s="18">
        <f t="shared" si="51"/>
        <v>0</v>
      </c>
      <c r="CY5" s="18">
        <f t="shared" si="52"/>
        <v>0</v>
      </c>
      <c r="CZ5" s="18">
        <f t="shared" si="53"/>
        <v>0</v>
      </c>
      <c r="DA5" s="18">
        <f t="shared" si="54"/>
        <v>0</v>
      </c>
      <c r="DB5" s="7"/>
      <c r="DC5" s="9">
        <v>3232.5678496003952</v>
      </c>
      <c r="DD5" s="9">
        <v>2050.7254209850353</v>
      </c>
      <c r="DE5" s="9">
        <v>1820.2371550451594</v>
      </c>
      <c r="DF5" s="9">
        <v>1728.1934007695199</v>
      </c>
      <c r="DG5" s="10">
        <v>1260.284461</v>
      </c>
      <c r="DH5" s="10">
        <v>1177.1982528528299</v>
      </c>
      <c r="DI5" s="10">
        <f t="shared" si="55"/>
        <v>-1181.8424286153599</v>
      </c>
      <c r="DJ5" s="10">
        <f t="shared" si="55"/>
        <v>-230.48826593987587</v>
      </c>
      <c r="DK5" s="10">
        <f t="shared" si="56"/>
        <v>790.44095998503531</v>
      </c>
      <c r="DL5" s="10">
        <f t="shared" si="57"/>
        <v>643.03890219232949</v>
      </c>
      <c r="DM5" s="18">
        <f t="shared" si="58"/>
        <v>-0.11239352844671145</v>
      </c>
      <c r="DN5" s="18">
        <f t="shared" si="59"/>
        <v>-6.5926551281322243E-2</v>
      </c>
      <c r="DO5" s="18">
        <f t="shared" si="60"/>
        <v>-0.36560483293845092</v>
      </c>
      <c r="DP5" s="18">
        <f t="shared" si="61"/>
        <v>-0.27075033359181455</v>
      </c>
      <c r="DQ5" s="7"/>
      <c r="DR5" s="9">
        <v>3003.30922165843</v>
      </c>
      <c r="DS5" s="9">
        <v>2188.5268781999998</v>
      </c>
      <c r="DT5" s="9">
        <v>1928.13097527943</v>
      </c>
      <c r="DU5" s="9">
        <v>3003.3092219999999</v>
      </c>
      <c r="DV5" s="10">
        <v>2188.5268781999998</v>
      </c>
      <c r="DW5" s="10">
        <v>1928.13097527943</v>
      </c>
      <c r="DX5" s="10">
        <f t="shared" si="62"/>
        <v>-814.7823434584302</v>
      </c>
      <c r="DY5" s="10">
        <f t="shared" si="62"/>
        <v>-260.39590292056982</v>
      </c>
      <c r="DZ5" s="10">
        <f t="shared" si="63"/>
        <v>0</v>
      </c>
      <c r="EA5" s="10">
        <f t="shared" si="64"/>
        <v>0</v>
      </c>
      <c r="EB5" s="18">
        <f t="shared" si="65"/>
        <v>-0.11898227319681719</v>
      </c>
      <c r="EC5" s="18">
        <f t="shared" si="66"/>
        <v>-0.11898227319681719</v>
      </c>
      <c r="ED5" s="18">
        <f t="shared" si="67"/>
        <v>-0.27129485621480781</v>
      </c>
      <c r="EE5" s="18">
        <f t="shared" si="68"/>
        <v>-0.27129485629768429</v>
      </c>
      <c r="EF5" s="6"/>
      <c r="EG5" s="9">
        <v>196.98691835928199</v>
      </c>
      <c r="EH5" s="9">
        <v>146.5479920074041</v>
      </c>
      <c r="EI5" s="9">
        <v>136.92183049528109</v>
      </c>
      <c r="EJ5" s="9">
        <v>203.635534167423</v>
      </c>
      <c r="EK5" s="10">
        <v>148.302403415361</v>
      </c>
      <c r="EL5" s="10">
        <v>136.788958334775</v>
      </c>
      <c r="EM5" s="10">
        <f t="shared" si="69"/>
        <v>-50.438926351877882</v>
      </c>
      <c r="EN5" s="10">
        <f t="shared" si="69"/>
        <v>-9.6261615121230193</v>
      </c>
      <c r="EO5" s="10">
        <f t="shared" si="70"/>
        <v>-1.7544114079568942</v>
      </c>
      <c r="EP5" s="10">
        <f t="shared" si="71"/>
        <v>0.13287216050608208</v>
      </c>
      <c r="EQ5" s="18">
        <f t="shared" si="72"/>
        <v>-6.5686068981666249E-2</v>
      </c>
      <c r="ER5" s="18">
        <f t="shared" si="73"/>
        <v>-7.7634919026493984E-2</v>
      </c>
      <c r="ES5" s="18">
        <f t="shared" si="74"/>
        <v>-0.25605216210288112</v>
      </c>
      <c r="ET5" s="18">
        <f t="shared" si="75"/>
        <v>-0.2717263024761129</v>
      </c>
      <c r="EU5" s="7"/>
      <c r="EV5" s="9">
        <v>528.02456278694501</v>
      </c>
      <c r="EW5" s="9">
        <v>379.79612318218494</v>
      </c>
      <c r="EX5" s="9">
        <v>358.00865351504063</v>
      </c>
      <c r="EY5" s="9">
        <v>461.51681002298005</v>
      </c>
      <c r="EZ5" s="10">
        <v>354.77176183833706</v>
      </c>
      <c r="FA5" s="10">
        <v>335.082370814618</v>
      </c>
      <c r="FB5" s="10">
        <f t="shared" si="76"/>
        <v>-148.22843960476007</v>
      </c>
      <c r="FC5" s="10">
        <f t="shared" si="76"/>
        <v>-21.787469667144308</v>
      </c>
      <c r="FD5" s="10">
        <f t="shared" si="77"/>
        <v>25.024361343847886</v>
      </c>
      <c r="FE5" s="10">
        <f t="shared" si="78"/>
        <v>22.926282700422632</v>
      </c>
      <c r="FF5" s="18">
        <f t="shared" si="79"/>
        <v>-5.7366224501172819E-2</v>
      </c>
      <c r="FG5" s="18">
        <f t="shared" si="80"/>
        <v>-5.5498754809835023E-2</v>
      </c>
      <c r="FH5" s="18">
        <f t="shared" si="81"/>
        <v>-0.2807226217325981</v>
      </c>
      <c r="FI5" s="18">
        <f t="shared" si="82"/>
        <v>-0.23129178800513875</v>
      </c>
      <c r="FJ5" s="15"/>
      <c r="FK5" s="9">
        <v>90254.970402040795</v>
      </c>
      <c r="FL5" s="9">
        <v>90255.024045039099</v>
      </c>
      <c r="FM5" s="9">
        <v>90255.034773638399</v>
      </c>
      <c r="FN5" s="9">
        <v>90254.970402040795</v>
      </c>
      <c r="FO5" s="9">
        <v>90255.023849999998</v>
      </c>
      <c r="FP5" s="9">
        <v>90255.040239159207</v>
      </c>
      <c r="FQ5" s="10">
        <f t="shared" si="83"/>
        <v>5.3642998303985223E-2</v>
      </c>
      <c r="FR5" s="10">
        <f t="shared" si="83"/>
        <v>1.0728599299909547E-2</v>
      </c>
      <c r="FS5" s="10">
        <f t="shared" si="84"/>
        <v>1.9503910152707249E-4</v>
      </c>
      <c r="FT5" s="10">
        <f t="shared" si="85"/>
        <v>-5.4655208077747375E-3</v>
      </c>
      <c r="FU5" s="18">
        <f t="shared" si="86"/>
        <v>1.1886982928014907E-7</v>
      </c>
      <c r="FV5" s="18">
        <f t="shared" si="87"/>
        <v>1.8158722373670236E-7</v>
      </c>
      <c r="FW5" s="18">
        <f t="shared" si="88"/>
        <v>5.9434951964454117E-7</v>
      </c>
      <c r="FX5" s="18">
        <f t="shared" si="89"/>
        <v>5.9218854057980629E-7</v>
      </c>
      <c r="FY5" s="7"/>
    </row>
    <row r="6" spans="1:181">
      <c r="A6" s="5" t="s">
        <v>3</v>
      </c>
      <c r="B6" s="9">
        <f t="shared" si="0"/>
        <v>487479.92841265618</v>
      </c>
      <c r="C6" s="9">
        <f t="shared" si="1"/>
        <v>477353.67452347372</v>
      </c>
      <c r="D6" s="9">
        <f t="shared" si="2"/>
        <v>474454.98265971051</v>
      </c>
      <c r="E6" s="9">
        <f t="shared" si="3"/>
        <v>494022.60529322014</v>
      </c>
      <c r="F6" s="9">
        <f t="shared" si="4"/>
        <v>481523.15282068052</v>
      </c>
      <c r="G6" s="9">
        <f t="shared" si="5"/>
        <v>479915.3199955161</v>
      </c>
      <c r="H6" s="10">
        <f t="shared" si="6"/>
        <v>-10126.253889182466</v>
      </c>
      <c r="I6" s="10">
        <f t="shared" si="6"/>
        <v>-2898.6918637632043</v>
      </c>
      <c r="J6" s="10">
        <f t="shared" si="7"/>
        <v>-4169.478297206806</v>
      </c>
      <c r="K6" s="10">
        <f t="shared" si="8"/>
        <v>-5460.3373358055833</v>
      </c>
      <c r="L6" s="18">
        <f t="shared" si="9"/>
        <v>-6.0724197140765114E-3</v>
      </c>
      <c r="M6" s="18">
        <f t="shared" si="10"/>
        <v>-3.3390561092359037E-3</v>
      </c>
      <c r="N6" s="18">
        <f t="shared" si="11"/>
        <v>-2.0772658111598188E-2</v>
      </c>
      <c r="O6" s="18">
        <f t="shared" si="12"/>
        <v>-2.530137758599274E-2</v>
      </c>
      <c r="P6" s="5"/>
      <c r="Q6" s="10">
        <v>408.15294550719898</v>
      </c>
      <c r="R6" s="9">
        <v>890.82475039999895</v>
      </c>
      <c r="S6" s="9">
        <v>1051.4508273199999</v>
      </c>
      <c r="T6" s="9">
        <v>1506.8008179999999</v>
      </c>
      <c r="U6" s="10">
        <v>497.99191917999997</v>
      </c>
      <c r="V6" s="10">
        <v>482.28101392999901</v>
      </c>
      <c r="W6" s="10">
        <f t="shared" si="13"/>
        <v>482.67180489279997</v>
      </c>
      <c r="X6" s="10">
        <f t="shared" si="13"/>
        <v>160.62607692000097</v>
      </c>
      <c r="Y6" s="10">
        <f t="shared" si="14"/>
        <v>392.83283121999898</v>
      </c>
      <c r="Z6" s="10">
        <f t="shared" si="15"/>
        <v>569.16981339000085</v>
      </c>
      <c r="AA6" s="18">
        <f t="shared" si="16"/>
        <v>0.18031164586286641</v>
      </c>
      <c r="AB6" s="18">
        <f t="shared" si="17"/>
        <v>-3.1548514433468608E-2</v>
      </c>
      <c r="AC6" s="18">
        <f t="shared" si="18"/>
        <v>1.1825758216518534</v>
      </c>
      <c r="AD6" s="18">
        <f t="shared" si="19"/>
        <v>-0.66950381680772353</v>
      </c>
      <c r="AE6" s="7"/>
      <c r="AF6" s="9">
        <v>38031.026541137799</v>
      </c>
      <c r="AG6" s="9">
        <v>36749.824531518003</v>
      </c>
      <c r="AH6" s="9">
        <v>36615.1989067822</v>
      </c>
      <c r="AI6" s="9">
        <v>38019.707419999999</v>
      </c>
      <c r="AJ6" s="10">
        <v>37902.273050000003</v>
      </c>
      <c r="AK6" s="10">
        <v>37857.783901974602</v>
      </c>
      <c r="AL6" s="10">
        <f t="shared" si="20"/>
        <v>-1281.2020096197957</v>
      </c>
      <c r="AM6" s="10">
        <f t="shared" si="20"/>
        <v>-134.62562473580329</v>
      </c>
      <c r="AN6" s="10">
        <f t="shared" si="21"/>
        <v>-1152.4485184820005</v>
      </c>
      <c r="AO6" s="10">
        <f t="shared" si="22"/>
        <v>-1242.5849951924029</v>
      </c>
      <c r="AP6" s="18">
        <f t="shared" si="23"/>
        <v>-3.6632997967199379E-3</v>
      </c>
      <c r="AQ6" s="18">
        <f t="shared" si="24"/>
        <v>-1.1737857507044932E-3</v>
      </c>
      <c r="AR6" s="18">
        <f t="shared" si="25"/>
        <v>-3.3688336238674274E-2</v>
      </c>
      <c r="AS6" s="18">
        <f t="shared" si="26"/>
        <v>-3.0887762681261421E-3</v>
      </c>
      <c r="AT6" s="7"/>
      <c r="AU6" s="9">
        <v>6320.6632207724597</v>
      </c>
      <c r="AV6" s="9">
        <v>5347.1706045218098</v>
      </c>
      <c r="AW6" s="9">
        <v>4702.8584536722001</v>
      </c>
      <c r="AX6" s="9">
        <v>6320.6632207724597</v>
      </c>
      <c r="AY6" s="10">
        <v>5347.0066489999999</v>
      </c>
      <c r="AZ6" s="10">
        <v>4396.1491239472398</v>
      </c>
      <c r="BA6" s="10">
        <f t="shared" si="27"/>
        <v>-973.49261625064992</v>
      </c>
      <c r="BB6" s="10">
        <f t="shared" si="27"/>
        <v>-644.31215084960968</v>
      </c>
      <c r="BC6" s="10">
        <f t="shared" si="28"/>
        <v>0.16395552180983941</v>
      </c>
      <c r="BD6" s="10">
        <f t="shared" si="29"/>
        <v>306.7093297249603</v>
      </c>
      <c r="BE6" s="18">
        <f t="shared" si="30"/>
        <v>-0.12049590306782995</v>
      </c>
      <c r="BF6" s="18">
        <f t="shared" si="31"/>
        <v>-0.17782987519392557</v>
      </c>
      <c r="BG6" s="18">
        <f t="shared" si="32"/>
        <v>-0.15401747921821368</v>
      </c>
      <c r="BH6" s="18">
        <f t="shared" si="33"/>
        <v>-0.1540434188255117</v>
      </c>
      <c r="BI6" s="1"/>
      <c r="BJ6" s="9">
        <v>794.00124800000003</v>
      </c>
      <c r="BK6" s="9">
        <v>374.09016300159902</v>
      </c>
      <c r="BL6" s="9">
        <v>414.83975306569999</v>
      </c>
      <c r="BM6" s="9">
        <v>8956.3099021177004</v>
      </c>
      <c r="BN6" s="10">
        <v>12662.47473</v>
      </c>
      <c r="BO6" s="10">
        <v>13894.1762625949</v>
      </c>
      <c r="BP6" s="10">
        <f t="shared" si="34"/>
        <v>-419.91108499840101</v>
      </c>
      <c r="BQ6" s="10">
        <f t="shared" si="34"/>
        <v>40.749590064100971</v>
      </c>
      <c r="BR6" s="10">
        <f t="shared" si="35"/>
        <v>-12288.3845669984</v>
      </c>
      <c r="BS6" s="10">
        <f t="shared" si="36"/>
        <v>-13479.336509529199</v>
      </c>
      <c r="BT6" s="18">
        <f t="shared" si="37"/>
        <v>0.10892986262225449</v>
      </c>
      <c r="BU6" s="18">
        <f t="shared" si="38"/>
        <v>9.7271786033795271E-2</v>
      </c>
      <c r="BV6" s="18">
        <f t="shared" si="39"/>
        <v>-0.5288544395315623</v>
      </c>
      <c r="BW6" s="18">
        <f t="shared" si="40"/>
        <v>0.41380488933349491</v>
      </c>
      <c r="BX6" s="1"/>
      <c r="BY6" s="9">
        <v>90508.615122061907</v>
      </c>
      <c r="BZ6" s="9">
        <v>87636.276422061899</v>
      </c>
      <c r="CA6" s="9">
        <v>86770.706918148499</v>
      </c>
      <c r="CB6" s="9">
        <v>90508.615120000002</v>
      </c>
      <c r="CC6" s="10">
        <v>87636.277382500499</v>
      </c>
      <c r="CD6" s="10">
        <v>86774.574812061997</v>
      </c>
      <c r="CE6" s="10">
        <f t="shared" si="41"/>
        <v>-2872.3387000000075</v>
      </c>
      <c r="CF6" s="10">
        <f t="shared" si="41"/>
        <v>-865.56950391340069</v>
      </c>
      <c r="CG6" s="10">
        <f t="shared" si="42"/>
        <v>-9.6043859957717359E-4</v>
      </c>
      <c r="CH6" s="10">
        <f t="shared" si="43"/>
        <v>-3.8678939134988468</v>
      </c>
      <c r="CI6" s="18">
        <f t="shared" si="44"/>
        <v>-9.8768402681186813E-3</v>
      </c>
      <c r="CJ6" s="18">
        <f t="shared" si="45"/>
        <v>-9.8327153568776426E-3</v>
      </c>
      <c r="CK6" s="18">
        <f t="shared" si="46"/>
        <v>-3.1735528116592089E-2</v>
      </c>
      <c r="CL6" s="18">
        <f t="shared" si="47"/>
        <v>-3.1735517482962716E-2</v>
      </c>
      <c r="CM6" s="6"/>
      <c r="CN6" s="9">
        <v>113231.11920000002</v>
      </c>
      <c r="CO6" s="9">
        <v>113231.11920000002</v>
      </c>
      <c r="CP6" s="9">
        <v>113231.11920000002</v>
      </c>
      <c r="CQ6" s="9">
        <v>113231.11920000002</v>
      </c>
      <c r="CR6" s="9">
        <v>113231.11920000002</v>
      </c>
      <c r="CS6" s="9">
        <v>113231.11920000002</v>
      </c>
      <c r="CT6" s="10">
        <f t="shared" si="48"/>
        <v>0</v>
      </c>
      <c r="CU6" s="10">
        <f t="shared" si="48"/>
        <v>0</v>
      </c>
      <c r="CV6" s="10">
        <f t="shared" si="49"/>
        <v>0</v>
      </c>
      <c r="CW6" s="10">
        <f t="shared" si="50"/>
        <v>0</v>
      </c>
      <c r="CX6" s="18">
        <f t="shared" si="51"/>
        <v>0</v>
      </c>
      <c r="CY6" s="18">
        <f t="shared" si="52"/>
        <v>0</v>
      </c>
      <c r="CZ6" s="18">
        <f t="shared" si="53"/>
        <v>0</v>
      </c>
      <c r="DA6" s="18">
        <f t="shared" si="54"/>
        <v>0</v>
      </c>
      <c r="DB6" s="7"/>
      <c r="DC6" s="9">
        <v>29442.870999202805</v>
      </c>
      <c r="DD6" s="9">
        <v>26449.703102068386</v>
      </c>
      <c r="DE6" s="9">
        <v>25614.860506157002</v>
      </c>
      <c r="DF6" s="9">
        <v>29442.870998799997</v>
      </c>
      <c r="DG6" s="10">
        <v>17927.440770000001</v>
      </c>
      <c r="DH6" s="10">
        <v>17606.0374534779</v>
      </c>
      <c r="DI6" s="10">
        <f t="shared" si="55"/>
        <v>-2993.167897134419</v>
      </c>
      <c r="DJ6" s="10">
        <f t="shared" si="55"/>
        <v>-834.84259591138471</v>
      </c>
      <c r="DK6" s="10">
        <f t="shared" si="56"/>
        <v>8522.2623320683851</v>
      </c>
      <c r="DL6" s="10">
        <f t="shared" si="57"/>
        <v>8008.8230526791012</v>
      </c>
      <c r="DM6" s="18">
        <f t="shared" si="58"/>
        <v>-3.156340139962098E-2</v>
      </c>
      <c r="DN6" s="18">
        <f t="shared" si="59"/>
        <v>-1.7928008835479799E-2</v>
      </c>
      <c r="DO6" s="18">
        <f t="shared" si="60"/>
        <v>-0.10166019126380244</v>
      </c>
      <c r="DP6" s="18">
        <f t="shared" si="61"/>
        <v>-0.39111098334361927</v>
      </c>
      <c r="DQ6" s="7"/>
      <c r="DR6" s="9">
        <v>17907.148140443998</v>
      </c>
      <c r="DS6" s="9">
        <v>15417.844263397048</v>
      </c>
      <c r="DT6" s="9">
        <v>14713.0285097299</v>
      </c>
      <c r="DU6" s="9">
        <v>15200.187618</v>
      </c>
      <c r="DV6" s="10">
        <v>15061.832420000001</v>
      </c>
      <c r="DW6" s="10">
        <v>14290.2721193044</v>
      </c>
      <c r="DX6" s="10">
        <f t="shared" si="62"/>
        <v>-2489.3038770469502</v>
      </c>
      <c r="DY6" s="10">
        <f t="shared" si="62"/>
        <v>-704.81575366714787</v>
      </c>
      <c r="DZ6" s="10">
        <f t="shared" si="63"/>
        <v>356.01184339704741</v>
      </c>
      <c r="EA6" s="10">
        <f t="shared" si="64"/>
        <v>422.75639042550029</v>
      </c>
      <c r="EB6" s="18">
        <f t="shared" si="65"/>
        <v>-4.571428674632716E-2</v>
      </c>
      <c r="EC6" s="18">
        <f t="shared" si="66"/>
        <v>-5.1226190756914605E-2</v>
      </c>
      <c r="ED6" s="18">
        <f t="shared" si="67"/>
        <v>-0.13901174310524408</v>
      </c>
      <c r="EE6" s="18">
        <f t="shared" si="68"/>
        <v>-9.102203306764426E-3</v>
      </c>
      <c r="EF6" s="6"/>
      <c r="EG6" s="9">
        <v>0</v>
      </c>
      <c r="EH6" s="9">
        <v>0</v>
      </c>
      <c r="EI6" s="9">
        <v>0</v>
      </c>
      <c r="EJ6" s="9">
        <v>0</v>
      </c>
      <c r="EK6" s="10">
        <v>0</v>
      </c>
      <c r="EL6" s="10">
        <v>0</v>
      </c>
      <c r="EM6" s="10">
        <f t="shared" si="69"/>
        <v>0</v>
      </c>
      <c r="EN6" s="10">
        <f t="shared" si="69"/>
        <v>0</v>
      </c>
      <c r="EO6" s="10">
        <f t="shared" si="70"/>
        <v>0</v>
      </c>
      <c r="EP6" s="10">
        <f t="shared" si="71"/>
        <v>0</v>
      </c>
      <c r="EQ6" s="18">
        <f t="shared" si="72"/>
        <v>0</v>
      </c>
      <c r="ER6" s="18">
        <f t="shared" si="73"/>
        <v>0</v>
      </c>
      <c r="ES6" s="18">
        <f t="shared" si="74"/>
        <v>0</v>
      </c>
      <c r="ET6" s="18">
        <f t="shared" si="75"/>
        <v>0</v>
      </c>
      <c r="EU6" s="7"/>
      <c r="EV6" s="9">
        <v>0</v>
      </c>
      <c r="EW6" s="9">
        <v>0</v>
      </c>
      <c r="EX6" s="9">
        <v>0</v>
      </c>
      <c r="EY6" s="9">
        <v>0</v>
      </c>
      <c r="EZ6" s="10">
        <v>0</v>
      </c>
      <c r="FA6" s="10">
        <v>0</v>
      </c>
      <c r="FB6" s="10">
        <f t="shared" si="76"/>
        <v>0</v>
      </c>
      <c r="FC6" s="10">
        <f t="shared" si="76"/>
        <v>0</v>
      </c>
      <c r="FD6" s="10">
        <f t="shared" si="77"/>
        <v>0</v>
      </c>
      <c r="FE6" s="10">
        <f t="shared" si="78"/>
        <v>0</v>
      </c>
      <c r="FF6" s="18">
        <f t="shared" si="79"/>
        <v>0</v>
      </c>
      <c r="FG6" s="18">
        <f t="shared" si="80"/>
        <v>0</v>
      </c>
      <c r="FH6" s="18">
        <f t="shared" si="81"/>
        <v>0</v>
      </c>
      <c r="FI6" s="18">
        <f t="shared" si="82"/>
        <v>0</v>
      </c>
      <c r="FJ6" s="15"/>
      <c r="FK6" s="9">
        <v>190836.33099553001</v>
      </c>
      <c r="FL6" s="9">
        <v>191256.82148650501</v>
      </c>
      <c r="FM6" s="9">
        <v>191340.91958483501</v>
      </c>
      <c r="FN6" s="9">
        <v>190836.33099553001</v>
      </c>
      <c r="FO6" s="9">
        <v>191256.73670000001</v>
      </c>
      <c r="FP6" s="9">
        <v>191382.92610822499</v>
      </c>
      <c r="FQ6" s="10">
        <f t="shared" si="83"/>
        <v>420.49049097500392</v>
      </c>
      <c r="FR6" s="10">
        <f t="shared" si="83"/>
        <v>84.098098329995992</v>
      </c>
      <c r="FS6" s="10">
        <f t="shared" si="84"/>
        <v>8.4786505001829937E-2</v>
      </c>
      <c r="FT6" s="10">
        <f t="shared" si="85"/>
        <v>-42.00652338998043</v>
      </c>
      <c r="FU6" s="18">
        <f t="shared" si="86"/>
        <v>4.3971293508048763E-4</v>
      </c>
      <c r="FV6" s="18">
        <f t="shared" si="87"/>
        <v>6.5979065836993468E-4</v>
      </c>
      <c r="FW6" s="18">
        <f t="shared" si="88"/>
        <v>2.2034090090783244E-3</v>
      </c>
      <c r="FX6" s="18">
        <f t="shared" si="89"/>
        <v>2.2029647199612598E-3</v>
      </c>
      <c r="FY6" s="7"/>
    </row>
    <row r="7" spans="1:181">
      <c r="A7" s="5" t="s">
        <v>4</v>
      </c>
      <c r="B7" s="9">
        <f t="shared" si="0"/>
        <v>179800.61066620378</v>
      </c>
      <c r="C7" s="9">
        <f t="shared" si="1"/>
        <v>175630.02844696585</v>
      </c>
      <c r="D7" s="9">
        <f t="shared" si="2"/>
        <v>174815.4837294379</v>
      </c>
      <c r="E7" s="9">
        <f t="shared" si="3"/>
        <v>178070.61235855042</v>
      </c>
      <c r="F7" s="9">
        <f t="shared" si="4"/>
        <v>176677.05943980836</v>
      </c>
      <c r="G7" s="9">
        <f t="shared" si="5"/>
        <v>175082.71069436905</v>
      </c>
      <c r="H7" s="10">
        <f t="shared" si="6"/>
        <v>-4170.5822192379273</v>
      </c>
      <c r="I7" s="10">
        <f t="shared" si="6"/>
        <v>-814.54471752795507</v>
      </c>
      <c r="J7" s="10">
        <f t="shared" si="7"/>
        <v>-1047.0309928425122</v>
      </c>
      <c r="K7" s="10">
        <f t="shared" si="8"/>
        <v>-267.22696493114927</v>
      </c>
      <c r="L7" s="18">
        <f t="shared" si="9"/>
        <v>-4.6378442498169904E-3</v>
      </c>
      <c r="M7" s="18">
        <f t="shared" si="10"/>
        <v>-9.0240846802325941E-3</v>
      </c>
      <c r="N7" s="18">
        <f t="shared" si="11"/>
        <v>-2.3195595408630337E-2</v>
      </c>
      <c r="O7" s="18">
        <f t="shared" si="12"/>
        <v>-7.825844479807267E-3</v>
      </c>
      <c r="P7" s="5"/>
      <c r="Q7" s="10">
        <v>5323.7614397172501</v>
      </c>
      <c r="R7" s="9">
        <v>3720.8156541100002</v>
      </c>
      <c r="S7" s="9">
        <v>3790.0060056899902</v>
      </c>
      <c r="T7" s="9">
        <v>5519.2999360000003</v>
      </c>
      <c r="U7" s="10">
        <v>6085.8558558000004</v>
      </c>
      <c r="V7" s="10">
        <v>5116.0890447600004</v>
      </c>
      <c r="W7" s="10">
        <f t="shared" si="13"/>
        <v>-1602.9457856072499</v>
      </c>
      <c r="X7" s="10">
        <f t="shared" si="13"/>
        <v>69.190351579989965</v>
      </c>
      <c r="Y7" s="10">
        <f t="shared" si="14"/>
        <v>-2365.0402016900002</v>
      </c>
      <c r="Z7" s="10">
        <f t="shared" si="15"/>
        <v>-1326.0830390700103</v>
      </c>
      <c r="AA7" s="18">
        <f t="shared" si="16"/>
        <v>1.8595479596943357E-2</v>
      </c>
      <c r="AB7" s="18">
        <f t="shared" si="17"/>
        <v>-0.15934764707182206</v>
      </c>
      <c r="AC7" s="18">
        <f t="shared" si="18"/>
        <v>-0.30109271494561635</v>
      </c>
      <c r="AD7" s="18">
        <f t="shared" si="19"/>
        <v>0.10264996038801977</v>
      </c>
      <c r="AE7" s="7"/>
      <c r="AF7" s="9">
        <v>14024.6057613008</v>
      </c>
      <c r="AG7" s="9">
        <v>14002.421655537901</v>
      </c>
      <c r="AH7" s="9">
        <v>13809.141693612</v>
      </c>
      <c r="AI7" s="9">
        <v>14024.60576</v>
      </c>
      <c r="AJ7" s="10">
        <v>14005.537340000001</v>
      </c>
      <c r="AK7" s="10">
        <v>14019.9718400903</v>
      </c>
      <c r="AL7" s="10">
        <f t="shared" si="20"/>
        <v>-22.18410576289898</v>
      </c>
      <c r="AM7" s="10">
        <f t="shared" si="20"/>
        <v>-193.27996192590035</v>
      </c>
      <c r="AN7" s="10">
        <f t="shared" si="21"/>
        <v>-3.1156844621000346</v>
      </c>
      <c r="AO7" s="10">
        <f t="shared" si="22"/>
        <v>-210.83014647829987</v>
      </c>
      <c r="AP7" s="18">
        <f t="shared" si="23"/>
        <v>-1.380332393071872E-2</v>
      </c>
      <c r="AQ7" s="18">
        <f t="shared" si="24"/>
        <v>1.0306280822995884E-3</v>
      </c>
      <c r="AR7" s="18">
        <f t="shared" si="25"/>
        <v>-1.5817988855068804E-3</v>
      </c>
      <c r="AS7" s="18">
        <f t="shared" si="26"/>
        <v>-1.3596403582612797E-3</v>
      </c>
      <c r="AT7" s="7"/>
      <c r="AU7" s="9">
        <v>462.77288027317701</v>
      </c>
      <c r="AV7" s="9">
        <v>360.71067147268701</v>
      </c>
      <c r="AW7" s="9">
        <v>329.179526195363</v>
      </c>
      <c r="AX7" s="9">
        <v>462.77288027317701</v>
      </c>
      <c r="AY7" s="10">
        <v>360.7146257</v>
      </c>
      <c r="AZ7" s="10">
        <v>315.49266327797699</v>
      </c>
      <c r="BA7" s="10">
        <f t="shared" si="27"/>
        <v>-102.06220880049</v>
      </c>
      <c r="BB7" s="10">
        <f t="shared" si="27"/>
        <v>-31.531145277324015</v>
      </c>
      <c r="BC7" s="10">
        <f t="shared" si="28"/>
        <v>-3.9542273129882233E-3</v>
      </c>
      <c r="BD7" s="10">
        <f t="shared" si="29"/>
        <v>13.686862917386009</v>
      </c>
      <c r="BE7" s="18">
        <f t="shared" si="30"/>
        <v>-8.7413951876141122E-2</v>
      </c>
      <c r="BF7" s="18">
        <f t="shared" si="31"/>
        <v>-0.12536769845210913</v>
      </c>
      <c r="BG7" s="18">
        <f t="shared" si="32"/>
        <v>-0.220544922036577</v>
      </c>
      <c r="BH7" s="18">
        <f t="shared" si="33"/>
        <v>-0.22053637739733484</v>
      </c>
      <c r="BI7" s="1"/>
      <c r="BJ7" s="9">
        <v>0</v>
      </c>
      <c r="BK7" s="9">
        <v>0</v>
      </c>
      <c r="BL7" s="9">
        <v>0</v>
      </c>
      <c r="BM7" s="9">
        <v>0</v>
      </c>
      <c r="BN7" s="10">
        <v>0</v>
      </c>
      <c r="BO7" s="10">
        <v>0</v>
      </c>
      <c r="BP7" s="10">
        <f t="shared" si="34"/>
        <v>0</v>
      </c>
      <c r="BQ7" s="10">
        <f t="shared" si="34"/>
        <v>0</v>
      </c>
      <c r="BR7" s="10">
        <f t="shared" si="35"/>
        <v>0</v>
      </c>
      <c r="BS7" s="10">
        <f t="shared" si="36"/>
        <v>0</v>
      </c>
      <c r="BT7" s="18">
        <f t="shared" si="37"/>
        <v>0</v>
      </c>
      <c r="BU7" s="18">
        <f t="shared" si="38"/>
        <v>0</v>
      </c>
      <c r="BV7" s="18">
        <f t="shared" si="39"/>
        <v>0</v>
      </c>
      <c r="BW7" s="18">
        <f t="shared" si="40"/>
        <v>0</v>
      </c>
      <c r="BX7" s="2"/>
      <c r="BY7" s="9">
        <v>15059.4938498391</v>
      </c>
      <c r="BZ7" s="9">
        <v>14572.3554262568</v>
      </c>
      <c r="CA7" s="9">
        <v>14462.019521706899</v>
      </c>
      <c r="CB7" s="9">
        <v>15059.493850000001</v>
      </c>
      <c r="CC7" s="10">
        <v>14572.355613466218</v>
      </c>
      <c r="CD7" s="10">
        <v>14426.213899181999</v>
      </c>
      <c r="CE7" s="10">
        <f t="shared" si="41"/>
        <v>-487.13842358230067</v>
      </c>
      <c r="CF7" s="10">
        <f t="shared" si="41"/>
        <v>-110.33590454990008</v>
      </c>
      <c r="CG7" s="10">
        <f t="shared" si="42"/>
        <v>-1.8720941807259806E-4</v>
      </c>
      <c r="CH7" s="10">
        <f t="shared" si="43"/>
        <v>35.805622524900173</v>
      </c>
      <c r="CI7" s="18">
        <f t="shared" si="44"/>
        <v>-7.5715902695520556E-3</v>
      </c>
      <c r="CJ7" s="18">
        <f t="shared" si="45"/>
        <v>-1.0028695302300317E-2</v>
      </c>
      <c r="CK7" s="18">
        <f t="shared" si="46"/>
        <v>-3.2347596037399715E-2</v>
      </c>
      <c r="CL7" s="18">
        <f t="shared" si="47"/>
        <v>-3.2347583616416369E-2</v>
      </c>
      <c r="CM7" s="6"/>
      <c r="CN7" s="9">
        <v>28019.443899999984</v>
      </c>
      <c r="CO7" s="9">
        <v>28019.443899999984</v>
      </c>
      <c r="CP7" s="9">
        <v>28019.443899999984</v>
      </c>
      <c r="CQ7" s="9">
        <v>28019.443899999984</v>
      </c>
      <c r="CR7" s="9">
        <v>28019.443899999984</v>
      </c>
      <c r="CS7" s="9">
        <v>28019.443899999984</v>
      </c>
      <c r="CT7" s="10">
        <f t="shared" si="48"/>
        <v>0</v>
      </c>
      <c r="CU7" s="10">
        <f t="shared" si="48"/>
        <v>0</v>
      </c>
      <c r="CV7" s="10">
        <f t="shared" si="49"/>
        <v>0</v>
      </c>
      <c r="CW7" s="10">
        <f t="shared" si="50"/>
        <v>0</v>
      </c>
      <c r="CX7" s="18">
        <f t="shared" si="51"/>
        <v>0</v>
      </c>
      <c r="CY7" s="18">
        <f t="shared" si="52"/>
        <v>0</v>
      </c>
      <c r="CZ7" s="18">
        <f t="shared" si="53"/>
        <v>0</v>
      </c>
      <c r="DA7" s="18">
        <f t="shared" si="54"/>
        <v>0</v>
      </c>
      <c r="DB7" s="7"/>
      <c r="DC7" s="9">
        <v>4014.5734303591989</v>
      </c>
      <c r="DD7" s="9">
        <v>3262.7114770159169</v>
      </c>
      <c r="DE7" s="9">
        <v>3011.5454571351192</v>
      </c>
      <c r="DF7" s="9">
        <v>2240.1484292545501</v>
      </c>
      <c r="DG7" s="10">
        <v>1975.78889</v>
      </c>
      <c r="DH7" s="10">
        <v>1896.84346434897</v>
      </c>
      <c r="DI7" s="10">
        <f t="shared" si="55"/>
        <v>-751.86195334328204</v>
      </c>
      <c r="DJ7" s="10">
        <f t="shared" si="55"/>
        <v>-251.16601988079765</v>
      </c>
      <c r="DK7" s="10">
        <f t="shared" si="56"/>
        <v>1286.9225870159169</v>
      </c>
      <c r="DL7" s="10">
        <f t="shared" si="57"/>
        <v>1114.7019927861493</v>
      </c>
      <c r="DM7" s="18">
        <f t="shared" si="58"/>
        <v>-7.6980763285423762E-2</v>
      </c>
      <c r="DN7" s="18">
        <f t="shared" si="59"/>
        <v>-3.9956407311830804E-2</v>
      </c>
      <c r="DO7" s="18">
        <f t="shared" si="60"/>
        <v>-0.18728314885400169</v>
      </c>
      <c r="DP7" s="18">
        <f t="shared" si="61"/>
        <v>-0.11800983176035372</v>
      </c>
      <c r="DQ7" s="7"/>
      <c r="DR7" s="9">
        <v>3663.0288575998902</v>
      </c>
      <c r="DS7" s="9">
        <v>2853.6303563000001</v>
      </c>
      <c r="DT7" s="9">
        <v>2581.7704266181299</v>
      </c>
      <c r="DU7" s="9">
        <v>3663.0288580000001</v>
      </c>
      <c r="DV7" s="10">
        <v>2853.6303563000001</v>
      </c>
      <c r="DW7" s="10">
        <v>2581.7704266181299</v>
      </c>
      <c r="DX7" s="10">
        <f t="shared" si="62"/>
        <v>-809.39850129989009</v>
      </c>
      <c r="DY7" s="10">
        <f t="shared" si="62"/>
        <v>-271.8599296818702</v>
      </c>
      <c r="DZ7" s="10">
        <f t="shared" si="63"/>
        <v>0</v>
      </c>
      <c r="EA7" s="10">
        <f t="shared" si="64"/>
        <v>0</v>
      </c>
      <c r="EB7" s="18">
        <f t="shared" si="65"/>
        <v>-9.5268095631826033E-2</v>
      </c>
      <c r="EC7" s="18">
        <f t="shared" si="66"/>
        <v>-9.5268095631826033E-2</v>
      </c>
      <c r="ED7" s="18">
        <f t="shared" si="67"/>
        <v>-0.2209642710350441</v>
      </c>
      <c r="EE7" s="18">
        <f t="shared" si="68"/>
        <v>-0.22096427112013758</v>
      </c>
      <c r="EF7" s="6"/>
      <c r="EG7" s="9">
        <v>531.6318486521061</v>
      </c>
      <c r="EH7" s="9">
        <v>426.40890362774024</v>
      </c>
      <c r="EI7" s="9">
        <v>414.13918638653564</v>
      </c>
      <c r="EJ7" s="9">
        <v>556.12433973646205</v>
      </c>
      <c r="EK7" s="10">
        <v>457.24573444344099</v>
      </c>
      <c r="EL7" s="10">
        <v>414.79139864301396</v>
      </c>
      <c r="EM7" s="10">
        <f t="shared" si="69"/>
        <v>-105.22294502436586</v>
      </c>
      <c r="EN7" s="10">
        <f t="shared" si="69"/>
        <v>-12.269717241204603</v>
      </c>
      <c r="EO7" s="10">
        <f t="shared" si="70"/>
        <v>-30.83683081570075</v>
      </c>
      <c r="EP7" s="10">
        <f t="shared" si="71"/>
        <v>-0.65221225647832171</v>
      </c>
      <c r="EQ7" s="18">
        <f t="shared" si="72"/>
        <v>-2.8774533404012134E-2</v>
      </c>
      <c r="ER7" s="18">
        <f t="shared" si="73"/>
        <v>-9.2847964677248221E-2</v>
      </c>
      <c r="ES7" s="18">
        <f t="shared" si="74"/>
        <v>-0.1979244571053202</v>
      </c>
      <c r="ET7" s="18">
        <f t="shared" si="75"/>
        <v>-0.17779945639472991</v>
      </c>
      <c r="EU7" s="7"/>
      <c r="EV7" s="9">
        <v>1218.3316918632702</v>
      </c>
      <c r="EW7" s="9">
        <v>928.56339604579193</v>
      </c>
      <c r="EX7" s="9">
        <v>915.2710054948659</v>
      </c>
      <c r="EY7" s="9">
        <v>1042.7273986872569</v>
      </c>
      <c r="EZ7" s="10">
        <v>863.52012409869997</v>
      </c>
      <c r="FA7" s="10">
        <v>809.12705084966296</v>
      </c>
      <c r="FB7" s="10">
        <f t="shared" si="76"/>
        <v>-289.76829581747825</v>
      </c>
      <c r="FC7" s="10">
        <f t="shared" si="76"/>
        <v>-13.292390550926029</v>
      </c>
      <c r="FD7" s="10">
        <f t="shared" si="77"/>
        <v>65.043271947091966</v>
      </c>
      <c r="FE7" s="10">
        <f t="shared" si="78"/>
        <v>106.14395464520294</v>
      </c>
      <c r="FF7" s="18">
        <f t="shared" si="79"/>
        <v>-1.4315005962469058E-2</v>
      </c>
      <c r="FG7" s="18">
        <f t="shared" si="80"/>
        <v>-6.2989931248921188E-2</v>
      </c>
      <c r="FH7" s="18">
        <f t="shared" si="81"/>
        <v>-0.23784023493168566</v>
      </c>
      <c r="FI7" s="18">
        <f t="shared" si="82"/>
        <v>-0.17186397404937304</v>
      </c>
      <c r="FJ7" s="15"/>
      <c r="FK7" s="9">
        <v>107482.96700659901</v>
      </c>
      <c r="FL7" s="9">
        <v>107482.96700659901</v>
      </c>
      <c r="FM7" s="9">
        <v>107482.96700659901</v>
      </c>
      <c r="FN7" s="9">
        <v>107482.96700659901</v>
      </c>
      <c r="FO7" s="9">
        <v>107482.967</v>
      </c>
      <c r="FP7" s="9">
        <v>107482.96700659901</v>
      </c>
      <c r="FQ7" s="10">
        <f t="shared" si="83"/>
        <v>0</v>
      </c>
      <c r="FR7" s="10">
        <f t="shared" si="83"/>
        <v>0</v>
      </c>
      <c r="FS7" s="10">
        <f t="shared" si="84"/>
        <v>6.5990025177598E-6</v>
      </c>
      <c r="FT7" s="10">
        <f t="shared" si="85"/>
        <v>0</v>
      </c>
      <c r="FU7" s="18">
        <f t="shared" si="86"/>
        <v>0</v>
      </c>
      <c r="FV7" s="18">
        <f t="shared" si="87"/>
        <v>6.1395797882652417E-11</v>
      </c>
      <c r="FW7" s="18">
        <f t="shared" si="88"/>
        <v>0</v>
      </c>
      <c r="FX7" s="18">
        <f t="shared" si="89"/>
        <v>-6.1395797878882968E-11</v>
      </c>
      <c r="FY7" s="7"/>
    </row>
    <row r="8" spans="1:181">
      <c r="A8" s="5" t="s">
        <v>5</v>
      </c>
      <c r="B8" s="9">
        <f t="shared" si="0"/>
        <v>29671.595681264156</v>
      </c>
      <c r="C8" s="9">
        <f t="shared" si="1"/>
        <v>27199.459708945229</v>
      </c>
      <c r="D8" s="9">
        <f t="shared" si="2"/>
        <v>26818.77836730086</v>
      </c>
      <c r="E8" s="9">
        <f t="shared" si="3"/>
        <v>28732.98456124563</v>
      </c>
      <c r="F8" s="9">
        <f t="shared" si="4"/>
        <v>27375.864491189841</v>
      </c>
      <c r="G8" s="9">
        <f t="shared" si="5"/>
        <v>27144.101266743819</v>
      </c>
      <c r="H8" s="10">
        <f t="shared" si="6"/>
        <v>-2472.1359723189271</v>
      </c>
      <c r="I8" s="10">
        <f t="shared" si="6"/>
        <v>-380.68134164436924</v>
      </c>
      <c r="J8" s="10">
        <f t="shared" si="7"/>
        <v>-176.40478224461185</v>
      </c>
      <c r="K8" s="10">
        <f t="shared" si="8"/>
        <v>-325.32289944295917</v>
      </c>
      <c r="L8" s="18">
        <f t="shared" si="9"/>
        <v>-1.3995915570307176E-2</v>
      </c>
      <c r="M8" s="18">
        <f t="shared" si="10"/>
        <v>-8.4659691576354952E-3</v>
      </c>
      <c r="N8" s="18">
        <f t="shared" si="11"/>
        <v>-8.3316583269565564E-2</v>
      </c>
      <c r="O8" s="18">
        <f t="shared" si="12"/>
        <v>-4.7232130277417843E-2</v>
      </c>
      <c r="P8" s="5"/>
      <c r="Q8" s="10">
        <v>814.00615746300002</v>
      </c>
      <c r="R8" s="9">
        <v>403.15136143999899</v>
      </c>
      <c r="S8" s="9">
        <v>456.21765830999902</v>
      </c>
      <c r="T8" s="9">
        <v>864.91513850000001</v>
      </c>
      <c r="U8" s="10">
        <v>1010.10652963</v>
      </c>
      <c r="V8" s="10">
        <v>1243.6700117299999</v>
      </c>
      <c r="W8" s="10">
        <f t="shared" si="13"/>
        <v>-410.85479602300103</v>
      </c>
      <c r="X8" s="10">
        <f t="shared" si="13"/>
        <v>53.066296870000031</v>
      </c>
      <c r="Y8" s="10">
        <f t="shared" si="14"/>
        <v>-606.9551681900009</v>
      </c>
      <c r="Z8" s="10">
        <f t="shared" si="15"/>
        <v>-787.45235342000092</v>
      </c>
      <c r="AA8" s="18">
        <f t="shared" si="16"/>
        <v>0.13162871800917356</v>
      </c>
      <c r="AB8" s="18">
        <f t="shared" si="17"/>
        <v>0.23122658377978592</v>
      </c>
      <c r="AC8" s="18">
        <f t="shared" si="18"/>
        <v>-0.50473180363095238</v>
      </c>
      <c r="AD8" s="18">
        <f t="shared" si="19"/>
        <v>0.16786778802577282</v>
      </c>
      <c r="AE8" s="7"/>
      <c r="AF8" s="9">
        <v>302.11367754259902</v>
      </c>
      <c r="AG8" s="9">
        <v>299.75231795174199</v>
      </c>
      <c r="AH8" s="9">
        <v>301.11327905969102</v>
      </c>
      <c r="AI8" s="9">
        <v>302.11367749999999</v>
      </c>
      <c r="AJ8" s="10">
        <v>299.74993439999997</v>
      </c>
      <c r="AK8" s="10">
        <v>302.62363804071902</v>
      </c>
      <c r="AL8" s="10">
        <f t="shared" si="20"/>
        <v>-2.3613595908570346</v>
      </c>
      <c r="AM8" s="10">
        <f t="shared" si="20"/>
        <v>1.3609611079490378</v>
      </c>
      <c r="AN8" s="10">
        <f t="shared" si="21"/>
        <v>2.3835517420138785E-3</v>
      </c>
      <c r="AO8" s="10">
        <f t="shared" si="22"/>
        <v>-1.5103589810279914</v>
      </c>
      <c r="AP8" s="18">
        <f t="shared" si="23"/>
        <v>4.5402855172187295E-3</v>
      </c>
      <c r="AQ8" s="18">
        <f t="shared" si="24"/>
        <v>9.5870034015895465E-3</v>
      </c>
      <c r="AR8" s="18">
        <f t="shared" si="25"/>
        <v>-7.8161293790615458E-3</v>
      </c>
      <c r="AS8" s="18">
        <f t="shared" si="26"/>
        <v>-7.8240188248346419E-3</v>
      </c>
      <c r="AT8" s="7"/>
      <c r="AU8" s="9">
        <v>113.95929140825599</v>
      </c>
      <c r="AV8" s="9">
        <v>99.729928132107403</v>
      </c>
      <c r="AW8" s="9">
        <v>86.828546678065905</v>
      </c>
      <c r="AX8" s="9">
        <v>113.95929140825599</v>
      </c>
      <c r="AY8" s="10">
        <v>99.725779759999995</v>
      </c>
      <c r="AZ8" s="10">
        <v>80.592010883919301</v>
      </c>
      <c r="BA8" s="10">
        <f t="shared" si="27"/>
        <v>-14.22936327614859</v>
      </c>
      <c r="BB8" s="10">
        <f t="shared" si="27"/>
        <v>-12.901381454041498</v>
      </c>
      <c r="BC8" s="10">
        <f t="shared" si="28"/>
        <v>4.1483721074087043E-3</v>
      </c>
      <c r="BD8" s="10">
        <f t="shared" si="29"/>
        <v>6.2365357941466044</v>
      </c>
      <c r="BE8" s="18">
        <f t="shared" si="30"/>
        <v>-0.12936318811893319</v>
      </c>
      <c r="BF8" s="18">
        <f t="shared" si="31"/>
        <v>-0.19186381818350293</v>
      </c>
      <c r="BG8" s="18">
        <f t="shared" si="32"/>
        <v>-0.1248635639999927</v>
      </c>
      <c r="BH8" s="18">
        <f t="shared" si="33"/>
        <v>-0.12489996622798258</v>
      </c>
      <c r="BI8" s="1"/>
      <c r="BJ8" s="9">
        <v>106.0383764</v>
      </c>
      <c r="BK8" s="9">
        <v>48.045853731199998</v>
      </c>
      <c r="BL8" s="9">
        <v>52.467110189099898</v>
      </c>
      <c r="BM8" s="9">
        <v>105.00287407069899</v>
      </c>
      <c r="BN8" s="10">
        <v>143.44847300000001</v>
      </c>
      <c r="BO8" s="10">
        <v>156.04426088699901</v>
      </c>
      <c r="BP8" s="10">
        <f t="shared" si="34"/>
        <v>-57.992522668800007</v>
      </c>
      <c r="BQ8" s="10">
        <f t="shared" si="34"/>
        <v>4.4212564578999007</v>
      </c>
      <c r="BR8" s="10">
        <f t="shared" si="35"/>
        <v>-95.402619268800009</v>
      </c>
      <c r="BS8" s="10">
        <f t="shared" si="36"/>
        <v>-103.57715069789911</v>
      </c>
      <c r="BT8" s="18">
        <f t="shared" si="37"/>
        <v>9.2021602584799675E-2</v>
      </c>
      <c r="BU8" s="18">
        <f t="shared" si="38"/>
        <v>8.7807054502413592E-2</v>
      </c>
      <c r="BV8" s="18">
        <f t="shared" si="39"/>
        <v>-0.54690126949925655</v>
      </c>
      <c r="BW8" s="18">
        <f t="shared" si="40"/>
        <v>0.36613853925003415</v>
      </c>
      <c r="BX8" s="1"/>
      <c r="BY8" s="9">
        <v>10715.775457162999</v>
      </c>
      <c r="BZ8" s="9">
        <v>9910.3192431596108</v>
      </c>
      <c r="CA8" s="9">
        <v>9732.2318363589402</v>
      </c>
      <c r="CB8" s="9">
        <v>10715.775460000001</v>
      </c>
      <c r="CC8" s="10">
        <v>9910.3192224689992</v>
      </c>
      <c r="CD8" s="10">
        <v>9668.5211410827997</v>
      </c>
      <c r="CE8" s="10">
        <f t="shared" si="41"/>
        <v>-805.4562140033886</v>
      </c>
      <c r="CF8" s="10">
        <f t="shared" si="41"/>
        <v>-178.08740680067058</v>
      </c>
      <c r="CG8" s="10">
        <f t="shared" si="42"/>
        <v>2.0690611563622952E-5</v>
      </c>
      <c r="CH8" s="10">
        <f t="shared" si="43"/>
        <v>63.710695276140541</v>
      </c>
      <c r="CI8" s="18">
        <f t="shared" si="44"/>
        <v>-1.7969896068039549E-2</v>
      </c>
      <c r="CJ8" s="18">
        <f t="shared" si="45"/>
        <v>-2.4398616831432338E-2</v>
      </c>
      <c r="CK8" s="18">
        <f t="shared" si="46"/>
        <v>-7.5165462100549932E-2</v>
      </c>
      <c r="CL8" s="18">
        <f t="shared" si="47"/>
        <v>-7.5165464276255145E-2</v>
      </c>
      <c r="CM8" s="6"/>
      <c r="CN8" s="9">
        <v>64.830199999999991</v>
      </c>
      <c r="CO8" s="9">
        <v>64.830199999999991</v>
      </c>
      <c r="CP8" s="9">
        <v>64.830199999999991</v>
      </c>
      <c r="CQ8" s="9">
        <v>64.830199999999991</v>
      </c>
      <c r="CR8" s="9">
        <v>64.830199999999991</v>
      </c>
      <c r="CS8" s="9">
        <v>64.830199999999991</v>
      </c>
      <c r="CT8" s="10">
        <f t="shared" si="48"/>
        <v>0</v>
      </c>
      <c r="CU8" s="10">
        <f t="shared" si="48"/>
        <v>0</v>
      </c>
      <c r="CV8" s="10">
        <f t="shared" si="49"/>
        <v>0</v>
      </c>
      <c r="CW8" s="10">
        <f t="shared" si="50"/>
        <v>0</v>
      </c>
      <c r="CX8" s="18">
        <f t="shared" si="51"/>
        <v>0</v>
      </c>
      <c r="CY8" s="18">
        <f t="shared" si="52"/>
        <v>0</v>
      </c>
      <c r="CZ8" s="18">
        <f t="shared" si="53"/>
        <v>0</v>
      </c>
      <c r="DA8" s="18">
        <f t="shared" si="54"/>
        <v>0</v>
      </c>
      <c r="DB8" s="7"/>
      <c r="DC8" s="9">
        <v>2138.7101949540147</v>
      </c>
      <c r="DD8" s="9">
        <v>1594.5809286156773</v>
      </c>
      <c r="DE8" s="9">
        <v>1511.7071781619088</v>
      </c>
      <c r="DF8" s="9">
        <v>1238.7138012697999</v>
      </c>
      <c r="DG8" s="10">
        <v>1046.5913969999999</v>
      </c>
      <c r="DH8" s="10">
        <v>1012.08264893229</v>
      </c>
      <c r="DI8" s="10">
        <f t="shared" si="55"/>
        <v>-544.1292663383374</v>
      </c>
      <c r="DJ8" s="10">
        <f t="shared" si="55"/>
        <v>-82.87375045376848</v>
      </c>
      <c r="DK8" s="10">
        <f t="shared" si="56"/>
        <v>547.98953161567738</v>
      </c>
      <c r="DL8" s="10">
        <f t="shared" si="57"/>
        <v>499.62452922961882</v>
      </c>
      <c r="DM8" s="18">
        <f t="shared" si="58"/>
        <v>-5.1972119424327161E-2</v>
      </c>
      <c r="DN8" s="18">
        <f t="shared" si="59"/>
        <v>-3.2972512641158198E-2</v>
      </c>
      <c r="DO8" s="18">
        <f t="shared" si="60"/>
        <v>-0.25441935406776184</v>
      </c>
      <c r="DP8" s="18">
        <f t="shared" si="61"/>
        <v>-0.15509829960145449</v>
      </c>
      <c r="DQ8" s="7"/>
      <c r="DR8" s="9">
        <v>1608.8868698297099</v>
      </c>
      <c r="DS8" s="9">
        <v>1284.508495</v>
      </c>
      <c r="DT8" s="9">
        <v>1165.6275170265501</v>
      </c>
      <c r="DU8" s="9">
        <v>1608.88687</v>
      </c>
      <c r="DV8" s="10">
        <v>1284.508495</v>
      </c>
      <c r="DW8" s="10">
        <v>1165.6275170265501</v>
      </c>
      <c r="DX8" s="10">
        <f t="shared" si="62"/>
        <v>-324.37837482970986</v>
      </c>
      <c r="DY8" s="10">
        <f t="shared" si="62"/>
        <v>-118.88097797344994</v>
      </c>
      <c r="DZ8" s="10">
        <f t="shared" si="63"/>
        <v>0</v>
      </c>
      <c r="EA8" s="10">
        <f t="shared" si="64"/>
        <v>0</v>
      </c>
      <c r="EB8" s="18">
        <f t="shared" si="65"/>
        <v>-9.254977949635898E-2</v>
      </c>
      <c r="EC8" s="18">
        <f t="shared" si="66"/>
        <v>-9.254977949635898E-2</v>
      </c>
      <c r="ED8" s="18">
        <f t="shared" si="67"/>
        <v>-0.20161664621207528</v>
      </c>
      <c r="EE8" s="18">
        <f t="shared" si="68"/>
        <v>-0.20161664629657894</v>
      </c>
      <c r="EF8" s="6"/>
      <c r="EG8" s="9">
        <v>398.78877983140802</v>
      </c>
      <c r="EH8" s="9">
        <v>305.05720647123383</v>
      </c>
      <c r="EI8" s="9">
        <v>286.81783538291097</v>
      </c>
      <c r="EJ8" s="9">
        <v>415.56263370598703</v>
      </c>
      <c r="EK8" s="10">
        <v>347.44687838715703</v>
      </c>
      <c r="EL8" s="10">
        <v>317.36118216599806</v>
      </c>
      <c r="EM8" s="10">
        <f t="shared" si="69"/>
        <v>-93.731573360174195</v>
      </c>
      <c r="EN8" s="10">
        <f t="shared" si="69"/>
        <v>-18.239371088322855</v>
      </c>
      <c r="EO8" s="10">
        <f t="shared" si="70"/>
        <v>-42.389671915923202</v>
      </c>
      <c r="EP8" s="10">
        <f t="shared" si="71"/>
        <v>-30.543346783087088</v>
      </c>
      <c r="EQ8" s="18">
        <f t="shared" si="72"/>
        <v>-5.9790002338603286E-2</v>
      </c>
      <c r="ER8" s="18">
        <f t="shared" si="73"/>
        <v>-8.6590780037559406E-2</v>
      </c>
      <c r="ES8" s="18">
        <f t="shared" si="74"/>
        <v>-0.23504064833469027</v>
      </c>
      <c r="ET8" s="18">
        <f t="shared" si="75"/>
        <v>-0.16391212730406915</v>
      </c>
      <c r="EU8" s="7"/>
      <c r="EV8" s="9">
        <v>880.39771727216817</v>
      </c>
      <c r="EW8" s="9">
        <v>661.39521504376</v>
      </c>
      <c r="EX8" s="9">
        <v>632.84824673379501</v>
      </c>
      <c r="EY8" s="9">
        <v>775.135655390887</v>
      </c>
      <c r="EZ8" s="10">
        <v>641.04862154368493</v>
      </c>
      <c r="FA8" s="10">
        <v>604.65969659464099</v>
      </c>
      <c r="FB8" s="10">
        <f t="shared" si="76"/>
        <v>-219.00250222840816</v>
      </c>
      <c r="FC8" s="10">
        <f t="shared" si="76"/>
        <v>-28.546968309964996</v>
      </c>
      <c r="FD8" s="10">
        <f t="shared" si="77"/>
        <v>20.346593500075073</v>
      </c>
      <c r="FE8" s="10">
        <f t="shared" si="78"/>
        <v>28.188550139154017</v>
      </c>
      <c r="FF8" s="18">
        <f t="shared" si="79"/>
        <v>-4.3161740001515188E-2</v>
      </c>
      <c r="FG8" s="18">
        <f t="shared" si="80"/>
        <v>-5.6764687928689633E-2</v>
      </c>
      <c r="FH8" s="18">
        <f t="shared" si="81"/>
        <v>-0.24875405505021911</v>
      </c>
      <c r="FI8" s="18">
        <f t="shared" si="82"/>
        <v>-0.17298524834286508</v>
      </c>
      <c r="FJ8" s="15"/>
      <c r="FK8" s="9">
        <v>12528.0889594</v>
      </c>
      <c r="FL8" s="9">
        <v>12528.0889593999</v>
      </c>
      <c r="FM8" s="9">
        <v>12528.0889593999</v>
      </c>
      <c r="FN8" s="9">
        <v>12528.0889594</v>
      </c>
      <c r="FO8" s="9">
        <v>12528.088959999999</v>
      </c>
      <c r="FP8" s="9">
        <v>12528.0889593999</v>
      </c>
      <c r="FQ8" s="10">
        <f t="shared" si="83"/>
        <v>-1.0004441719502211E-10</v>
      </c>
      <c r="FR8" s="10">
        <f t="shared" si="83"/>
        <v>0</v>
      </c>
      <c r="FS8" s="10">
        <f t="shared" si="84"/>
        <v>-6.0009915614500642E-7</v>
      </c>
      <c r="FT8" s="10">
        <f t="shared" si="85"/>
        <v>0</v>
      </c>
      <c r="FU8" s="18">
        <f t="shared" si="86"/>
        <v>0</v>
      </c>
      <c r="FV8" s="18">
        <f t="shared" si="87"/>
        <v>-4.7900294934129081E-11</v>
      </c>
      <c r="FW8" s="18">
        <f t="shared" si="88"/>
        <v>-7.9856087803365559E-15</v>
      </c>
      <c r="FX8" s="18">
        <f t="shared" si="89"/>
        <v>4.78923093276428E-11</v>
      </c>
      <c r="FY8" s="7"/>
    </row>
    <row r="9" spans="1:181">
      <c r="A9" s="5" t="s">
        <v>6</v>
      </c>
      <c r="B9" s="9">
        <f t="shared" si="0"/>
        <v>14260.347060165725</v>
      </c>
      <c r="C9" s="9">
        <f t="shared" si="1"/>
        <v>13447.79666354972</v>
      </c>
      <c r="D9" s="9">
        <f t="shared" si="2"/>
        <v>10108.666519014647</v>
      </c>
      <c r="E9" s="9">
        <f t="shared" si="3"/>
        <v>15254.755361133633</v>
      </c>
      <c r="F9" s="9">
        <f t="shared" si="4"/>
        <v>16558.794231366108</v>
      </c>
      <c r="G9" s="9">
        <f t="shared" si="5"/>
        <v>16268.744171432567</v>
      </c>
      <c r="H9" s="10">
        <f t="shared" si="6"/>
        <v>-812.55039661600495</v>
      </c>
      <c r="I9" s="10">
        <f t="shared" si="6"/>
        <v>-3339.1301445350728</v>
      </c>
      <c r="J9" s="10">
        <f t="shared" si="7"/>
        <v>-3110.9975678163883</v>
      </c>
      <c r="K9" s="10">
        <f t="shared" si="8"/>
        <v>-6160.07765241792</v>
      </c>
      <c r="L9" s="18">
        <f t="shared" si="9"/>
        <v>-0.24830314051266048</v>
      </c>
      <c r="M9" s="18">
        <f t="shared" si="10"/>
        <v>-1.7516375641900329E-2</v>
      </c>
      <c r="N9" s="18">
        <f t="shared" si="11"/>
        <v>-5.6979706958588006E-2</v>
      </c>
      <c r="O9" s="18">
        <f t="shared" si="12"/>
        <v>8.5484089345341477E-2</v>
      </c>
      <c r="P9" s="5"/>
      <c r="Q9" s="10">
        <v>2494.53243812254</v>
      </c>
      <c r="R9" s="9">
        <v>3568.7740115400002</v>
      </c>
      <c r="S9" s="9">
        <v>392.76199245999902</v>
      </c>
      <c r="T9" s="9">
        <v>2518.3605480000001</v>
      </c>
      <c r="U9" s="10">
        <v>4637.1486213000007</v>
      </c>
      <c r="V9" s="10">
        <v>4410.2588214899897</v>
      </c>
      <c r="W9" s="10">
        <f t="shared" si="13"/>
        <v>1074.2415734174601</v>
      </c>
      <c r="X9" s="10">
        <f t="shared" si="13"/>
        <v>-3176.0120190800012</v>
      </c>
      <c r="Y9" s="10">
        <f t="shared" si="14"/>
        <v>-1068.3746097600006</v>
      </c>
      <c r="Z9" s="10">
        <f t="shared" si="15"/>
        <v>-4017.4968290299907</v>
      </c>
      <c r="AA9" s="18">
        <f t="shared" si="16"/>
        <v>-0.88994484066798218</v>
      </c>
      <c r="AB9" s="18">
        <f t="shared" si="17"/>
        <v>-4.8928731498453386E-2</v>
      </c>
      <c r="AC9" s="18">
        <f t="shared" si="18"/>
        <v>0.43063844630778447</v>
      </c>
      <c r="AD9" s="18">
        <f t="shared" si="19"/>
        <v>0.84133627132249711</v>
      </c>
      <c r="AE9" s="7"/>
      <c r="AF9" s="9">
        <v>2102.0950891097</v>
      </c>
      <c r="AG9" s="9">
        <v>1041.9900637665501</v>
      </c>
      <c r="AH9" s="9">
        <v>1041.6704239006899</v>
      </c>
      <c r="AI9" s="9">
        <v>2584.8017140000002</v>
      </c>
      <c r="AJ9" s="10">
        <v>2050.553089</v>
      </c>
      <c r="AK9" s="10">
        <v>2050.9717518462498</v>
      </c>
      <c r="AL9" s="10">
        <f t="shared" si="20"/>
        <v>-1060.1050253431499</v>
      </c>
      <c r="AM9" s="10">
        <f t="shared" si="20"/>
        <v>-0.3196398658601538</v>
      </c>
      <c r="AN9" s="10">
        <f t="shared" si="21"/>
        <v>-1008.5630252334499</v>
      </c>
      <c r="AO9" s="10">
        <f t="shared" si="22"/>
        <v>-1009.3013279455599</v>
      </c>
      <c r="AP9" s="18">
        <f t="shared" si="23"/>
        <v>-3.0675903444292983E-4</v>
      </c>
      <c r="AQ9" s="18">
        <f t="shared" si="24"/>
        <v>2.0417069350494866E-4</v>
      </c>
      <c r="AR9" s="18">
        <f t="shared" si="25"/>
        <v>-0.50430878737847018</v>
      </c>
      <c r="AS9" s="18">
        <f t="shared" si="26"/>
        <v>-0.2066884365273986</v>
      </c>
      <c r="AT9" s="7"/>
      <c r="AU9" s="9">
        <v>104.71699129176878</v>
      </c>
      <c r="AV9" s="9">
        <v>59.255638986039003</v>
      </c>
      <c r="AW9" s="9">
        <v>61.079978006013199</v>
      </c>
      <c r="AX9" s="9">
        <v>128.70748777280701</v>
      </c>
      <c r="AY9" s="10">
        <v>112.2863783</v>
      </c>
      <c r="AZ9" s="10">
        <v>94.049359182266798</v>
      </c>
      <c r="BA9" s="10">
        <f t="shared" si="27"/>
        <v>-45.461352305729775</v>
      </c>
      <c r="BB9" s="10">
        <f t="shared" si="27"/>
        <v>1.8243390199741967</v>
      </c>
      <c r="BC9" s="10">
        <f t="shared" si="28"/>
        <v>-53.030739313960993</v>
      </c>
      <c r="BD9" s="10">
        <f t="shared" si="29"/>
        <v>-32.969381176253599</v>
      </c>
      <c r="BE9" s="18">
        <f t="shared" si="30"/>
        <v>3.0787601841641137E-2</v>
      </c>
      <c r="BF9" s="18">
        <f t="shared" si="31"/>
        <v>-0.16241524033314733</v>
      </c>
      <c r="BG9" s="18">
        <f t="shared" si="32"/>
        <v>-0.43413539431306447</v>
      </c>
      <c r="BH9" s="18">
        <f t="shared" si="33"/>
        <v>-0.12758472530979217</v>
      </c>
      <c r="BI9" s="1"/>
      <c r="BJ9" s="9">
        <v>246.32905700000001</v>
      </c>
      <c r="BK9" s="9">
        <v>111.73577705359899</v>
      </c>
      <c r="BL9" s="9">
        <v>121.912233563399</v>
      </c>
      <c r="BM9" s="9">
        <v>443.4169606653</v>
      </c>
      <c r="BN9" s="10">
        <v>605.76899879999996</v>
      </c>
      <c r="BO9" s="10">
        <v>658.95979042030001</v>
      </c>
      <c r="BP9" s="10">
        <f t="shared" si="34"/>
        <v>-134.59327994640103</v>
      </c>
      <c r="BQ9" s="10">
        <f t="shared" si="34"/>
        <v>10.176456509800005</v>
      </c>
      <c r="BR9" s="10">
        <f t="shared" si="35"/>
        <v>-494.03322174640095</v>
      </c>
      <c r="BS9" s="10">
        <f t="shared" si="36"/>
        <v>-537.047556856901</v>
      </c>
      <c r="BT9" s="18">
        <f t="shared" si="37"/>
        <v>9.1076079463057014E-2</v>
      </c>
      <c r="BU9" s="18">
        <f t="shared" si="38"/>
        <v>8.7807054711727603E-2</v>
      </c>
      <c r="BV9" s="18">
        <f t="shared" si="39"/>
        <v>-0.54639627815569081</v>
      </c>
      <c r="BW9" s="18">
        <f t="shared" si="40"/>
        <v>0.36613853897493681</v>
      </c>
      <c r="BX9" s="1"/>
      <c r="BY9" s="9">
        <v>1172.7307110184897</v>
      </c>
      <c r="BZ9" s="9">
        <v>1117.4257410185</v>
      </c>
      <c r="CA9" s="9">
        <v>1075.0897643185001</v>
      </c>
      <c r="CB9" s="9">
        <v>2007.157518</v>
      </c>
      <c r="CC9" s="10">
        <v>1900.5356017158003</v>
      </c>
      <c r="CD9" s="10">
        <v>1868.52670550426</v>
      </c>
      <c r="CE9" s="10">
        <f t="shared" si="41"/>
        <v>-55.30496999998968</v>
      </c>
      <c r="CF9" s="10">
        <f t="shared" si="41"/>
        <v>-42.335976699999947</v>
      </c>
      <c r="CG9" s="10">
        <f t="shared" si="42"/>
        <v>-783.10986069730029</v>
      </c>
      <c r="CH9" s="10">
        <f t="shared" si="43"/>
        <v>-793.43694118575991</v>
      </c>
      <c r="CI9" s="18">
        <f t="shared" si="44"/>
        <v>-3.7887060540964426E-2</v>
      </c>
      <c r="CJ9" s="18">
        <f t="shared" si="45"/>
        <v>-1.6842039782176538E-2</v>
      </c>
      <c r="CK9" s="18">
        <f t="shared" si="46"/>
        <v>-4.7159138479420042E-2</v>
      </c>
      <c r="CL9" s="18">
        <f t="shared" si="47"/>
        <v>-5.312085141700356E-2</v>
      </c>
      <c r="CM9" s="6"/>
      <c r="CN9" s="9">
        <v>101.85839999999999</v>
      </c>
      <c r="CO9" s="9">
        <v>101.85839999999999</v>
      </c>
      <c r="CP9" s="9">
        <v>101.85839999999999</v>
      </c>
      <c r="CQ9" s="9">
        <v>101.85839999999999</v>
      </c>
      <c r="CR9" s="9">
        <v>101.85839999999999</v>
      </c>
      <c r="CS9" s="9">
        <v>101.85839999999999</v>
      </c>
      <c r="CT9" s="10">
        <f t="shared" si="48"/>
        <v>0</v>
      </c>
      <c r="CU9" s="10">
        <f t="shared" si="48"/>
        <v>0</v>
      </c>
      <c r="CV9" s="10">
        <f t="shared" si="49"/>
        <v>0</v>
      </c>
      <c r="CW9" s="10">
        <f t="shared" si="50"/>
        <v>0</v>
      </c>
      <c r="CX9" s="18">
        <f t="shared" si="51"/>
        <v>0</v>
      </c>
      <c r="CY9" s="18">
        <f t="shared" si="52"/>
        <v>0</v>
      </c>
      <c r="CZ9" s="18">
        <f t="shared" si="53"/>
        <v>0</v>
      </c>
      <c r="DA9" s="18">
        <f t="shared" si="54"/>
        <v>0</v>
      </c>
      <c r="DB9" s="7"/>
      <c r="DC9" s="9">
        <v>988.73177097274299</v>
      </c>
      <c r="DD9" s="9">
        <v>588.40418187988712</v>
      </c>
      <c r="DE9" s="9">
        <v>505.32425779754544</v>
      </c>
      <c r="DF9" s="9">
        <v>451.03724379757398</v>
      </c>
      <c r="DG9" s="10">
        <v>328.94669010000001</v>
      </c>
      <c r="DH9" s="10">
        <v>312.37470148367601</v>
      </c>
      <c r="DI9" s="10">
        <f t="shared" si="55"/>
        <v>-400.32758909285587</v>
      </c>
      <c r="DJ9" s="10">
        <f t="shared" si="55"/>
        <v>-83.079924082341677</v>
      </c>
      <c r="DK9" s="10">
        <f t="shared" si="56"/>
        <v>259.45749177988711</v>
      </c>
      <c r="DL9" s="10">
        <f t="shared" si="57"/>
        <v>192.94955631386944</v>
      </c>
      <c r="DM9" s="18">
        <f t="shared" si="58"/>
        <v>-0.14119533246162594</v>
      </c>
      <c r="DN9" s="18">
        <f t="shared" si="59"/>
        <v>-5.0378949279854771E-2</v>
      </c>
      <c r="DO9" s="18">
        <f t="shared" si="60"/>
        <v>-0.40488998214247934</v>
      </c>
      <c r="DP9" s="18">
        <f t="shared" si="61"/>
        <v>-0.27068840849951703</v>
      </c>
      <c r="DQ9" s="7"/>
      <c r="DR9" s="9">
        <v>520.97571979975498</v>
      </c>
      <c r="DS9" s="9">
        <v>399.11174690000001</v>
      </c>
      <c r="DT9" s="9">
        <v>359.39929535127999</v>
      </c>
      <c r="DU9" s="9">
        <v>520.97571979999998</v>
      </c>
      <c r="DV9" s="10">
        <v>399.11174690000001</v>
      </c>
      <c r="DW9" s="10">
        <v>359.39929535127999</v>
      </c>
      <c r="DX9" s="10">
        <f t="shared" si="62"/>
        <v>-121.86397289975497</v>
      </c>
      <c r="DY9" s="10">
        <f t="shared" si="62"/>
        <v>-39.712451548720026</v>
      </c>
      <c r="DZ9" s="10">
        <f t="shared" si="63"/>
        <v>0</v>
      </c>
      <c r="EA9" s="10">
        <f t="shared" si="64"/>
        <v>0</v>
      </c>
      <c r="EB9" s="18">
        <f t="shared" si="65"/>
        <v>-9.9502086463694669E-2</v>
      </c>
      <c r="EC9" s="18">
        <f t="shared" si="66"/>
        <v>-9.9502086463694669E-2</v>
      </c>
      <c r="ED9" s="18">
        <f t="shared" si="67"/>
        <v>-0.23391487984621481</v>
      </c>
      <c r="EE9" s="18">
        <f t="shared" si="68"/>
        <v>-0.23391487984657508</v>
      </c>
      <c r="EF9" s="6"/>
      <c r="EG9" s="9">
        <v>82.227372890329704</v>
      </c>
      <c r="EH9" s="9">
        <v>61.974237661779497</v>
      </c>
      <c r="EI9" s="9">
        <v>58.529760389295191</v>
      </c>
      <c r="EJ9" s="9">
        <v>85.644472303476007</v>
      </c>
      <c r="EK9" s="10">
        <v>29.760218491154298</v>
      </c>
      <c r="EL9" s="10">
        <v>27.200702819231402</v>
      </c>
      <c r="EM9" s="10">
        <f t="shared" si="69"/>
        <v>-20.253135228550207</v>
      </c>
      <c r="EN9" s="10">
        <f t="shared" si="69"/>
        <v>-3.4444772724843062</v>
      </c>
      <c r="EO9" s="10">
        <f t="shared" si="70"/>
        <v>32.2140191706252</v>
      </c>
      <c r="EP9" s="10">
        <f t="shared" si="71"/>
        <v>31.329057570063789</v>
      </c>
      <c r="EQ9" s="18">
        <f t="shared" si="72"/>
        <v>-5.5579179388737694E-2</v>
      </c>
      <c r="ER9" s="18">
        <f t="shared" si="73"/>
        <v>-8.6004599485170655E-2</v>
      </c>
      <c r="ES9" s="18">
        <f t="shared" si="74"/>
        <v>-0.24630648550042711</v>
      </c>
      <c r="ET9" s="18">
        <f t="shared" si="75"/>
        <v>-0.65251442748458111</v>
      </c>
      <c r="EU9" s="7"/>
      <c r="EV9" s="9">
        <v>188.16595896039831</v>
      </c>
      <c r="EW9" s="9">
        <v>139.28331374337338</v>
      </c>
      <c r="EX9" s="9">
        <v>133.0568622279352</v>
      </c>
      <c r="EY9" s="9">
        <v>154.8117457944754</v>
      </c>
      <c r="EZ9" s="10">
        <v>134.8409357591521</v>
      </c>
      <c r="FA9" s="10">
        <v>127.16109233532219</v>
      </c>
      <c r="FB9" s="10">
        <f t="shared" si="76"/>
        <v>-48.88264521702493</v>
      </c>
      <c r="FC9" s="10">
        <f t="shared" si="76"/>
        <v>-6.2264515154381854</v>
      </c>
      <c r="FD9" s="10">
        <f t="shared" si="77"/>
        <v>4.4423779842212809</v>
      </c>
      <c r="FE9" s="10">
        <f t="shared" si="78"/>
        <v>5.8957698926130035</v>
      </c>
      <c r="FF9" s="18">
        <f t="shared" si="79"/>
        <v>-4.4703499278530186E-2</v>
      </c>
      <c r="FG9" s="18">
        <f t="shared" si="80"/>
        <v>-5.6954836308369741E-2</v>
      </c>
      <c r="FH9" s="18">
        <f t="shared" si="81"/>
        <v>-0.25978474261283807</v>
      </c>
      <c r="FI9" s="18">
        <f t="shared" si="82"/>
        <v>-0.12900061253644213</v>
      </c>
      <c r="FJ9" s="15"/>
      <c r="FK9" s="9">
        <v>6257.9835510000003</v>
      </c>
      <c r="FL9" s="9">
        <v>6257.9835509999903</v>
      </c>
      <c r="FM9" s="9">
        <v>6257.9835509999903</v>
      </c>
      <c r="FN9" s="9">
        <v>6257.9835510000003</v>
      </c>
      <c r="FO9" s="9">
        <v>6257.9835510000003</v>
      </c>
      <c r="FP9" s="9">
        <v>6257.9835509999903</v>
      </c>
      <c r="FQ9" s="10">
        <f t="shared" si="83"/>
        <v>-1.0004441719502211E-11</v>
      </c>
      <c r="FR9" s="10">
        <f t="shared" si="83"/>
        <v>0</v>
      </c>
      <c r="FS9" s="10">
        <f t="shared" si="84"/>
        <v>-1.0004441719502211E-11</v>
      </c>
      <c r="FT9" s="10">
        <f t="shared" si="85"/>
        <v>0</v>
      </c>
      <c r="FU9" s="18">
        <f t="shared" si="86"/>
        <v>0</v>
      </c>
      <c r="FV9" s="18">
        <f t="shared" si="87"/>
        <v>-1.5986685867692224E-15</v>
      </c>
      <c r="FW9" s="18">
        <f t="shared" si="88"/>
        <v>-1.5986685867692224E-15</v>
      </c>
      <c r="FX9" s="18">
        <f t="shared" si="89"/>
        <v>0</v>
      </c>
      <c r="FY9" s="7"/>
    </row>
    <row r="10" spans="1:181">
      <c r="A10" s="5" t="s">
        <v>7</v>
      </c>
      <c r="B10" s="9">
        <f t="shared" si="0"/>
        <v>3841.0118856703348</v>
      </c>
      <c r="C10" s="9">
        <f t="shared" si="1"/>
        <v>3575.3097554636506</v>
      </c>
      <c r="D10" s="9">
        <f t="shared" si="2"/>
        <v>3517.0641078504896</v>
      </c>
      <c r="E10" s="9">
        <f t="shared" si="3"/>
        <v>3607.5034826316778</v>
      </c>
      <c r="F10" s="9">
        <f t="shared" si="4"/>
        <v>3315.1594411600072</v>
      </c>
      <c r="G10" s="9">
        <f t="shared" si="5"/>
        <v>3274.5134996074189</v>
      </c>
      <c r="H10" s="10">
        <f t="shared" si="6"/>
        <v>-265.70213020668416</v>
      </c>
      <c r="I10" s="10">
        <f t="shared" si="6"/>
        <v>-58.245647613161054</v>
      </c>
      <c r="J10" s="10">
        <f t="shared" si="7"/>
        <v>260.15031430364343</v>
      </c>
      <c r="K10" s="10">
        <f t="shared" si="8"/>
        <v>242.55060824307066</v>
      </c>
      <c r="L10" s="18">
        <f t="shared" si="9"/>
        <v>-1.6291077304323717E-2</v>
      </c>
      <c r="M10" s="18">
        <f t="shared" si="10"/>
        <v>-1.2260629473183307E-2</v>
      </c>
      <c r="N10" s="18">
        <f t="shared" si="11"/>
        <v>-6.9175034630311674E-2</v>
      </c>
      <c r="O10" s="18">
        <f t="shared" si="12"/>
        <v>-8.103777110102893E-2</v>
      </c>
      <c r="P10" s="5"/>
      <c r="Q10" s="10">
        <v>22.1623249199999</v>
      </c>
      <c r="R10" s="9">
        <v>0</v>
      </c>
      <c r="S10" s="9">
        <v>0</v>
      </c>
      <c r="T10" s="9">
        <v>22.16232492</v>
      </c>
      <c r="U10" s="10">
        <v>4.6506249999999999E-2</v>
      </c>
      <c r="V10" s="10">
        <v>3.9958760000000003E-2</v>
      </c>
      <c r="W10" s="10">
        <f t="shared" si="13"/>
        <v>-22.1623249199999</v>
      </c>
      <c r="X10" s="10">
        <f t="shared" si="13"/>
        <v>0</v>
      </c>
      <c r="Y10" s="10">
        <f t="shared" si="14"/>
        <v>-4.6506249999999999E-2</v>
      </c>
      <c r="Z10" s="10">
        <f t="shared" si="15"/>
        <v>-3.9958760000000003E-2</v>
      </c>
      <c r="AA10" s="18">
        <f t="shared" si="16"/>
        <v>0</v>
      </c>
      <c r="AB10" s="18">
        <f t="shared" si="17"/>
        <v>-0.14078731353312718</v>
      </c>
      <c r="AC10" s="18">
        <f t="shared" si="18"/>
        <v>-1</v>
      </c>
      <c r="AD10" s="18">
        <f t="shared" si="19"/>
        <v>-0.99790156266691898</v>
      </c>
      <c r="AE10" s="7"/>
      <c r="AF10" s="9">
        <v>267.33057535500001</v>
      </c>
      <c r="AG10" s="9">
        <v>267.32966949288499</v>
      </c>
      <c r="AH10" s="9">
        <v>267.33003372105298</v>
      </c>
      <c r="AI10" s="9">
        <v>267.33057539999999</v>
      </c>
      <c r="AJ10" s="10">
        <v>152.16570809999999</v>
      </c>
      <c r="AK10" s="10">
        <v>152.16629472975001</v>
      </c>
      <c r="AL10" s="10">
        <f t="shared" si="20"/>
        <v>-9.0586211501886282E-4</v>
      </c>
      <c r="AM10" s="10">
        <f t="shared" si="20"/>
        <v>3.6422816799586144E-4</v>
      </c>
      <c r="AN10" s="10">
        <f t="shared" si="21"/>
        <v>115.163961392885</v>
      </c>
      <c r="AO10" s="10">
        <f t="shared" si="22"/>
        <v>115.16373899130298</v>
      </c>
      <c r="AP10" s="18">
        <f t="shared" si="23"/>
        <v>1.3624681790344839E-6</v>
      </c>
      <c r="AQ10" s="18">
        <f t="shared" si="24"/>
        <v>3.8552033657421942E-6</v>
      </c>
      <c r="AR10" s="18">
        <f t="shared" si="25"/>
        <v>-3.3885466105623301E-6</v>
      </c>
      <c r="AS10" s="18">
        <f t="shared" si="26"/>
        <v>-0.43079571847582987</v>
      </c>
      <c r="AT10" s="7"/>
      <c r="AU10" s="9">
        <v>13.1159470040551</v>
      </c>
      <c r="AV10" s="9">
        <v>8.4389922505673294</v>
      </c>
      <c r="AW10" s="9">
        <v>7.6252264856436698</v>
      </c>
      <c r="AX10" s="9">
        <v>13.1159470040551</v>
      </c>
      <c r="AY10" s="10">
        <v>8.4391480530000003</v>
      </c>
      <c r="AZ10" s="10">
        <v>7.2922378149998197</v>
      </c>
      <c r="BA10" s="10">
        <f t="shared" si="27"/>
        <v>-4.6769547534877702</v>
      </c>
      <c r="BB10" s="10">
        <f t="shared" si="27"/>
        <v>-0.8137657649236596</v>
      </c>
      <c r="BC10" s="10">
        <f t="shared" si="28"/>
        <v>-1.5580243267088179E-4</v>
      </c>
      <c r="BD10" s="10">
        <f t="shared" si="29"/>
        <v>0.33298867064385007</v>
      </c>
      <c r="BE10" s="18">
        <f t="shared" si="30"/>
        <v>-9.6429258466134093E-2</v>
      </c>
      <c r="BF10" s="18">
        <f t="shared" si="31"/>
        <v>-0.13590355694642303</v>
      </c>
      <c r="BG10" s="18">
        <f t="shared" si="32"/>
        <v>-0.35658536528409129</v>
      </c>
      <c r="BH10" s="18">
        <f t="shared" si="33"/>
        <v>-0.35657348642908959</v>
      </c>
      <c r="BI10" s="1"/>
      <c r="BJ10" s="9">
        <v>0.1008778255</v>
      </c>
      <c r="BK10" s="9">
        <v>4.57076116999999E-2</v>
      </c>
      <c r="BL10" s="9">
        <v>4.9913699300000003E-2</v>
      </c>
      <c r="BM10" s="9">
        <v>9.9892711100000003E-2</v>
      </c>
      <c r="BN10" s="10">
        <v>0.136467282</v>
      </c>
      <c r="BO10" s="10">
        <v>0.148450072499999</v>
      </c>
      <c r="BP10" s="10">
        <f t="shared" si="34"/>
        <v>-5.5170213800000104E-2</v>
      </c>
      <c r="BQ10" s="10">
        <f t="shared" si="34"/>
        <v>4.2060876000001024E-3</v>
      </c>
      <c r="BR10" s="10">
        <f t="shared" si="35"/>
        <v>-9.0759670300000095E-2</v>
      </c>
      <c r="BS10" s="10">
        <f t="shared" si="36"/>
        <v>-9.8536373199999E-2</v>
      </c>
      <c r="BT10" s="18">
        <f t="shared" si="37"/>
        <v>9.2021600857349353E-2</v>
      </c>
      <c r="BU10" s="18">
        <f t="shared" si="38"/>
        <v>8.780705766528718E-2</v>
      </c>
      <c r="BV10" s="18">
        <f t="shared" si="39"/>
        <v>-0.54690129893809125</v>
      </c>
      <c r="BW10" s="18">
        <f t="shared" si="40"/>
        <v>0.3661385350066847</v>
      </c>
      <c r="BX10" s="1"/>
      <c r="BY10" s="9">
        <v>489.39524490479897</v>
      </c>
      <c r="BZ10" s="9">
        <v>477.96869014377899</v>
      </c>
      <c r="CA10" s="9">
        <v>471.75633752905702</v>
      </c>
      <c r="CB10" s="9">
        <v>489.39524490000002</v>
      </c>
      <c r="CC10" s="10">
        <v>477.96869046020004</v>
      </c>
      <c r="CD10" s="10">
        <v>474.54072371547397</v>
      </c>
      <c r="CE10" s="10">
        <f t="shared" si="41"/>
        <v>-11.426554761019986</v>
      </c>
      <c r="CF10" s="10">
        <f t="shared" si="41"/>
        <v>-6.212352614721965</v>
      </c>
      <c r="CG10" s="10">
        <f t="shared" si="42"/>
        <v>-3.1642105113860453E-7</v>
      </c>
      <c r="CH10" s="10">
        <f t="shared" si="43"/>
        <v>-2.7843861864169526</v>
      </c>
      <c r="CI10" s="18">
        <f t="shared" si="44"/>
        <v>-1.2997404940589751E-2</v>
      </c>
      <c r="CJ10" s="18">
        <f t="shared" si="45"/>
        <v>-7.1719483161659242E-3</v>
      </c>
      <c r="CK10" s="18">
        <f t="shared" si="46"/>
        <v>-2.3348315865314075E-2</v>
      </c>
      <c r="CL10" s="18">
        <f t="shared" si="47"/>
        <v>-2.334831520918193E-2</v>
      </c>
      <c r="CM10" s="6"/>
      <c r="CN10" s="9">
        <v>0.15140000000000001</v>
      </c>
      <c r="CO10" s="9">
        <v>0.15140000000000001</v>
      </c>
      <c r="CP10" s="9">
        <v>0.15140000000000001</v>
      </c>
      <c r="CQ10" s="9">
        <v>0.15140000000000001</v>
      </c>
      <c r="CR10" s="9">
        <v>0.15140000000000001</v>
      </c>
      <c r="CS10" s="9">
        <v>0.15140000000000001</v>
      </c>
      <c r="CT10" s="10">
        <f t="shared" si="48"/>
        <v>0</v>
      </c>
      <c r="CU10" s="10">
        <f t="shared" si="48"/>
        <v>0</v>
      </c>
      <c r="CV10" s="10">
        <f t="shared" si="49"/>
        <v>0</v>
      </c>
      <c r="CW10" s="10">
        <f t="shared" si="50"/>
        <v>0</v>
      </c>
      <c r="CX10" s="18">
        <f t="shared" si="51"/>
        <v>0</v>
      </c>
      <c r="CY10" s="18">
        <f t="shared" si="52"/>
        <v>0</v>
      </c>
      <c r="CZ10" s="18">
        <f t="shared" si="53"/>
        <v>0</v>
      </c>
      <c r="DA10" s="18">
        <f t="shared" si="54"/>
        <v>0</v>
      </c>
      <c r="DB10" s="7"/>
      <c r="DC10" s="9">
        <v>404.16508160278852</v>
      </c>
      <c r="DD10" s="9">
        <v>279.82504566407977</v>
      </c>
      <c r="DE10" s="9">
        <v>257.82567500017313</v>
      </c>
      <c r="DF10" s="9">
        <v>184.562295662482</v>
      </c>
      <c r="DG10" s="10">
        <v>143.2883286</v>
      </c>
      <c r="DH10" s="10">
        <v>136.81784233849899</v>
      </c>
      <c r="DI10" s="10">
        <f t="shared" si="55"/>
        <v>-124.34003593870875</v>
      </c>
      <c r="DJ10" s="10">
        <f t="shared" si="55"/>
        <v>-21.999370663906632</v>
      </c>
      <c r="DK10" s="10">
        <f t="shared" si="56"/>
        <v>136.53671706407977</v>
      </c>
      <c r="DL10" s="10">
        <f t="shared" si="57"/>
        <v>121.00783266167414</v>
      </c>
      <c r="DM10" s="18">
        <f t="shared" si="58"/>
        <v>-7.861830456132976E-2</v>
      </c>
      <c r="DN10" s="18">
        <f t="shared" si="59"/>
        <v>-4.5157106128049344E-2</v>
      </c>
      <c r="DO10" s="18">
        <f t="shared" si="60"/>
        <v>-0.30764665627623305</v>
      </c>
      <c r="DP10" s="18">
        <f t="shared" si="61"/>
        <v>-0.22363163025432725</v>
      </c>
      <c r="DQ10" s="7"/>
      <c r="DR10" s="9">
        <v>273.22017835569602</v>
      </c>
      <c r="DS10" s="9">
        <v>199.62735583</v>
      </c>
      <c r="DT10" s="9">
        <v>174.90683733279801</v>
      </c>
      <c r="DU10" s="9">
        <v>273.22017840000001</v>
      </c>
      <c r="DV10" s="10">
        <v>199.62735583</v>
      </c>
      <c r="DW10" s="10">
        <v>174.90683733279801</v>
      </c>
      <c r="DX10" s="10">
        <f t="shared" si="62"/>
        <v>-73.592822525696022</v>
      </c>
      <c r="DY10" s="10">
        <f t="shared" si="62"/>
        <v>-24.720518497201994</v>
      </c>
      <c r="DZ10" s="10">
        <f t="shared" si="63"/>
        <v>0</v>
      </c>
      <c r="EA10" s="10">
        <f t="shared" si="64"/>
        <v>0</v>
      </c>
      <c r="EB10" s="18">
        <f t="shared" si="65"/>
        <v>-0.12383332131220362</v>
      </c>
      <c r="EC10" s="18">
        <f t="shared" si="66"/>
        <v>-0.12383332131220362</v>
      </c>
      <c r="ED10" s="18">
        <f t="shared" si="67"/>
        <v>-0.26935354104735282</v>
      </c>
      <c r="EE10" s="18">
        <f t="shared" si="68"/>
        <v>-0.26935354116583071</v>
      </c>
      <c r="EF10" s="6"/>
      <c r="EG10" s="9">
        <v>33.471342615729505</v>
      </c>
      <c r="EH10" s="9">
        <v>25.048460337476453</v>
      </c>
      <c r="EI10" s="9">
        <v>23.496289995034221</v>
      </c>
      <c r="EJ10" s="9">
        <v>34.939737365950606</v>
      </c>
      <c r="EK10" s="10">
        <v>23.966372638977099</v>
      </c>
      <c r="EL10" s="10">
        <v>22.042052047355199</v>
      </c>
      <c r="EM10" s="10">
        <f t="shared" si="69"/>
        <v>-8.4228822782530521</v>
      </c>
      <c r="EN10" s="10">
        <f t="shared" si="69"/>
        <v>-1.5521703424422313</v>
      </c>
      <c r="EO10" s="10">
        <f t="shared" si="70"/>
        <v>1.0820876984993539</v>
      </c>
      <c r="EP10" s="10">
        <f t="shared" si="71"/>
        <v>1.4542379476790224</v>
      </c>
      <c r="EQ10" s="18">
        <f t="shared" si="72"/>
        <v>-6.1966696616475837E-2</v>
      </c>
      <c r="ER10" s="18">
        <f t="shared" si="73"/>
        <v>-8.0292525723827307E-2</v>
      </c>
      <c r="ES10" s="18">
        <f t="shared" si="74"/>
        <v>-0.25164458967041281</v>
      </c>
      <c r="ET10" s="18">
        <f t="shared" si="75"/>
        <v>-0.31406546111211603</v>
      </c>
      <c r="EU10" s="7"/>
      <c r="EV10" s="9">
        <v>83.196292686766597</v>
      </c>
      <c r="EW10" s="9">
        <v>62.171813733163603</v>
      </c>
      <c r="EX10" s="9">
        <v>59.219773687430795</v>
      </c>
      <c r="EY10" s="9">
        <v>67.823265868090402</v>
      </c>
      <c r="EZ10" s="10">
        <v>54.666843945830202</v>
      </c>
      <c r="FA10" s="10">
        <v>51.705082396053108</v>
      </c>
      <c r="FB10" s="10">
        <f t="shared" si="76"/>
        <v>-21.024478953602994</v>
      </c>
      <c r="FC10" s="10">
        <f t="shared" si="76"/>
        <v>-2.952040045732808</v>
      </c>
      <c r="FD10" s="10">
        <f t="shared" si="77"/>
        <v>7.5049697873334011</v>
      </c>
      <c r="FE10" s="10">
        <f t="shared" si="78"/>
        <v>7.5146912913776873</v>
      </c>
      <c r="FF10" s="18">
        <f t="shared" si="79"/>
        <v>-4.7481967606779578E-2</v>
      </c>
      <c r="FG10" s="18">
        <f t="shared" si="80"/>
        <v>-5.4178389239223808E-2</v>
      </c>
      <c r="FH10" s="18">
        <f t="shared" si="81"/>
        <v>-0.25270932483446101</v>
      </c>
      <c r="FI10" s="18">
        <f t="shared" si="82"/>
        <v>-0.19398095555952954</v>
      </c>
      <c r="FJ10" s="15"/>
      <c r="FK10" s="9">
        <v>2254.7026203999999</v>
      </c>
      <c r="FL10" s="9">
        <v>2254.7026203999999</v>
      </c>
      <c r="FM10" s="9">
        <v>2254.7026203999999</v>
      </c>
      <c r="FN10" s="9">
        <v>2254.7026203999999</v>
      </c>
      <c r="FO10" s="9">
        <v>2254.70262</v>
      </c>
      <c r="FP10" s="9">
        <v>2254.7026203999899</v>
      </c>
      <c r="FQ10" s="10">
        <f t="shared" si="83"/>
        <v>0</v>
      </c>
      <c r="FR10" s="10">
        <f t="shared" si="83"/>
        <v>0</v>
      </c>
      <c r="FS10" s="10">
        <f t="shared" si="84"/>
        <v>3.9999986256589182E-7</v>
      </c>
      <c r="FT10" s="10">
        <f t="shared" si="85"/>
        <v>1.0004441719502211E-11</v>
      </c>
      <c r="FU10" s="18">
        <f t="shared" si="86"/>
        <v>0</v>
      </c>
      <c r="FV10" s="18">
        <f t="shared" si="87"/>
        <v>1.7740248961265335E-10</v>
      </c>
      <c r="FW10" s="18">
        <f t="shared" si="88"/>
        <v>0</v>
      </c>
      <c r="FX10" s="18">
        <f t="shared" si="89"/>
        <v>-1.7740692672585311E-10</v>
      </c>
      <c r="FY10" s="7"/>
    </row>
    <row r="11" spans="1:181">
      <c r="A11" s="5" t="s">
        <v>8</v>
      </c>
      <c r="B11" s="9">
        <f t="shared" si="0"/>
        <v>400435.7926792053</v>
      </c>
      <c r="C11" s="9">
        <f t="shared" si="1"/>
        <v>377155.43739414477</v>
      </c>
      <c r="D11" s="9">
        <f t="shared" si="2"/>
        <v>377895.94507451134</v>
      </c>
      <c r="E11" s="9">
        <f t="shared" si="3"/>
        <v>400527.14354945906</v>
      </c>
      <c r="F11" s="9">
        <f t="shared" si="4"/>
        <v>389822.86257626698</v>
      </c>
      <c r="G11" s="9">
        <f t="shared" si="5"/>
        <v>402217.70553486166</v>
      </c>
      <c r="H11" s="10">
        <f t="shared" si="6"/>
        <v>-23280.355285060534</v>
      </c>
      <c r="I11" s="10">
        <f t="shared" si="6"/>
        <v>740.50768036657246</v>
      </c>
      <c r="J11" s="10">
        <f t="shared" si="7"/>
        <v>-12667.425182122213</v>
      </c>
      <c r="K11" s="10">
        <f t="shared" si="8"/>
        <v>-24321.760460350313</v>
      </c>
      <c r="L11" s="18">
        <f t="shared" si="9"/>
        <v>1.9634018416462809E-3</v>
      </c>
      <c r="M11" s="18">
        <f t="shared" si="10"/>
        <v>3.1796090349035598E-2</v>
      </c>
      <c r="N11" s="18">
        <f t="shared" si="11"/>
        <v>-5.8137548417682906E-2</v>
      </c>
      <c r="O11" s="18">
        <f t="shared" si="12"/>
        <v>-2.6725482019348469E-2</v>
      </c>
      <c r="P11" s="5"/>
      <c r="Q11" s="10">
        <v>27923.001488435799</v>
      </c>
      <c r="R11" s="9">
        <v>17523.35634943</v>
      </c>
      <c r="S11" s="9">
        <v>20561.1003379299</v>
      </c>
      <c r="T11" s="9">
        <v>29832.628659999998</v>
      </c>
      <c r="U11" s="10">
        <v>22751.659840799999</v>
      </c>
      <c r="V11" s="10">
        <v>35938.829282699997</v>
      </c>
      <c r="W11" s="10">
        <f t="shared" si="13"/>
        <v>-10399.645139005799</v>
      </c>
      <c r="X11" s="10">
        <f t="shared" si="13"/>
        <v>3037.7439884999003</v>
      </c>
      <c r="Y11" s="10">
        <f t="shared" si="14"/>
        <v>-5228.3034913699994</v>
      </c>
      <c r="Z11" s="10">
        <f t="shared" si="15"/>
        <v>-15377.728944770097</v>
      </c>
      <c r="AA11" s="18">
        <f t="shared" si="16"/>
        <v>0.17335400410314158</v>
      </c>
      <c r="AB11" s="18">
        <f t="shared" si="17"/>
        <v>0.5796135110218098</v>
      </c>
      <c r="AC11" s="18">
        <f t="shared" si="18"/>
        <v>-0.37244008826604014</v>
      </c>
      <c r="AD11" s="18">
        <f t="shared" si="19"/>
        <v>-0.23735651658126461</v>
      </c>
      <c r="AE11" s="7"/>
      <c r="AF11" s="9">
        <v>31342.501314546502</v>
      </c>
      <c r="AG11" s="9">
        <v>30278.3755356359</v>
      </c>
      <c r="AH11" s="9">
        <v>30293.782164434098</v>
      </c>
      <c r="AI11" s="9">
        <v>31345.792170000001</v>
      </c>
      <c r="AJ11" s="10">
        <v>31028.270509999998</v>
      </c>
      <c r="AK11" s="10">
        <v>31060.759977678899</v>
      </c>
      <c r="AL11" s="10">
        <f t="shared" si="20"/>
        <v>-1064.1257789106021</v>
      </c>
      <c r="AM11" s="10">
        <f t="shared" si="20"/>
        <v>15.406628798198653</v>
      </c>
      <c r="AN11" s="10">
        <f t="shared" si="21"/>
        <v>-749.89497436409874</v>
      </c>
      <c r="AO11" s="10">
        <f t="shared" si="22"/>
        <v>-766.97781324480093</v>
      </c>
      <c r="AP11" s="18">
        <f t="shared" si="23"/>
        <v>5.0883274038483143E-4</v>
      </c>
      <c r="AQ11" s="18">
        <f t="shared" si="24"/>
        <v>1.0470924464974583E-3</v>
      </c>
      <c r="AR11" s="18">
        <f t="shared" si="25"/>
        <v>-3.3951526977099501E-2</v>
      </c>
      <c r="AS11" s="18">
        <f t="shared" si="26"/>
        <v>-1.0129642226872525E-2</v>
      </c>
      <c r="AT11" s="7"/>
      <c r="AU11" s="9">
        <v>1229.6188367489499</v>
      </c>
      <c r="AV11" s="9">
        <v>1035.9360971348201</v>
      </c>
      <c r="AW11" s="9">
        <v>915.56938085412003</v>
      </c>
      <c r="AX11" s="9">
        <v>1229.6188367489499</v>
      </c>
      <c r="AY11" s="10">
        <v>1035.9090080000001</v>
      </c>
      <c r="AZ11" s="10">
        <v>859.114184827484</v>
      </c>
      <c r="BA11" s="10">
        <f t="shared" si="27"/>
        <v>-193.68273961412979</v>
      </c>
      <c r="BB11" s="10">
        <f t="shared" si="27"/>
        <v>-120.36671628070008</v>
      </c>
      <c r="BC11" s="10">
        <f t="shared" si="28"/>
        <v>2.7089134820016625E-2</v>
      </c>
      <c r="BD11" s="10">
        <f t="shared" si="29"/>
        <v>56.455196026636031</v>
      </c>
      <c r="BE11" s="18">
        <f t="shared" si="30"/>
        <v>-0.11619125601821283</v>
      </c>
      <c r="BF11" s="18">
        <f t="shared" si="31"/>
        <v>-0.17066636336510752</v>
      </c>
      <c r="BG11" s="18">
        <f t="shared" si="32"/>
        <v>-0.15751445393128261</v>
      </c>
      <c r="BH11" s="18">
        <f t="shared" si="33"/>
        <v>-0.15753648444513815</v>
      </c>
      <c r="BI11" s="1"/>
      <c r="BJ11" s="9">
        <v>1871.18254</v>
      </c>
      <c r="BK11" s="9">
        <v>835.04823637389904</v>
      </c>
      <c r="BL11" s="9">
        <v>908.28787150830397</v>
      </c>
      <c r="BM11" s="9">
        <v>10212.6444670039</v>
      </c>
      <c r="BN11" s="10">
        <v>13198.923419999999</v>
      </c>
      <c r="BO11" s="10">
        <v>14159.5808107663</v>
      </c>
      <c r="BP11" s="10">
        <f t="shared" si="34"/>
        <v>-1036.134303626101</v>
      </c>
      <c r="BQ11" s="10">
        <f t="shared" si="34"/>
        <v>73.239635134404921</v>
      </c>
      <c r="BR11" s="10">
        <f t="shared" si="35"/>
        <v>-12363.8751836261</v>
      </c>
      <c r="BS11" s="10">
        <f t="shared" si="36"/>
        <v>-13251.292939257995</v>
      </c>
      <c r="BT11" s="18">
        <f t="shared" si="37"/>
        <v>8.7707071213561999E-2</v>
      </c>
      <c r="BU11" s="18">
        <f t="shared" si="38"/>
        <v>7.2783011174278073E-2</v>
      </c>
      <c r="BV11" s="18">
        <f t="shared" si="39"/>
        <v>-0.55373234918390213</v>
      </c>
      <c r="BW11" s="18">
        <f t="shared" si="40"/>
        <v>0.29240995930529917</v>
      </c>
      <c r="BX11" s="1"/>
      <c r="BY11" s="9">
        <v>41371.446490760798</v>
      </c>
      <c r="BZ11" s="9">
        <v>40747.553633470401</v>
      </c>
      <c r="CA11" s="9">
        <v>40573.578767512299</v>
      </c>
      <c r="CB11" s="9">
        <v>41371.446490000002</v>
      </c>
      <c r="CC11" s="10">
        <v>40747.553428607171</v>
      </c>
      <c r="CD11" s="10">
        <v>40560.385776283198</v>
      </c>
      <c r="CE11" s="10">
        <f t="shared" si="41"/>
        <v>-623.89285729039693</v>
      </c>
      <c r="CF11" s="10">
        <f t="shared" si="41"/>
        <v>-173.97486595810187</v>
      </c>
      <c r="CG11" s="10">
        <f t="shared" si="42"/>
        <v>2.0486323046498001E-4</v>
      </c>
      <c r="CH11" s="10">
        <f t="shared" si="43"/>
        <v>13.192991229101608</v>
      </c>
      <c r="CI11" s="18">
        <f t="shared" si="44"/>
        <v>-4.269578181871448E-3</v>
      </c>
      <c r="CJ11" s="18">
        <f t="shared" si="45"/>
        <v>-4.5933470006218917E-3</v>
      </c>
      <c r="CK11" s="18">
        <f t="shared" si="46"/>
        <v>-1.5080276620971583E-2</v>
      </c>
      <c r="CL11" s="18">
        <f t="shared" si="47"/>
        <v>-1.5080281554661963E-2</v>
      </c>
      <c r="CM11" s="6"/>
      <c r="CN11" s="9">
        <v>115995.68769999998</v>
      </c>
      <c r="CO11" s="9">
        <v>115995.68769999998</v>
      </c>
      <c r="CP11" s="9">
        <v>115995.68769999998</v>
      </c>
      <c r="CQ11" s="9">
        <v>115995.68769999998</v>
      </c>
      <c r="CR11" s="9">
        <v>115995.68769999998</v>
      </c>
      <c r="CS11" s="9">
        <v>115995.68769999998</v>
      </c>
      <c r="CT11" s="10">
        <f t="shared" si="48"/>
        <v>0</v>
      </c>
      <c r="CU11" s="10">
        <f t="shared" si="48"/>
        <v>0</v>
      </c>
      <c r="CV11" s="10">
        <f t="shared" si="49"/>
        <v>0</v>
      </c>
      <c r="CW11" s="10">
        <f t="shared" si="50"/>
        <v>0</v>
      </c>
      <c r="CX11" s="18">
        <f t="shared" si="51"/>
        <v>0</v>
      </c>
      <c r="CY11" s="18">
        <f t="shared" si="52"/>
        <v>0</v>
      </c>
      <c r="CZ11" s="18">
        <f t="shared" si="53"/>
        <v>0</v>
      </c>
      <c r="DA11" s="18">
        <f t="shared" si="54"/>
        <v>0</v>
      </c>
      <c r="DB11" s="7"/>
      <c r="DC11" s="9">
        <v>19407.43600318065</v>
      </c>
      <c r="DD11" s="9">
        <v>13099.67681444868</v>
      </c>
      <c r="DE11" s="9">
        <v>12039.631211099153</v>
      </c>
      <c r="DF11" s="9">
        <v>9600.0916444296709</v>
      </c>
      <c r="DG11" s="10">
        <v>7496.8144130000001</v>
      </c>
      <c r="DH11" s="10">
        <v>7152.39873983712</v>
      </c>
      <c r="DI11" s="10">
        <f t="shared" si="55"/>
        <v>-6307.7591887319704</v>
      </c>
      <c r="DJ11" s="10">
        <f t="shared" si="55"/>
        <v>-1060.0456033495266</v>
      </c>
      <c r="DK11" s="10">
        <f t="shared" si="56"/>
        <v>5602.8624014486795</v>
      </c>
      <c r="DL11" s="10">
        <f t="shared" si="57"/>
        <v>4887.232471262033</v>
      </c>
      <c r="DM11" s="18">
        <f t="shared" si="58"/>
        <v>-8.0921508092498706E-2</v>
      </c>
      <c r="DN11" s="18">
        <f t="shared" si="59"/>
        <v>-4.5941603218246828E-2</v>
      </c>
      <c r="DO11" s="18">
        <f t="shared" si="60"/>
        <v>-0.32501764724089277</v>
      </c>
      <c r="DP11" s="18">
        <f t="shared" si="61"/>
        <v>-0.21908928678301423</v>
      </c>
      <c r="DQ11" s="7"/>
      <c r="DR11" s="9">
        <v>12682.087290548299</v>
      </c>
      <c r="DS11" s="9">
        <v>9693.6763511000008</v>
      </c>
      <c r="DT11" s="9">
        <v>8725.0841816575903</v>
      </c>
      <c r="DU11" s="9">
        <v>12682.087289999999</v>
      </c>
      <c r="DV11" s="10">
        <v>9693.6763511000008</v>
      </c>
      <c r="DW11" s="10">
        <v>8725.0841816575903</v>
      </c>
      <c r="DX11" s="10">
        <f t="shared" si="62"/>
        <v>-2988.4109394482984</v>
      </c>
      <c r="DY11" s="10">
        <f t="shared" si="62"/>
        <v>-968.59216944241052</v>
      </c>
      <c r="DZ11" s="10">
        <f t="shared" si="63"/>
        <v>0</v>
      </c>
      <c r="EA11" s="10">
        <f t="shared" si="64"/>
        <v>0</v>
      </c>
      <c r="EB11" s="18">
        <f t="shared" si="65"/>
        <v>-9.9920002933922836E-2</v>
      </c>
      <c r="EC11" s="18">
        <f t="shared" si="66"/>
        <v>-9.9920002933922836E-2</v>
      </c>
      <c r="ED11" s="18">
        <f t="shared" si="67"/>
        <v>-0.23564030675577358</v>
      </c>
      <c r="EE11" s="18">
        <f t="shared" si="68"/>
        <v>-0.23564030672272709</v>
      </c>
      <c r="EF11" s="6"/>
      <c r="EG11" s="9">
        <v>695.96226390670097</v>
      </c>
      <c r="EH11" s="9">
        <v>530.67367142999808</v>
      </c>
      <c r="EI11" s="9">
        <v>511.27269552794002</v>
      </c>
      <c r="EJ11" s="9">
        <v>730.288463246074</v>
      </c>
      <c r="EK11" s="10">
        <v>608.59761392273094</v>
      </c>
      <c r="EL11" s="10">
        <v>562.42853576522805</v>
      </c>
      <c r="EM11" s="10">
        <f t="shared" si="69"/>
        <v>-165.28859247670289</v>
      </c>
      <c r="EN11" s="10">
        <f t="shared" si="69"/>
        <v>-19.400975902058065</v>
      </c>
      <c r="EO11" s="10">
        <f t="shared" si="70"/>
        <v>-77.923942492732863</v>
      </c>
      <c r="EP11" s="10">
        <f t="shared" si="71"/>
        <v>-51.155840237288032</v>
      </c>
      <c r="EQ11" s="18">
        <f t="shared" si="72"/>
        <v>-3.6559145377946786E-2</v>
      </c>
      <c r="ER11" s="18">
        <f t="shared" si="73"/>
        <v>-7.5861418285751991E-2</v>
      </c>
      <c r="ES11" s="18">
        <f t="shared" si="74"/>
        <v>-0.23749648658948136</v>
      </c>
      <c r="ET11" s="18">
        <f t="shared" si="75"/>
        <v>-0.16663394733423137</v>
      </c>
      <c r="EU11" s="7"/>
      <c r="EV11" s="9">
        <v>2412.2905613616404</v>
      </c>
      <c r="EW11" s="9">
        <v>1784.443917940107</v>
      </c>
      <c r="EX11" s="9">
        <v>1715.6554980489868</v>
      </c>
      <c r="EY11" s="9">
        <v>2022.27963831446</v>
      </c>
      <c r="EZ11" s="10">
        <v>1635.21419083709</v>
      </c>
      <c r="FA11" s="10">
        <v>1534.259422555833</v>
      </c>
      <c r="FB11" s="10">
        <f t="shared" si="76"/>
        <v>-627.84664342153337</v>
      </c>
      <c r="FC11" s="10">
        <f t="shared" si="76"/>
        <v>-68.788419891120157</v>
      </c>
      <c r="FD11" s="10">
        <f t="shared" si="77"/>
        <v>149.22972710301701</v>
      </c>
      <c r="FE11" s="10">
        <f t="shared" si="78"/>
        <v>181.39607549315383</v>
      </c>
      <c r="FF11" s="18">
        <f t="shared" si="79"/>
        <v>-3.8548939083794156E-2</v>
      </c>
      <c r="FG11" s="18">
        <f t="shared" si="80"/>
        <v>-6.1737947754463139E-2</v>
      </c>
      <c r="FH11" s="18">
        <f t="shared" si="81"/>
        <v>-0.26026990839243652</v>
      </c>
      <c r="FI11" s="18">
        <f t="shared" si="82"/>
        <v>-0.19140055615650828</v>
      </c>
      <c r="FJ11" s="15"/>
      <c r="FK11" s="9">
        <v>145504.578189716</v>
      </c>
      <c r="FL11" s="9">
        <v>145631.00908718101</v>
      </c>
      <c r="FM11" s="9">
        <v>145656.295265939</v>
      </c>
      <c r="FN11" s="9">
        <v>145504.578189716</v>
      </c>
      <c r="FO11" s="9">
        <v>145630.55609999999</v>
      </c>
      <c r="FP11" s="9">
        <v>145669.17692279001</v>
      </c>
      <c r="FQ11" s="10">
        <f t="shared" si="83"/>
        <v>126.43089746500482</v>
      </c>
      <c r="FR11" s="10">
        <f t="shared" si="83"/>
        <v>25.286178757989546</v>
      </c>
      <c r="FS11" s="10">
        <f t="shared" si="84"/>
        <v>0.45298718102276325</v>
      </c>
      <c r="FT11" s="10">
        <f t="shared" si="85"/>
        <v>-12.881656851008302</v>
      </c>
      <c r="FU11" s="18">
        <f t="shared" si="86"/>
        <v>1.7363183099865874E-4</v>
      </c>
      <c r="FV11" s="18">
        <f t="shared" si="87"/>
        <v>2.6519724860146033E-4</v>
      </c>
      <c r="FW11" s="18">
        <f t="shared" si="88"/>
        <v>8.6891353549135766E-4</v>
      </c>
      <c r="FX11" s="18">
        <f t="shared" si="89"/>
        <v>8.6580031949046903E-4</v>
      </c>
      <c r="FY11" s="7"/>
    </row>
    <row r="12" spans="1:181">
      <c r="A12" s="5" t="s">
        <v>9</v>
      </c>
      <c r="B12" s="9">
        <f t="shared" si="0"/>
        <v>330513.8842709451</v>
      </c>
      <c r="C12" s="9">
        <f t="shared" si="1"/>
        <v>316011.26736309956</v>
      </c>
      <c r="D12" s="9">
        <f t="shared" si="2"/>
        <v>306614.55196108524</v>
      </c>
      <c r="E12" s="9">
        <f t="shared" si="3"/>
        <v>324072.29617012036</v>
      </c>
      <c r="F12" s="9">
        <f t="shared" si="4"/>
        <v>307654.30227632163</v>
      </c>
      <c r="G12" s="9">
        <f t="shared" si="5"/>
        <v>306697.90842347383</v>
      </c>
      <c r="H12" s="10">
        <f t="shared" si="6"/>
        <v>-14502.616907845542</v>
      </c>
      <c r="I12" s="10">
        <f t="shared" si="6"/>
        <v>-9396.7154020143207</v>
      </c>
      <c r="J12" s="10">
        <f t="shared" si="7"/>
        <v>8356.9650867779274</v>
      </c>
      <c r="K12" s="10">
        <f t="shared" si="8"/>
        <v>-83.356462388590444</v>
      </c>
      <c r="L12" s="18">
        <f t="shared" si="9"/>
        <v>-2.9735380894559741E-2</v>
      </c>
      <c r="M12" s="18">
        <f t="shared" si="10"/>
        <v>-3.1086639964774871E-3</v>
      </c>
      <c r="N12" s="18">
        <f t="shared" si="11"/>
        <v>-4.3878994493183665E-2</v>
      </c>
      <c r="O12" s="18">
        <f t="shared" si="12"/>
        <v>-5.0661516235192709E-2</v>
      </c>
      <c r="P12" s="5"/>
      <c r="Q12" s="10">
        <v>34905.713523021703</v>
      </c>
      <c r="R12" s="9">
        <v>29545.711873470002</v>
      </c>
      <c r="S12" s="9">
        <v>21741.52060471</v>
      </c>
      <c r="T12" s="9">
        <v>34863.272599999997</v>
      </c>
      <c r="U12" s="10">
        <v>22755.851289999999</v>
      </c>
      <c r="V12" s="10">
        <v>22976.679043549899</v>
      </c>
      <c r="W12" s="10">
        <f t="shared" si="13"/>
        <v>-5360.0016495517011</v>
      </c>
      <c r="X12" s="10">
        <f t="shared" si="13"/>
        <v>-7804.1912687600015</v>
      </c>
      <c r="Y12" s="10">
        <f t="shared" si="14"/>
        <v>6789.8605834700029</v>
      </c>
      <c r="Z12" s="10">
        <f t="shared" si="15"/>
        <v>-1235.1584388398987</v>
      </c>
      <c r="AA12" s="18">
        <f t="shared" si="16"/>
        <v>-0.26413955778698378</v>
      </c>
      <c r="AB12" s="18">
        <f t="shared" si="17"/>
        <v>9.7042185210158352E-3</v>
      </c>
      <c r="AC12" s="18">
        <f t="shared" si="18"/>
        <v>-0.15355657021640789</v>
      </c>
      <c r="AD12" s="18">
        <f t="shared" si="19"/>
        <v>-0.3472829831241947</v>
      </c>
      <c r="AE12" s="7"/>
      <c r="AF12" s="9">
        <v>16936.977423099699</v>
      </c>
      <c r="AG12" s="9">
        <v>16109.279964134901</v>
      </c>
      <c r="AH12" s="9">
        <v>16123.4836596843</v>
      </c>
      <c r="AI12" s="9">
        <v>17280.247309999999</v>
      </c>
      <c r="AJ12" s="10">
        <v>17115.06738</v>
      </c>
      <c r="AK12" s="10">
        <v>17136.335912024399</v>
      </c>
      <c r="AL12" s="10">
        <f t="shared" si="20"/>
        <v>-827.69745896479799</v>
      </c>
      <c r="AM12" s="10">
        <f t="shared" si="20"/>
        <v>14.203695549398617</v>
      </c>
      <c r="AN12" s="10">
        <f t="shared" si="21"/>
        <v>-1005.7874158650993</v>
      </c>
      <c r="AO12" s="10">
        <f t="shared" si="22"/>
        <v>-1012.8522523400989</v>
      </c>
      <c r="AP12" s="18">
        <f t="shared" si="23"/>
        <v>8.8170890201307527E-4</v>
      </c>
      <c r="AQ12" s="18">
        <f t="shared" si="24"/>
        <v>1.2426788368506063E-3</v>
      </c>
      <c r="AR12" s="18">
        <f t="shared" si="25"/>
        <v>-4.8869254430010216E-2</v>
      </c>
      <c r="AS12" s="18">
        <f t="shared" si="26"/>
        <v>-9.5588869208144706E-3</v>
      </c>
      <c r="AT12" s="7"/>
      <c r="AU12" s="9">
        <v>925.15950599999996</v>
      </c>
      <c r="AV12" s="9">
        <v>750.47266993039102</v>
      </c>
      <c r="AW12" s="9">
        <v>677.01049524212897</v>
      </c>
      <c r="AX12" s="9">
        <v>925.15950599999996</v>
      </c>
      <c r="AY12" s="10">
        <v>750.46907099999999</v>
      </c>
      <c r="AZ12" s="10">
        <v>644.09812264319999</v>
      </c>
      <c r="BA12" s="10">
        <f t="shared" si="27"/>
        <v>-174.68683606960894</v>
      </c>
      <c r="BB12" s="10">
        <f t="shared" si="27"/>
        <v>-73.462174688262053</v>
      </c>
      <c r="BC12" s="10">
        <f t="shared" si="28"/>
        <v>3.5989303910355375E-3</v>
      </c>
      <c r="BD12" s="10">
        <f t="shared" si="29"/>
        <v>32.912372598928982</v>
      </c>
      <c r="BE12" s="18">
        <f t="shared" si="30"/>
        <v>-9.7887874711114972E-2</v>
      </c>
      <c r="BF12" s="18">
        <f t="shared" si="31"/>
        <v>-0.14173928342584555</v>
      </c>
      <c r="BG12" s="18">
        <f t="shared" si="32"/>
        <v>-0.1888180740042128</v>
      </c>
      <c r="BH12" s="18">
        <f t="shared" si="33"/>
        <v>-0.18882196406897211</v>
      </c>
      <c r="BI12" s="1"/>
      <c r="BJ12" s="9">
        <v>143.975234</v>
      </c>
      <c r="BK12" s="9">
        <v>65.234992190499995</v>
      </c>
      <c r="BL12" s="9">
        <v>71.238020716099896</v>
      </c>
      <c r="BM12" s="9">
        <v>592.590451615897</v>
      </c>
      <c r="BN12" s="10">
        <v>809.56065379999995</v>
      </c>
      <c r="BO12" s="10">
        <v>880.64579043009599</v>
      </c>
      <c r="BP12" s="10">
        <f t="shared" si="34"/>
        <v>-78.740241809500006</v>
      </c>
      <c r="BQ12" s="10">
        <f t="shared" si="34"/>
        <v>6.0030285255999019</v>
      </c>
      <c r="BR12" s="10">
        <f t="shared" si="35"/>
        <v>-744.3256616095</v>
      </c>
      <c r="BS12" s="10">
        <f t="shared" si="36"/>
        <v>-809.40776971399612</v>
      </c>
      <c r="BT12" s="18">
        <f t="shared" si="37"/>
        <v>9.2021602579023642E-2</v>
      </c>
      <c r="BU12" s="18">
        <f t="shared" si="38"/>
        <v>8.7807054723360409E-2</v>
      </c>
      <c r="BV12" s="18">
        <f t="shared" si="39"/>
        <v>-0.54690129421494815</v>
      </c>
      <c r="BW12" s="18">
        <f t="shared" si="40"/>
        <v>0.36613853900693266</v>
      </c>
      <c r="BX12" s="1"/>
      <c r="BY12" s="9">
        <v>46751.315259254101</v>
      </c>
      <c r="BZ12" s="9">
        <v>45755.192264967503</v>
      </c>
      <c r="CA12" s="9">
        <v>45531.9775450058</v>
      </c>
      <c r="CB12" s="9">
        <v>46751.315260000003</v>
      </c>
      <c r="CC12" s="10">
        <v>45755.19230350478</v>
      </c>
      <c r="CD12" s="10">
        <v>45456.355366681702</v>
      </c>
      <c r="CE12" s="10">
        <f t="shared" si="41"/>
        <v>-996.12299428659753</v>
      </c>
      <c r="CF12" s="10">
        <f t="shared" si="41"/>
        <v>-223.21471996170294</v>
      </c>
      <c r="CG12" s="10">
        <f t="shared" si="42"/>
        <v>-3.8537276850547642E-5</v>
      </c>
      <c r="CH12" s="10">
        <f t="shared" si="43"/>
        <v>75.622178324098059</v>
      </c>
      <c r="CI12" s="18">
        <f t="shared" si="44"/>
        <v>-4.8784566059534946E-3</v>
      </c>
      <c r="CJ12" s="18">
        <f t="shared" si="45"/>
        <v>-6.5312136563829368E-3</v>
      </c>
      <c r="CK12" s="18">
        <f t="shared" si="46"/>
        <v>-2.1306844283689362E-2</v>
      </c>
      <c r="CL12" s="18">
        <f t="shared" si="47"/>
        <v>-2.1306843475000507E-2</v>
      </c>
      <c r="CM12" s="6"/>
      <c r="CN12" s="9">
        <v>28079.336199999998</v>
      </c>
      <c r="CO12" s="9">
        <v>28079.336199999998</v>
      </c>
      <c r="CP12" s="9">
        <v>28079.336199999998</v>
      </c>
      <c r="CQ12" s="9">
        <v>28079.336199999998</v>
      </c>
      <c r="CR12" s="9">
        <v>28079.336199999998</v>
      </c>
      <c r="CS12" s="9">
        <v>28079.336199999998</v>
      </c>
      <c r="CT12" s="10">
        <f t="shared" si="48"/>
        <v>0</v>
      </c>
      <c r="CU12" s="10">
        <f t="shared" si="48"/>
        <v>0</v>
      </c>
      <c r="CV12" s="10">
        <f t="shared" si="49"/>
        <v>0</v>
      </c>
      <c r="CW12" s="10">
        <f t="shared" si="50"/>
        <v>0</v>
      </c>
      <c r="CX12" s="18">
        <f t="shared" si="51"/>
        <v>0</v>
      </c>
      <c r="CY12" s="18">
        <f t="shared" si="52"/>
        <v>0</v>
      </c>
      <c r="CZ12" s="18">
        <f t="shared" si="53"/>
        <v>0</v>
      </c>
      <c r="DA12" s="18">
        <f t="shared" si="54"/>
        <v>0</v>
      </c>
      <c r="DB12" s="7"/>
      <c r="DC12" s="9">
        <v>13505.540896069007</v>
      </c>
      <c r="DD12" s="9">
        <v>8230.6348617192016</v>
      </c>
      <c r="DE12" s="9">
        <v>7404.4470832807765</v>
      </c>
      <c r="DF12" s="9">
        <v>6505.1500493204003</v>
      </c>
      <c r="DG12" s="10">
        <v>4828.7972989999998</v>
      </c>
      <c r="DH12" s="10">
        <v>4541.3981355093601</v>
      </c>
      <c r="DI12" s="10">
        <f t="shared" si="55"/>
        <v>-5274.9060343498059</v>
      </c>
      <c r="DJ12" s="10">
        <f t="shared" si="55"/>
        <v>-826.18777843842508</v>
      </c>
      <c r="DK12" s="10">
        <f t="shared" si="56"/>
        <v>3401.8375627192017</v>
      </c>
      <c r="DL12" s="10">
        <f t="shared" si="57"/>
        <v>2863.0489477714164</v>
      </c>
      <c r="DM12" s="18">
        <f t="shared" si="58"/>
        <v>-0.10037959310782162</v>
      </c>
      <c r="DN12" s="18">
        <f t="shared" si="59"/>
        <v>-5.9517752702139194E-2</v>
      </c>
      <c r="DO12" s="18">
        <f t="shared" si="60"/>
        <v>-0.39057347461627007</v>
      </c>
      <c r="DP12" s="18">
        <f t="shared" si="61"/>
        <v>-0.25769624645253658</v>
      </c>
      <c r="DQ12" s="7"/>
      <c r="DR12" s="9">
        <v>5795.0770841438598</v>
      </c>
      <c r="DS12" s="9">
        <v>4545.9026022999997</v>
      </c>
      <c r="DT12" s="9">
        <v>4091.7236544047801</v>
      </c>
      <c r="DU12" s="9">
        <v>5795.0770839999996</v>
      </c>
      <c r="DV12" s="10">
        <v>4545.9026022999997</v>
      </c>
      <c r="DW12" s="10">
        <v>4091.7236544047801</v>
      </c>
      <c r="DX12" s="10">
        <f t="shared" si="62"/>
        <v>-1249.1744818438601</v>
      </c>
      <c r="DY12" s="10">
        <f t="shared" si="62"/>
        <v>-454.17894789521961</v>
      </c>
      <c r="DZ12" s="10">
        <f t="shared" si="63"/>
        <v>0</v>
      </c>
      <c r="EA12" s="10">
        <f t="shared" si="64"/>
        <v>0</v>
      </c>
      <c r="EB12" s="18">
        <f t="shared" si="65"/>
        <v>-9.9909520205168439E-2</v>
      </c>
      <c r="EC12" s="18">
        <f t="shared" si="66"/>
        <v>-9.9909520205168439E-2</v>
      </c>
      <c r="ED12" s="18">
        <f t="shared" si="67"/>
        <v>-0.21555787157029818</v>
      </c>
      <c r="EE12" s="18">
        <f t="shared" si="68"/>
        <v>-0.21555787155082473</v>
      </c>
      <c r="EF12" s="6"/>
      <c r="EG12" s="9">
        <v>610.951448222934</v>
      </c>
      <c r="EH12" s="9">
        <v>477.61249569426701</v>
      </c>
      <c r="EI12" s="9">
        <v>463.83603528933298</v>
      </c>
      <c r="EJ12" s="9">
        <v>636.35183516753307</v>
      </c>
      <c r="EK12" s="10">
        <v>536.52280725717594</v>
      </c>
      <c r="EL12" s="10">
        <v>494.22762705823106</v>
      </c>
      <c r="EM12" s="10">
        <f t="shared" si="69"/>
        <v>-133.33895252866699</v>
      </c>
      <c r="EN12" s="10">
        <f t="shared" si="69"/>
        <v>-13.776460404934028</v>
      </c>
      <c r="EO12" s="10">
        <f t="shared" si="70"/>
        <v>-58.91031156290893</v>
      </c>
      <c r="EP12" s="10">
        <f t="shared" si="71"/>
        <v>-30.391591768898081</v>
      </c>
      <c r="EQ12" s="18">
        <f t="shared" si="72"/>
        <v>-2.8844430430799956E-2</v>
      </c>
      <c r="ER12" s="18">
        <f t="shared" si="73"/>
        <v>-7.8832026573422392E-2</v>
      </c>
      <c r="ES12" s="18">
        <f t="shared" si="74"/>
        <v>-0.21824803413840518</v>
      </c>
      <c r="ET12" s="18">
        <f t="shared" si="75"/>
        <v>-0.15687709596071964</v>
      </c>
      <c r="EU12" s="7"/>
      <c r="EV12" s="9">
        <v>1762.1444706598331</v>
      </c>
      <c r="EW12" s="9">
        <v>1354.1962122188331</v>
      </c>
      <c r="EX12" s="9">
        <v>1332.2854362780472</v>
      </c>
      <c r="EY12" s="9">
        <v>1546.102647542509</v>
      </c>
      <c r="EZ12" s="10">
        <v>1379.9094694596849</v>
      </c>
      <c r="FA12" s="10">
        <v>1299.4153446982102</v>
      </c>
      <c r="FB12" s="10">
        <f t="shared" si="76"/>
        <v>-407.94825844100001</v>
      </c>
      <c r="FC12" s="10">
        <f t="shared" si="76"/>
        <v>-21.910775940785925</v>
      </c>
      <c r="FD12" s="10">
        <f t="shared" si="77"/>
        <v>-25.713257240851817</v>
      </c>
      <c r="FE12" s="10">
        <f t="shared" si="78"/>
        <v>32.870091579836981</v>
      </c>
      <c r="FF12" s="18">
        <f t="shared" si="79"/>
        <v>-1.6179912292684232E-2</v>
      </c>
      <c r="FG12" s="18">
        <f t="shared" si="80"/>
        <v>-5.8332902659906281E-2</v>
      </c>
      <c r="FH12" s="18">
        <f t="shared" si="81"/>
        <v>-0.23150670403786144</v>
      </c>
      <c r="FI12" s="18">
        <f t="shared" si="82"/>
        <v>-0.10749168455728594</v>
      </c>
      <c r="FJ12" s="15"/>
      <c r="FK12" s="9">
        <v>181097.69322647399</v>
      </c>
      <c r="FL12" s="9">
        <v>181097.69322647399</v>
      </c>
      <c r="FM12" s="9">
        <v>181097.69322647399</v>
      </c>
      <c r="FN12" s="9">
        <v>181097.69322647399</v>
      </c>
      <c r="FO12" s="9">
        <v>181097.69320000001</v>
      </c>
      <c r="FP12" s="9">
        <v>181097.69322647399</v>
      </c>
      <c r="FQ12" s="10">
        <f t="shared" si="83"/>
        <v>0</v>
      </c>
      <c r="FR12" s="10">
        <f t="shared" si="83"/>
        <v>0</v>
      </c>
      <c r="FS12" s="10">
        <f t="shared" si="84"/>
        <v>2.6473979232832789E-5</v>
      </c>
      <c r="FT12" s="10">
        <f t="shared" si="85"/>
        <v>0</v>
      </c>
      <c r="FU12" s="18">
        <f t="shared" si="86"/>
        <v>0</v>
      </c>
      <c r="FV12" s="18">
        <f t="shared" si="87"/>
        <v>1.4618617589786499E-10</v>
      </c>
      <c r="FW12" s="18">
        <f t="shared" si="88"/>
        <v>0</v>
      </c>
      <c r="FX12" s="18">
        <f t="shared" si="89"/>
        <v>-1.461861758764946E-10</v>
      </c>
      <c r="FY12" s="7"/>
    </row>
    <row r="13" spans="1:181">
      <c r="A13" s="5" t="s">
        <v>10</v>
      </c>
      <c r="B13" s="9">
        <f t="shared" si="0"/>
        <v>263698.07130504161</v>
      </c>
      <c r="C13" s="9">
        <f t="shared" si="1"/>
        <v>262687.52289651998</v>
      </c>
      <c r="D13" s="9">
        <f t="shared" si="2"/>
        <v>262407.48881479056</v>
      </c>
      <c r="E13" s="9">
        <f t="shared" si="3"/>
        <v>262904.28939644201</v>
      </c>
      <c r="F13" s="9">
        <f t="shared" si="4"/>
        <v>262230.2068190854</v>
      </c>
      <c r="G13" s="9">
        <f t="shared" si="5"/>
        <v>261988.50150117272</v>
      </c>
      <c r="H13" s="10">
        <f t="shared" si="6"/>
        <v>-1010.5484085216303</v>
      </c>
      <c r="I13" s="10">
        <f t="shared" si="6"/>
        <v>-280.03408172942</v>
      </c>
      <c r="J13" s="10">
        <f t="shared" si="7"/>
        <v>457.31607743457425</v>
      </c>
      <c r="K13" s="10">
        <f t="shared" si="8"/>
        <v>418.98731361783575</v>
      </c>
      <c r="L13" s="18">
        <f t="shared" si="9"/>
        <v>-1.066034955302134E-3</v>
      </c>
      <c r="M13" s="18">
        <f t="shared" si="10"/>
        <v>-9.2172950189310502E-4</v>
      </c>
      <c r="N13" s="18">
        <f t="shared" si="11"/>
        <v>-3.8322176704608676E-3</v>
      </c>
      <c r="O13" s="18">
        <f t="shared" si="12"/>
        <v>-2.5639847067695869E-3</v>
      </c>
      <c r="P13" s="5"/>
      <c r="Q13" s="10">
        <v>2.7491344299999901E-2</v>
      </c>
      <c r="R13" s="9">
        <v>37.804858769999903</v>
      </c>
      <c r="S13" s="9">
        <v>37.80443983</v>
      </c>
      <c r="T13" s="9">
        <v>0.58048543399999997</v>
      </c>
      <c r="U13" s="10">
        <v>1.83313595</v>
      </c>
      <c r="V13" s="10">
        <v>3.17344986999999</v>
      </c>
      <c r="W13" s="10">
        <f t="shared" si="13"/>
        <v>37.7773674256999</v>
      </c>
      <c r="X13" s="10">
        <f t="shared" si="13"/>
        <v>-4.1893999990350039E-4</v>
      </c>
      <c r="Y13" s="10">
        <f t="shared" si="14"/>
        <v>35.971722819999904</v>
      </c>
      <c r="Z13" s="10">
        <f t="shared" si="15"/>
        <v>34.630989960000008</v>
      </c>
      <c r="AA13" s="18">
        <f t="shared" si="16"/>
        <v>-1.1081644358263039E-5</v>
      </c>
      <c r="AB13" s="18">
        <f t="shared" si="17"/>
        <v>0.73115903924091941</v>
      </c>
      <c r="AC13" s="18">
        <f t="shared" si="18"/>
        <v>1374.1549708684138</v>
      </c>
      <c r="AD13" s="18">
        <f t="shared" si="19"/>
        <v>2.1579361731236828</v>
      </c>
      <c r="AE13" s="7"/>
      <c r="AF13" s="9">
        <v>3147.1818812554998</v>
      </c>
      <c r="AG13" s="9">
        <v>3128.92897001459</v>
      </c>
      <c r="AH13" s="9">
        <v>3130.67225795692</v>
      </c>
      <c r="AI13" s="9">
        <v>3147.181881</v>
      </c>
      <c r="AJ13" s="10">
        <v>3143.1482310000001</v>
      </c>
      <c r="AK13" s="10">
        <v>3146.51479992758</v>
      </c>
      <c r="AL13" s="10">
        <f t="shared" si="20"/>
        <v>-18.252911240909725</v>
      </c>
      <c r="AM13" s="10">
        <f t="shared" si="20"/>
        <v>1.743287942329971</v>
      </c>
      <c r="AN13" s="10">
        <f t="shared" si="21"/>
        <v>-14.219260985410074</v>
      </c>
      <c r="AO13" s="10">
        <f t="shared" si="22"/>
        <v>-15.842541970660022</v>
      </c>
      <c r="AP13" s="18">
        <f t="shared" si="23"/>
        <v>5.571516512635447E-4</v>
      </c>
      <c r="AQ13" s="18">
        <f t="shared" si="24"/>
        <v>1.0710818199333976E-3</v>
      </c>
      <c r="AR13" s="18">
        <f t="shared" si="25"/>
        <v>-5.7997637027664009E-3</v>
      </c>
      <c r="AS13" s="18">
        <f t="shared" si="26"/>
        <v>-1.2816704443907709E-3</v>
      </c>
      <c r="AT13" s="7"/>
      <c r="AU13" s="9">
        <v>374.286238213464</v>
      </c>
      <c r="AV13" s="9">
        <v>276.27511527321201</v>
      </c>
      <c r="AW13" s="9">
        <v>251.68601672451999</v>
      </c>
      <c r="AX13" s="9">
        <v>374.286238213464</v>
      </c>
      <c r="AY13" s="10">
        <v>276.27894889999999</v>
      </c>
      <c r="AZ13" s="10">
        <v>240.61191785118601</v>
      </c>
      <c r="BA13" s="10">
        <f t="shared" si="27"/>
        <v>-98.011122940251994</v>
      </c>
      <c r="BB13" s="10">
        <f t="shared" si="27"/>
        <v>-24.589098548692021</v>
      </c>
      <c r="BC13" s="10">
        <f t="shared" si="28"/>
        <v>-3.8336267879799379E-3</v>
      </c>
      <c r="BD13" s="10">
        <f t="shared" si="29"/>
        <v>11.07409887333398</v>
      </c>
      <c r="BE13" s="18">
        <f t="shared" si="30"/>
        <v>-8.900221985022265E-2</v>
      </c>
      <c r="BF13" s="18">
        <f t="shared" si="31"/>
        <v>-0.12909789613295428</v>
      </c>
      <c r="BG13" s="18">
        <f t="shared" si="32"/>
        <v>-0.26186141229257276</v>
      </c>
      <c r="BH13" s="18">
        <f t="shared" si="33"/>
        <v>-0.26185116979259127</v>
      </c>
      <c r="BI13" s="1"/>
      <c r="BJ13" s="9">
        <v>0</v>
      </c>
      <c r="BK13" s="9">
        <v>0</v>
      </c>
      <c r="BL13" s="9">
        <v>0</v>
      </c>
      <c r="BM13" s="9">
        <v>0</v>
      </c>
      <c r="BN13" s="10">
        <v>0</v>
      </c>
      <c r="BO13" s="10">
        <v>0</v>
      </c>
      <c r="BP13" s="10">
        <f t="shared" si="34"/>
        <v>0</v>
      </c>
      <c r="BQ13" s="10">
        <f t="shared" si="34"/>
        <v>0</v>
      </c>
      <c r="BR13" s="10">
        <f t="shared" si="35"/>
        <v>0</v>
      </c>
      <c r="BS13" s="10">
        <f t="shared" si="36"/>
        <v>0</v>
      </c>
      <c r="BT13" s="18">
        <f t="shared" si="37"/>
        <v>0</v>
      </c>
      <c r="BU13" s="18">
        <f t="shared" si="38"/>
        <v>0</v>
      </c>
      <c r="BV13" s="18">
        <f t="shared" si="39"/>
        <v>0</v>
      </c>
      <c r="BW13" s="18">
        <f t="shared" si="40"/>
        <v>0</v>
      </c>
      <c r="BX13" s="2"/>
      <c r="BY13" s="9">
        <v>56402.447483170698</v>
      </c>
      <c r="BZ13" s="9">
        <v>56163.447227170698</v>
      </c>
      <c r="CA13" s="9">
        <v>56102.661067486901</v>
      </c>
      <c r="CB13" s="9">
        <v>56402.447480000003</v>
      </c>
      <c r="CC13" s="10">
        <v>56163.447035993238</v>
      </c>
      <c r="CD13" s="10">
        <v>56091.701885170703</v>
      </c>
      <c r="CE13" s="10">
        <f t="shared" si="41"/>
        <v>-239.00025599999935</v>
      </c>
      <c r="CF13" s="10">
        <f t="shared" si="41"/>
        <v>-60.78615968379745</v>
      </c>
      <c r="CG13" s="10">
        <f t="shared" si="42"/>
        <v>1.9117745978292078E-4</v>
      </c>
      <c r="CH13" s="10">
        <f t="shared" si="43"/>
        <v>10.959182316197257</v>
      </c>
      <c r="CI13" s="18">
        <f t="shared" si="44"/>
        <v>-1.0823082037313119E-3</v>
      </c>
      <c r="CJ13" s="18">
        <f t="shared" si="45"/>
        <v>-1.2774349618632898E-3</v>
      </c>
      <c r="CK13" s="18">
        <f t="shared" si="46"/>
        <v>-4.2374093087239164E-3</v>
      </c>
      <c r="CL13" s="18">
        <f t="shared" si="47"/>
        <v>-4.2374126422707525E-3</v>
      </c>
      <c r="CM13" s="6"/>
      <c r="CN13" s="9">
        <v>61432.423800000004</v>
      </c>
      <c r="CO13" s="9">
        <v>61432.423800000004</v>
      </c>
      <c r="CP13" s="9">
        <v>61432.423800000004</v>
      </c>
      <c r="CQ13" s="9">
        <v>61432.423800000004</v>
      </c>
      <c r="CR13" s="9">
        <v>61432.423800000004</v>
      </c>
      <c r="CS13" s="9">
        <v>61432.423800000004</v>
      </c>
      <c r="CT13" s="10">
        <f t="shared" si="48"/>
        <v>0</v>
      </c>
      <c r="CU13" s="10">
        <f t="shared" si="48"/>
        <v>0</v>
      </c>
      <c r="CV13" s="10">
        <f t="shared" si="49"/>
        <v>0</v>
      </c>
      <c r="CW13" s="10">
        <f t="shared" si="50"/>
        <v>0</v>
      </c>
      <c r="CX13" s="18">
        <f t="shared" si="51"/>
        <v>0</v>
      </c>
      <c r="CY13" s="18">
        <f t="shared" si="52"/>
        <v>0</v>
      </c>
      <c r="CZ13" s="18">
        <f t="shared" si="53"/>
        <v>0</v>
      </c>
      <c r="DA13" s="18">
        <f t="shared" si="54"/>
        <v>0</v>
      </c>
      <c r="DB13" s="7"/>
      <c r="DC13" s="9">
        <v>1411.7450246468652</v>
      </c>
      <c r="DD13" s="9">
        <v>1026.3824072148091</v>
      </c>
      <c r="DE13" s="9">
        <v>934.29757113283586</v>
      </c>
      <c r="DF13" s="9">
        <v>673.32569333434503</v>
      </c>
      <c r="DG13" s="10">
        <v>619.18337899999995</v>
      </c>
      <c r="DH13" s="10">
        <v>597.20572564749602</v>
      </c>
      <c r="DI13" s="10">
        <f t="shared" si="55"/>
        <v>-385.36261743205614</v>
      </c>
      <c r="DJ13" s="10">
        <f t="shared" si="55"/>
        <v>-92.084836081973208</v>
      </c>
      <c r="DK13" s="10">
        <f t="shared" si="56"/>
        <v>407.19902821480912</v>
      </c>
      <c r="DL13" s="10">
        <f t="shared" si="57"/>
        <v>337.09184548533983</v>
      </c>
      <c r="DM13" s="18">
        <f t="shared" si="58"/>
        <v>-8.9717862888798516E-2</v>
      </c>
      <c r="DN13" s="18">
        <f t="shared" si="59"/>
        <v>-3.5494578985628626E-2</v>
      </c>
      <c r="DO13" s="18">
        <f t="shared" si="60"/>
        <v>-0.27296899277435099</v>
      </c>
      <c r="DP13" s="18">
        <f t="shared" si="61"/>
        <v>-8.0410290102297208E-2</v>
      </c>
      <c r="DQ13" s="7"/>
      <c r="DR13" s="9">
        <v>1848.2420816830199</v>
      </c>
      <c r="DS13" s="9">
        <v>1391.4557523000001</v>
      </c>
      <c r="DT13" s="9">
        <v>1241.75633695747</v>
      </c>
      <c r="DU13" s="9">
        <v>1848.242082</v>
      </c>
      <c r="DV13" s="10">
        <v>1391.4557523000001</v>
      </c>
      <c r="DW13" s="10">
        <v>1241.75633695747</v>
      </c>
      <c r="DX13" s="10">
        <f t="shared" si="62"/>
        <v>-456.78632938301985</v>
      </c>
      <c r="DY13" s="10">
        <f t="shared" si="62"/>
        <v>-149.69941534253007</v>
      </c>
      <c r="DZ13" s="10">
        <f t="shared" si="63"/>
        <v>0</v>
      </c>
      <c r="EA13" s="10">
        <f t="shared" si="64"/>
        <v>0</v>
      </c>
      <c r="EB13" s="18">
        <f t="shared" si="65"/>
        <v>-0.10758474719378258</v>
      </c>
      <c r="EC13" s="18">
        <f t="shared" si="66"/>
        <v>-0.10758474719378258</v>
      </c>
      <c r="ED13" s="18">
        <f t="shared" si="67"/>
        <v>-0.2471463743359136</v>
      </c>
      <c r="EE13" s="18">
        <f t="shared" si="68"/>
        <v>-0.24714637446503065</v>
      </c>
      <c r="EF13" s="6"/>
      <c r="EG13" s="9">
        <v>167.52075412075561</v>
      </c>
      <c r="EH13" s="9">
        <v>146.44055008762899</v>
      </c>
      <c r="EI13" s="9">
        <v>143.35316268583409</v>
      </c>
      <c r="EJ13" s="9">
        <v>171.2862085747596</v>
      </c>
      <c r="EK13" s="10">
        <v>165.0303826571766</v>
      </c>
      <c r="EL13" s="10">
        <v>150.6798441308826</v>
      </c>
      <c r="EM13" s="10">
        <f t="shared" si="69"/>
        <v>-21.08020403312662</v>
      </c>
      <c r="EN13" s="10">
        <f t="shared" si="69"/>
        <v>-3.0873874017948992</v>
      </c>
      <c r="EO13" s="10">
        <f t="shared" si="70"/>
        <v>-18.58983256954761</v>
      </c>
      <c r="EP13" s="10">
        <f t="shared" si="71"/>
        <v>-7.3266814450485072</v>
      </c>
      <c r="EQ13" s="18">
        <f t="shared" si="72"/>
        <v>-2.108287219590085E-2</v>
      </c>
      <c r="ER13" s="18">
        <f t="shared" si="73"/>
        <v>-8.6956948746249221E-2</v>
      </c>
      <c r="ES13" s="18">
        <f t="shared" si="74"/>
        <v>-0.12583637259614514</v>
      </c>
      <c r="ET13" s="18">
        <f t="shared" si="75"/>
        <v>-3.6522648084959961E-2</v>
      </c>
      <c r="EU13" s="7"/>
      <c r="EV13" s="9">
        <v>340.47234087799814</v>
      </c>
      <c r="EW13" s="9">
        <v>309.00174018507619</v>
      </c>
      <c r="EX13" s="9">
        <v>317.14403453006861</v>
      </c>
      <c r="EY13" s="9">
        <v>280.79131815641568</v>
      </c>
      <c r="EZ13" s="10">
        <v>262.76605328499068</v>
      </c>
      <c r="FA13" s="10">
        <v>248.19930890338497</v>
      </c>
      <c r="FB13" s="10">
        <f t="shared" si="76"/>
        <v>-31.470600692921948</v>
      </c>
      <c r="FC13" s="10">
        <f t="shared" si="76"/>
        <v>8.1422943449924219</v>
      </c>
      <c r="FD13" s="10">
        <f t="shared" si="77"/>
        <v>46.235686900085511</v>
      </c>
      <c r="FE13" s="10">
        <f t="shared" si="78"/>
        <v>68.944725626683635</v>
      </c>
      <c r="FF13" s="18">
        <f t="shared" si="79"/>
        <v>2.6350318739679607E-2</v>
      </c>
      <c r="FG13" s="18">
        <f t="shared" si="80"/>
        <v>-5.5436172974013917E-2</v>
      </c>
      <c r="FH13" s="18">
        <f t="shared" si="81"/>
        <v>-9.243217998785648E-2</v>
      </c>
      <c r="FI13" s="18">
        <f t="shared" si="82"/>
        <v>-6.4194523497994968E-2</v>
      </c>
      <c r="FJ13" s="15"/>
      <c r="FK13" s="9">
        <v>138573.724209729</v>
      </c>
      <c r="FL13" s="9">
        <v>138775.36247550399</v>
      </c>
      <c r="FM13" s="9">
        <v>138815.69012748601</v>
      </c>
      <c r="FN13" s="9">
        <v>138573.724209729</v>
      </c>
      <c r="FO13" s="9">
        <v>138774.64009999999</v>
      </c>
      <c r="FP13" s="9">
        <v>138836.234432714</v>
      </c>
      <c r="FQ13" s="10">
        <f t="shared" si="83"/>
        <v>201.63826577499276</v>
      </c>
      <c r="FR13" s="10">
        <f t="shared" si="83"/>
        <v>40.327651982021052</v>
      </c>
      <c r="FS13" s="10">
        <f t="shared" si="84"/>
        <v>0.72237550400313921</v>
      </c>
      <c r="FT13" s="10">
        <f t="shared" si="85"/>
        <v>-20.544305227987934</v>
      </c>
      <c r="FU13" s="18">
        <f t="shared" si="86"/>
        <v>2.9059662509719266E-4</v>
      </c>
      <c r="FV13" s="18">
        <f t="shared" si="87"/>
        <v>4.4384429799009168E-4</v>
      </c>
      <c r="FW13" s="18">
        <f t="shared" si="88"/>
        <v>1.4550973997770071E-3</v>
      </c>
      <c r="FX13" s="18">
        <f t="shared" si="89"/>
        <v>1.4498844670358055E-3</v>
      </c>
      <c r="FY13" s="7"/>
    </row>
    <row r="14" spans="1:181">
      <c r="A14" s="5" t="s">
        <v>11</v>
      </c>
      <c r="B14" s="9">
        <f t="shared" si="0"/>
        <v>538533.00690996845</v>
      </c>
      <c r="C14" s="9">
        <f t="shared" si="1"/>
        <v>525444.43006617436</v>
      </c>
      <c r="D14" s="9">
        <f t="shared" si="2"/>
        <v>515310.2837991846</v>
      </c>
      <c r="E14" s="9">
        <f t="shared" si="3"/>
        <v>531426.17346372467</v>
      </c>
      <c r="F14" s="9">
        <f t="shared" si="4"/>
        <v>523739.37121416233</v>
      </c>
      <c r="G14" s="9">
        <f t="shared" si="5"/>
        <v>526042.76187742024</v>
      </c>
      <c r="H14" s="10">
        <f t="shared" si="6"/>
        <v>-13088.576843794086</v>
      </c>
      <c r="I14" s="10">
        <f t="shared" si="6"/>
        <v>-10134.146266989759</v>
      </c>
      <c r="J14" s="10">
        <f t="shared" si="7"/>
        <v>1705.0588520120364</v>
      </c>
      <c r="K14" s="10">
        <f t="shared" si="8"/>
        <v>-10732.478078235639</v>
      </c>
      <c r="L14" s="18">
        <f t="shared" si="9"/>
        <v>-1.9286808817658353E-2</v>
      </c>
      <c r="M14" s="18">
        <f t="shared" si="10"/>
        <v>4.3979711853971669E-3</v>
      </c>
      <c r="N14" s="18">
        <f t="shared" si="11"/>
        <v>-2.4304131178318332E-2</v>
      </c>
      <c r="O14" s="18">
        <f t="shared" si="12"/>
        <v>-1.4464478103254446E-2</v>
      </c>
      <c r="P14" s="5"/>
      <c r="Q14" s="10">
        <v>21227.076602494501</v>
      </c>
      <c r="R14" s="9">
        <v>18933.142943249899</v>
      </c>
      <c r="S14" s="9">
        <v>10871.565977529899</v>
      </c>
      <c r="T14" s="9">
        <v>21288.693179999998</v>
      </c>
      <c r="U14" s="10">
        <v>20311.611314900001</v>
      </c>
      <c r="V14" s="10">
        <v>24695.544172879901</v>
      </c>
      <c r="W14" s="10">
        <f t="shared" si="13"/>
        <v>-2293.9336592446016</v>
      </c>
      <c r="X14" s="10">
        <f t="shared" si="13"/>
        <v>-8061.5769657199999</v>
      </c>
      <c r="Y14" s="10">
        <f t="shared" si="14"/>
        <v>-1378.4683716501022</v>
      </c>
      <c r="Z14" s="10">
        <f t="shared" si="15"/>
        <v>-13823.978195350002</v>
      </c>
      <c r="AA14" s="18">
        <f t="shared" si="16"/>
        <v>-0.42579179747830181</v>
      </c>
      <c r="AB14" s="18">
        <f t="shared" si="17"/>
        <v>0.21583382972496998</v>
      </c>
      <c r="AC14" s="18">
        <f t="shared" si="18"/>
        <v>-0.10806639567951763</v>
      </c>
      <c r="AD14" s="18">
        <f t="shared" si="19"/>
        <v>-4.5896751709397193E-2</v>
      </c>
      <c r="AE14" s="7"/>
      <c r="AF14" s="9">
        <v>25052.398982438499</v>
      </c>
      <c r="AG14" s="9">
        <v>23443.5803407891</v>
      </c>
      <c r="AH14" s="9">
        <v>23457.1423493437</v>
      </c>
      <c r="AI14" s="9">
        <v>25061.67398</v>
      </c>
      <c r="AJ14" s="10">
        <v>24836.850190000001</v>
      </c>
      <c r="AK14" s="10">
        <v>24786.044852595001</v>
      </c>
      <c r="AL14" s="10">
        <f t="shared" si="20"/>
        <v>-1608.8186416493991</v>
      </c>
      <c r="AM14" s="10">
        <f t="shared" si="20"/>
        <v>13.562008554599743</v>
      </c>
      <c r="AN14" s="10">
        <f t="shared" si="21"/>
        <v>-1393.2698492109012</v>
      </c>
      <c r="AO14" s="10">
        <f t="shared" si="22"/>
        <v>-1328.9025032513018</v>
      </c>
      <c r="AP14" s="18">
        <f t="shared" si="23"/>
        <v>5.7849562044085163E-4</v>
      </c>
      <c r="AQ14" s="18">
        <f t="shared" si="24"/>
        <v>-2.0455628236407857E-3</v>
      </c>
      <c r="AR14" s="18">
        <f t="shared" si="25"/>
        <v>-6.421814704360912E-2</v>
      </c>
      <c r="AS14" s="18">
        <f t="shared" si="26"/>
        <v>-8.9708209507240004E-3</v>
      </c>
      <c r="AT14" s="7"/>
      <c r="AU14" s="9">
        <v>3201.7718349442098</v>
      </c>
      <c r="AV14" s="9">
        <v>2467.7896902353</v>
      </c>
      <c r="AW14" s="9">
        <v>2220.3212210074198</v>
      </c>
      <c r="AX14" s="9">
        <v>3201.7718349442098</v>
      </c>
      <c r="AY14" s="10">
        <v>2467.7871650000002</v>
      </c>
      <c r="AZ14" s="10">
        <v>2107.8893796080101</v>
      </c>
      <c r="BA14" s="10">
        <f t="shared" si="27"/>
        <v>-733.9821447089098</v>
      </c>
      <c r="BB14" s="10">
        <f t="shared" si="27"/>
        <v>-247.46846922788018</v>
      </c>
      <c r="BC14" s="10">
        <f t="shared" si="28"/>
        <v>2.5252352997995331E-3</v>
      </c>
      <c r="BD14" s="10">
        <f t="shared" si="29"/>
        <v>112.43184139940968</v>
      </c>
      <c r="BE14" s="18">
        <f t="shared" si="30"/>
        <v>-0.10027939990473193</v>
      </c>
      <c r="BF14" s="18">
        <f t="shared" si="31"/>
        <v>-0.14583825967503564</v>
      </c>
      <c r="BG14" s="18">
        <f t="shared" si="32"/>
        <v>-0.2292424890175534</v>
      </c>
      <c r="BH14" s="18">
        <f t="shared" si="33"/>
        <v>-0.22924327771688302</v>
      </c>
      <c r="BI14" s="1"/>
      <c r="BJ14" s="9">
        <v>8.4768608800000003</v>
      </c>
      <c r="BK14" s="9">
        <v>3.1962938485999901</v>
      </c>
      <c r="BL14" s="9">
        <v>3.305900211</v>
      </c>
      <c r="BM14" s="9">
        <v>8.3909646718999902</v>
      </c>
      <c r="BN14" s="10">
        <v>9.4472484449999996</v>
      </c>
      <c r="BO14" s="10">
        <v>9.7656345698999996</v>
      </c>
      <c r="BP14" s="10">
        <f t="shared" si="34"/>
        <v>-5.2805670314000102</v>
      </c>
      <c r="BQ14" s="10">
        <f t="shared" si="34"/>
        <v>0.10960636240000987</v>
      </c>
      <c r="BR14" s="10">
        <f t="shared" si="35"/>
        <v>-6.2509545964000095</v>
      </c>
      <c r="BS14" s="10">
        <f t="shared" si="36"/>
        <v>-6.4597343588999996</v>
      </c>
      <c r="BT14" s="18">
        <f t="shared" si="37"/>
        <v>3.4291703952068923E-2</v>
      </c>
      <c r="BU14" s="18">
        <f t="shared" si="38"/>
        <v>3.3701466279158487E-2</v>
      </c>
      <c r="BV14" s="18">
        <f t="shared" si="39"/>
        <v>-0.62293897542412069</v>
      </c>
      <c r="BW14" s="18">
        <f t="shared" si="40"/>
        <v>0.1258834728070464</v>
      </c>
      <c r="BX14" s="1"/>
      <c r="BY14" s="9">
        <v>16971.562309045101</v>
      </c>
      <c r="BZ14" s="9">
        <v>15957.6563090451</v>
      </c>
      <c r="CA14" s="9">
        <v>15743.6815014451</v>
      </c>
      <c r="CB14" s="9">
        <v>16971.562310000001</v>
      </c>
      <c r="CC14" s="10">
        <v>15957.65654961389</v>
      </c>
      <c r="CD14" s="10">
        <v>15653.4845090451</v>
      </c>
      <c r="CE14" s="10">
        <f t="shared" si="41"/>
        <v>-1013.9060000000009</v>
      </c>
      <c r="CF14" s="10">
        <f t="shared" si="41"/>
        <v>-213.97480759999962</v>
      </c>
      <c r="CG14" s="10">
        <f t="shared" si="42"/>
        <v>-2.4056879010458943E-4</v>
      </c>
      <c r="CH14" s="10">
        <f t="shared" si="43"/>
        <v>90.196992400000454</v>
      </c>
      <c r="CI14" s="18">
        <f t="shared" si="44"/>
        <v>-1.3408911901349491E-2</v>
      </c>
      <c r="CJ14" s="18">
        <f t="shared" si="45"/>
        <v>-1.9061197339539801E-2</v>
      </c>
      <c r="CK14" s="18">
        <f t="shared" si="46"/>
        <v>-5.9741465254476503E-2</v>
      </c>
      <c r="CL14" s="18">
        <f t="shared" si="47"/>
        <v>-5.9741451132562878E-2</v>
      </c>
      <c r="CM14" s="6"/>
      <c r="CN14" s="9">
        <v>323.06449999999984</v>
      </c>
      <c r="CO14" s="9">
        <v>323.06449999999984</v>
      </c>
      <c r="CP14" s="9">
        <v>323.06449999999984</v>
      </c>
      <c r="CQ14" s="9">
        <v>323.06449999999984</v>
      </c>
      <c r="CR14" s="9">
        <v>323.06449999999984</v>
      </c>
      <c r="CS14" s="9">
        <v>323.06449999999984</v>
      </c>
      <c r="CT14" s="10">
        <f t="shared" si="48"/>
        <v>0</v>
      </c>
      <c r="CU14" s="10">
        <f t="shared" si="48"/>
        <v>0</v>
      </c>
      <c r="CV14" s="10">
        <f t="shared" si="49"/>
        <v>0</v>
      </c>
      <c r="CW14" s="10">
        <f t="shared" si="50"/>
        <v>0</v>
      </c>
      <c r="CX14" s="18">
        <f t="shared" si="51"/>
        <v>0</v>
      </c>
      <c r="CY14" s="18">
        <f t="shared" si="52"/>
        <v>0</v>
      </c>
      <c r="CZ14" s="18">
        <f t="shared" si="53"/>
        <v>0</v>
      </c>
      <c r="DA14" s="18">
        <f t="shared" si="54"/>
        <v>0</v>
      </c>
      <c r="DB14" s="7"/>
      <c r="DC14" s="9">
        <v>12732.568692464029</v>
      </c>
      <c r="DD14" s="9">
        <v>8972.244393846051</v>
      </c>
      <c r="DE14" s="9">
        <v>8363.8531211519694</v>
      </c>
      <c r="DF14" s="9">
        <v>5937.3579829904102</v>
      </c>
      <c r="DG14" s="10">
        <v>4589.0404500000004</v>
      </c>
      <c r="DH14" s="10">
        <v>4307.1926454547602</v>
      </c>
      <c r="DI14" s="10">
        <f t="shared" si="55"/>
        <v>-3760.3242986179775</v>
      </c>
      <c r="DJ14" s="10">
        <f t="shared" si="55"/>
        <v>-608.39127269408164</v>
      </c>
      <c r="DK14" s="10">
        <f t="shared" si="56"/>
        <v>4383.2039438460506</v>
      </c>
      <c r="DL14" s="10">
        <f t="shared" si="57"/>
        <v>4056.6604756972092</v>
      </c>
      <c r="DM14" s="18">
        <f t="shared" si="58"/>
        <v>-6.7808147659393844E-2</v>
      </c>
      <c r="DN14" s="18">
        <f t="shared" si="59"/>
        <v>-6.1417589933259409E-2</v>
      </c>
      <c r="DO14" s="18">
        <f t="shared" si="60"/>
        <v>-0.29533116132674664</v>
      </c>
      <c r="DP14" s="18">
        <f t="shared" si="61"/>
        <v>-0.2270904898867688</v>
      </c>
      <c r="DQ14" s="7"/>
      <c r="DR14" s="9">
        <v>10249.720289307799</v>
      </c>
      <c r="DS14" s="9">
        <v>7519.7040505000004</v>
      </c>
      <c r="DT14" s="9">
        <v>6623.63199647685</v>
      </c>
      <c r="DU14" s="9">
        <v>10249.720289999999</v>
      </c>
      <c r="DV14" s="10">
        <v>7519.7040505000004</v>
      </c>
      <c r="DW14" s="10">
        <v>6623.63199647685</v>
      </c>
      <c r="DX14" s="10">
        <f t="shared" si="62"/>
        <v>-2730.0162388077988</v>
      </c>
      <c r="DY14" s="10">
        <f t="shared" si="62"/>
        <v>-896.07205402315049</v>
      </c>
      <c r="DZ14" s="10">
        <f t="shared" si="63"/>
        <v>0</v>
      </c>
      <c r="EA14" s="10">
        <f t="shared" si="64"/>
        <v>0</v>
      </c>
      <c r="EB14" s="18">
        <f t="shared" si="65"/>
        <v>-0.11916320748867355</v>
      </c>
      <c r="EC14" s="18">
        <f t="shared" si="66"/>
        <v>-0.11916320748867355</v>
      </c>
      <c r="ED14" s="18">
        <f t="shared" si="67"/>
        <v>-0.26635031608186127</v>
      </c>
      <c r="EE14" s="18">
        <f t="shared" si="68"/>
        <v>-0.26635031613140725</v>
      </c>
      <c r="EF14" s="6"/>
      <c r="EG14" s="9">
        <v>1203.6426779312199</v>
      </c>
      <c r="EH14" s="9">
        <v>919.54961655526995</v>
      </c>
      <c r="EI14" s="9">
        <v>871.46227409490598</v>
      </c>
      <c r="EJ14" s="9">
        <v>1243.055813889808</v>
      </c>
      <c r="EK14" s="10">
        <v>1011.1513597281529</v>
      </c>
      <c r="EL14" s="10">
        <v>924.18080869219102</v>
      </c>
      <c r="EM14" s="10">
        <f t="shared" si="69"/>
        <v>-284.0930613759499</v>
      </c>
      <c r="EN14" s="10">
        <f t="shared" si="69"/>
        <v>-48.087342460363971</v>
      </c>
      <c r="EO14" s="10">
        <f t="shared" si="70"/>
        <v>-91.601743172882948</v>
      </c>
      <c r="EP14" s="10">
        <f t="shared" si="71"/>
        <v>-52.718534597285043</v>
      </c>
      <c r="EQ14" s="18">
        <f t="shared" si="72"/>
        <v>-5.2294451103687301E-2</v>
      </c>
      <c r="ER14" s="18">
        <f t="shared" si="73"/>
        <v>-8.6011406896929682E-2</v>
      </c>
      <c r="ES14" s="18">
        <f t="shared" si="74"/>
        <v>-0.23602774027939871</v>
      </c>
      <c r="ET14" s="18">
        <f t="shared" si="75"/>
        <v>-0.18655996904593736</v>
      </c>
      <c r="EU14" s="7"/>
      <c r="EV14" s="9">
        <v>2653.4284497160211</v>
      </c>
      <c r="EW14" s="9">
        <v>1995.2062173580721</v>
      </c>
      <c r="EX14" s="9">
        <v>1922.9592471767639</v>
      </c>
      <c r="EY14" s="9">
        <v>2231.5868964813221</v>
      </c>
      <c r="EZ14" s="10">
        <v>1803.7626859752359</v>
      </c>
      <c r="FA14" s="10">
        <v>1702.6676673514721</v>
      </c>
      <c r="FB14" s="10">
        <f t="shared" si="76"/>
        <v>-658.222232357949</v>
      </c>
      <c r="FC14" s="10">
        <f t="shared" si="76"/>
        <v>-72.246970181308143</v>
      </c>
      <c r="FD14" s="10">
        <f t="shared" si="77"/>
        <v>191.44353138283623</v>
      </c>
      <c r="FE14" s="10">
        <f t="shared" si="78"/>
        <v>220.29157982529182</v>
      </c>
      <c r="FF14" s="18">
        <f t="shared" si="79"/>
        <v>-3.6210277189779955E-2</v>
      </c>
      <c r="FG14" s="18">
        <f t="shared" si="80"/>
        <v>-5.6046740189164598E-2</v>
      </c>
      <c r="FH14" s="18">
        <f t="shared" si="81"/>
        <v>-0.24806481306416767</v>
      </c>
      <c r="FI14" s="18">
        <f t="shared" si="82"/>
        <v>-0.19171299633487834</v>
      </c>
      <c r="FJ14" s="15"/>
      <c r="FK14" s="9">
        <v>444909.29571074701</v>
      </c>
      <c r="FL14" s="9">
        <v>444909.29571074701</v>
      </c>
      <c r="FM14" s="9">
        <v>444909.29571074701</v>
      </c>
      <c r="FN14" s="9">
        <v>444909.29571074701</v>
      </c>
      <c r="FO14" s="9">
        <v>444909.29570000002</v>
      </c>
      <c r="FP14" s="9">
        <v>444909.29571074701</v>
      </c>
      <c r="FQ14" s="10">
        <f t="shared" si="83"/>
        <v>0</v>
      </c>
      <c r="FR14" s="10">
        <f t="shared" si="83"/>
        <v>0</v>
      </c>
      <c r="FS14" s="10">
        <f t="shared" si="84"/>
        <v>1.0746996849775314E-5</v>
      </c>
      <c r="FT14" s="10">
        <f t="shared" si="85"/>
        <v>0</v>
      </c>
      <c r="FU14" s="18">
        <f t="shared" si="86"/>
        <v>0</v>
      </c>
      <c r="FV14" s="18">
        <f t="shared" si="87"/>
        <v>2.415547832702951E-11</v>
      </c>
      <c r="FW14" s="18">
        <f t="shared" si="88"/>
        <v>0</v>
      </c>
      <c r="FX14" s="18">
        <f t="shared" si="89"/>
        <v>-2.4155478326446025E-11</v>
      </c>
      <c r="FY14" s="7"/>
    </row>
    <row r="15" spans="1:181">
      <c r="A15" s="5" t="s">
        <v>12</v>
      </c>
      <c r="B15" s="9">
        <f t="shared" si="0"/>
        <v>490746.17580788786</v>
      </c>
      <c r="C15" s="9">
        <f t="shared" si="1"/>
        <v>498139.86257521086</v>
      </c>
      <c r="D15" s="9">
        <f t="shared" si="2"/>
        <v>493297.18575621326</v>
      </c>
      <c r="E15" s="9">
        <f t="shared" si="3"/>
        <v>489139.54112610017</v>
      </c>
      <c r="F15" s="9">
        <f t="shared" si="4"/>
        <v>475924.96186483878</v>
      </c>
      <c r="G15" s="9">
        <f t="shared" si="5"/>
        <v>474101.99957383634</v>
      </c>
      <c r="H15" s="10">
        <f t="shared" si="6"/>
        <v>7393.6867673230008</v>
      </c>
      <c r="I15" s="10">
        <f t="shared" si="6"/>
        <v>-4842.6768189975992</v>
      </c>
      <c r="J15" s="10">
        <f t="shared" si="7"/>
        <v>22214.90071037208</v>
      </c>
      <c r="K15" s="10">
        <f t="shared" si="8"/>
        <v>19195.186182376929</v>
      </c>
      <c r="L15" s="18">
        <f t="shared" si="9"/>
        <v>-9.7215203657114169E-3</v>
      </c>
      <c r="M15" s="18">
        <f t="shared" si="10"/>
        <v>-3.830356541626753E-3</v>
      </c>
      <c r="N15" s="18">
        <f t="shared" si="11"/>
        <v>1.5066213720669732E-2</v>
      </c>
      <c r="O15" s="18">
        <f t="shared" si="12"/>
        <v>-2.7015970188872279E-2</v>
      </c>
      <c r="P15" s="5"/>
      <c r="Q15" s="10">
        <v>42138.008422810097</v>
      </c>
      <c r="R15" s="9">
        <v>56272.472659469902</v>
      </c>
      <c r="S15" s="9">
        <v>52960.556292159999</v>
      </c>
      <c r="T15" s="9">
        <v>42767.985569999997</v>
      </c>
      <c r="U15" s="10">
        <v>34624.196058000001</v>
      </c>
      <c r="V15" s="10">
        <v>34092.2647428399</v>
      </c>
      <c r="W15" s="10">
        <f t="shared" si="13"/>
        <v>14134.464236659805</v>
      </c>
      <c r="X15" s="10">
        <f t="shared" si="13"/>
        <v>-3311.9163673099029</v>
      </c>
      <c r="Y15" s="10">
        <f t="shared" si="14"/>
        <v>21648.276601469901</v>
      </c>
      <c r="Z15" s="10">
        <f t="shared" si="15"/>
        <v>18868.2915493201</v>
      </c>
      <c r="AA15" s="18">
        <f t="shared" si="16"/>
        <v>-5.8854999803399463E-2</v>
      </c>
      <c r="AB15" s="18">
        <f t="shared" si="17"/>
        <v>-1.5362993967254811E-2</v>
      </c>
      <c r="AC15" s="18">
        <f t="shared" si="18"/>
        <v>0.33543265962727736</v>
      </c>
      <c r="AD15" s="18">
        <f t="shared" si="19"/>
        <v>-0.19041788860199516</v>
      </c>
      <c r="AE15" s="7"/>
      <c r="AF15" s="9">
        <v>25555.191300627201</v>
      </c>
      <c r="AG15" s="9">
        <v>24310.062212593301</v>
      </c>
      <c r="AH15" s="9">
        <v>23936.304605945399</v>
      </c>
      <c r="AI15" s="9">
        <v>27089.449339999999</v>
      </c>
      <c r="AJ15" s="10">
        <v>25762.43275</v>
      </c>
      <c r="AK15" s="10">
        <v>25632.943783333201</v>
      </c>
      <c r="AL15" s="10">
        <f t="shared" si="20"/>
        <v>-1245.1290880339002</v>
      </c>
      <c r="AM15" s="10">
        <f t="shared" si="20"/>
        <v>-373.75760664790141</v>
      </c>
      <c r="AN15" s="10">
        <f t="shared" si="21"/>
        <v>-1452.3705374066994</v>
      </c>
      <c r="AO15" s="10">
        <f t="shared" si="22"/>
        <v>-1696.6391773878022</v>
      </c>
      <c r="AP15" s="18">
        <f t="shared" si="23"/>
        <v>-1.5374605107110108E-2</v>
      </c>
      <c r="AQ15" s="18">
        <f t="shared" si="24"/>
        <v>-5.0262709241540348E-3</v>
      </c>
      <c r="AR15" s="18">
        <f t="shared" si="25"/>
        <v>-4.8723137048218498E-2</v>
      </c>
      <c r="AS15" s="18">
        <f t="shared" si="26"/>
        <v>-4.8986473417919958E-2</v>
      </c>
      <c r="AT15" s="7"/>
      <c r="AU15" s="9">
        <v>1343.6559333893699</v>
      </c>
      <c r="AV15" s="9">
        <v>1087.2481589915899</v>
      </c>
      <c r="AW15" s="9">
        <v>985.61975767356705</v>
      </c>
      <c r="AX15" s="9">
        <v>1343.6559333893699</v>
      </c>
      <c r="AY15" s="10">
        <v>1087.2447320000001</v>
      </c>
      <c r="AZ15" s="10">
        <v>941.13281796167701</v>
      </c>
      <c r="BA15" s="10">
        <f t="shared" si="27"/>
        <v>-256.40777439778003</v>
      </c>
      <c r="BB15" s="10">
        <f t="shared" si="27"/>
        <v>-101.62840131802284</v>
      </c>
      <c r="BC15" s="10">
        <f t="shared" si="28"/>
        <v>3.4269915897766623E-3</v>
      </c>
      <c r="BD15" s="10">
        <f t="shared" si="29"/>
        <v>44.486939711890045</v>
      </c>
      <c r="BE15" s="18">
        <f t="shared" si="30"/>
        <v>-9.3473049807030265E-2</v>
      </c>
      <c r="BF15" s="18">
        <f t="shared" si="31"/>
        <v>-0.13438732765303762</v>
      </c>
      <c r="BG15" s="18">
        <f t="shared" si="32"/>
        <v>-0.19082844649894251</v>
      </c>
      <c r="BH15" s="18">
        <f t="shared" si="33"/>
        <v>-0.19083099699680778</v>
      </c>
      <c r="BI15" s="1"/>
      <c r="BJ15" s="9">
        <v>3.9010015</v>
      </c>
      <c r="BK15" s="9">
        <v>1.4709151922999899</v>
      </c>
      <c r="BL15" s="9">
        <v>1.5213553809</v>
      </c>
      <c r="BM15" s="9">
        <v>3.8614714415999898</v>
      </c>
      <c r="BN15" s="10">
        <v>4.3475668770000002</v>
      </c>
      <c r="BO15" s="10">
        <v>4.4940862552</v>
      </c>
      <c r="BP15" s="10">
        <f t="shared" si="34"/>
        <v>-2.4300863077000101</v>
      </c>
      <c r="BQ15" s="10">
        <f t="shared" si="34"/>
        <v>5.0440188600010094E-2</v>
      </c>
      <c r="BR15" s="10">
        <f t="shared" si="35"/>
        <v>-2.8766516847000103</v>
      </c>
      <c r="BS15" s="10">
        <f t="shared" si="36"/>
        <v>-2.9727308742999998</v>
      </c>
      <c r="BT15" s="18">
        <f t="shared" si="37"/>
        <v>3.4291704147225183E-2</v>
      </c>
      <c r="BU15" s="18">
        <f t="shared" si="38"/>
        <v>3.3701466209785876E-2</v>
      </c>
      <c r="BV15" s="18">
        <f t="shared" si="39"/>
        <v>-0.6229390856937661</v>
      </c>
      <c r="BW15" s="18">
        <f t="shared" si="40"/>
        <v>0.12588347285525908</v>
      </c>
      <c r="BX15" s="1"/>
      <c r="BY15" s="9">
        <v>60254.925165599998</v>
      </c>
      <c r="BZ15" s="9">
        <v>59554.4982528455</v>
      </c>
      <c r="CA15" s="9">
        <v>59397.631987092696</v>
      </c>
      <c r="CB15" s="9">
        <v>60254.925170000002</v>
      </c>
      <c r="CC15" s="10">
        <v>59554.498643729909</v>
      </c>
      <c r="CD15" s="10">
        <v>59344.370179019301</v>
      </c>
      <c r="CE15" s="10">
        <f t="shared" si="41"/>
        <v>-700.42691275449761</v>
      </c>
      <c r="CF15" s="10">
        <f t="shared" si="41"/>
        <v>-156.86626575280388</v>
      </c>
      <c r="CG15" s="10">
        <f t="shared" si="42"/>
        <v>-3.9088440826162696E-4</v>
      </c>
      <c r="CH15" s="10">
        <f t="shared" si="43"/>
        <v>53.261808073395514</v>
      </c>
      <c r="CI15" s="18">
        <f t="shared" si="44"/>
        <v>-2.6339952540076826E-3</v>
      </c>
      <c r="CJ15" s="18">
        <f t="shared" si="45"/>
        <v>-3.5283390759050688E-3</v>
      </c>
      <c r="CK15" s="18">
        <f t="shared" si="46"/>
        <v>-1.1624392708637479E-2</v>
      </c>
      <c r="CL15" s="18">
        <f t="shared" si="47"/>
        <v>-1.1624386293634057E-2</v>
      </c>
      <c r="CM15" s="6"/>
      <c r="CN15" s="9">
        <v>401.02789999999948</v>
      </c>
      <c r="CO15" s="9">
        <v>401.02789999999948</v>
      </c>
      <c r="CP15" s="9">
        <v>401.02789999999948</v>
      </c>
      <c r="CQ15" s="9">
        <v>401.02789999999948</v>
      </c>
      <c r="CR15" s="9">
        <v>401.02789999999948</v>
      </c>
      <c r="CS15" s="9">
        <v>401.02789999999948</v>
      </c>
      <c r="CT15" s="10">
        <f t="shared" si="48"/>
        <v>0</v>
      </c>
      <c r="CU15" s="10">
        <f t="shared" si="48"/>
        <v>0</v>
      </c>
      <c r="CV15" s="10">
        <f t="shared" si="49"/>
        <v>0</v>
      </c>
      <c r="CW15" s="10">
        <f t="shared" si="50"/>
        <v>0</v>
      </c>
      <c r="CX15" s="18">
        <f t="shared" si="51"/>
        <v>0</v>
      </c>
      <c r="CY15" s="18">
        <f t="shared" si="52"/>
        <v>0</v>
      </c>
      <c r="CZ15" s="18">
        <f t="shared" si="53"/>
        <v>0</v>
      </c>
      <c r="DA15" s="18">
        <f t="shared" si="54"/>
        <v>0</v>
      </c>
      <c r="DB15" s="7"/>
      <c r="DC15" s="9">
        <v>7643.8511859217933</v>
      </c>
      <c r="DD15" s="9">
        <v>5138.5221803160857</v>
      </c>
      <c r="DE15" s="9">
        <v>4782.037938706917</v>
      </c>
      <c r="DF15" s="9">
        <v>4065.7320610504298</v>
      </c>
      <c r="DG15" s="10">
        <v>3151.2943639999999</v>
      </c>
      <c r="DH15" s="10">
        <v>2957.2446441820798</v>
      </c>
      <c r="DI15" s="10">
        <f t="shared" si="55"/>
        <v>-2505.3290056057076</v>
      </c>
      <c r="DJ15" s="10">
        <f t="shared" si="55"/>
        <v>-356.48424160916875</v>
      </c>
      <c r="DK15" s="10">
        <f t="shared" si="56"/>
        <v>1987.2278163160859</v>
      </c>
      <c r="DL15" s="10">
        <f t="shared" si="57"/>
        <v>1824.7932945248372</v>
      </c>
      <c r="DM15" s="18">
        <f t="shared" si="58"/>
        <v>-6.9374857030828338E-2</v>
      </c>
      <c r="DN15" s="18">
        <f t="shared" si="59"/>
        <v>-6.1577782778632247E-2</v>
      </c>
      <c r="DO15" s="18">
        <f t="shared" si="60"/>
        <v>-0.3277574281168561</v>
      </c>
      <c r="DP15" s="18">
        <f t="shared" si="61"/>
        <v>-0.22491341862163297</v>
      </c>
      <c r="DQ15" s="7"/>
      <c r="DR15" s="9">
        <v>5489.0454060019601</v>
      </c>
      <c r="DS15" s="9">
        <v>4023.9238415999998</v>
      </c>
      <c r="DT15" s="9">
        <v>3534.7128813220502</v>
      </c>
      <c r="DU15" s="9">
        <v>5489.0454060000002</v>
      </c>
      <c r="DV15" s="10">
        <v>4023.9238415999998</v>
      </c>
      <c r="DW15" s="10">
        <v>3534.7128813220502</v>
      </c>
      <c r="DX15" s="10">
        <f t="shared" si="62"/>
        <v>-1465.1215644019603</v>
      </c>
      <c r="DY15" s="10">
        <f t="shared" si="62"/>
        <v>-489.21096027794965</v>
      </c>
      <c r="DZ15" s="10">
        <f t="shared" si="63"/>
        <v>0</v>
      </c>
      <c r="EA15" s="10">
        <f t="shared" si="64"/>
        <v>0</v>
      </c>
      <c r="EB15" s="18">
        <f t="shared" si="65"/>
        <v>-0.12157560121302612</v>
      </c>
      <c r="EC15" s="18">
        <f t="shared" si="66"/>
        <v>-0.12157560121302612</v>
      </c>
      <c r="ED15" s="18">
        <f t="shared" si="67"/>
        <v>-0.26691737014963163</v>
      </c>
      <c r="EE15" s="18">
        <f t="shared" si="68"/>
        <v>-0.26691737014936989</v>
      </c>
      <c r="EF15" s="6"/>
      <c r="EG15" s="9">
        <v>710.56943880340407</v>
      </c>
      <c r="EH15" s="9">
        <v>546.74122414075748</v>
      </c>
      <c r="EI15" s="9">
        <v>523.82717093550377</v>
      </c>
      <c r="EJ15" s="9">
        <v>741.18759770613599</v>
      </c>
      <c r="EK15" s="10">
        <v>580.82763842928398</v>
      </c>
      <c r="EL15" s="10">
        <v>527.67620788348393</v>
      </c>
      <c r="EM15" s="10">
        <f t="shared" si="69"/>
        <v>-163.82821466264659</v>
      </c>
      <c r="EN15" s="10">
        <f t="shared" si="69"/>
        <v>-22.914053205253708</v>
      </c>
      <c r="EO15" s="10">
        <f t="shared" si="70"/>
        <v>-34.086414288526498</v>
      </c>
      <c r="EP15" s="10">
        <f t="shared" si="71"/>
        <v>-3.8490369479801529</v>
      </c>
      <c r="EQ15" s="18">
        <f t="shared" si="72"/>
        <v>-4.1910235031691209E-2</v>
      </c>
      <c r="ER15" s="18">
        <f t="shared" si="73"/>
        <v>-9.1509816388104376E-2</v>
      </c>
      <c r="ES15" s="18">
        <f t="shared" si="74"/>
        <v>-0.23055904984955813</v>
      </c>
      <c r="ET15" s="18">
        <f t="shared" si="75"/>
        <v>-0.21635542711877795</v>
      </c>
      <c r="EU15" s="7"/>
      <c r="EV15" s="9">
        <v>1572.4665065300758</v>
      </c>
      <c r="EW15" s="9">
        <v>1170.361683357454</v>
      </c>
      <c r="EX15" s="9">
        <v>1140.4123202922528</v>
      </c>
      <c r="EY15" s="9">
        <v>1349.1371298086531</v>
      </c>
      <c r="EZ15" s="10">
        <v>1101.634870202558</v>
      </c>
      <c r="FA15" s="10">
        <v>1032.5987843354089</v>
      </c>
      <c r="FB15" s="10">
        <f t="shared" si="76"/>
        <v>-402.10482317262176</v>
      </c>
      <c r="FC15" s="10">
        <f t="shared" si="76"/>
        <v>-29.949363065201169</v>
      </c>
      <c r="FD15" s="10">
        <f t="shared" si="77"/>
        <v>68.726813154896035</v>
      </c>
      <c r="FE15" s="10">
        <f t="shared" si="78"/>
        <v>107.81353595684391</v>
      </c>
      <c r="FF15" s="18">
        <f t="shared" si="79"/>
        <v>-2.5589835596193197E-2</v>
      </c>
      <c r="FG15" s="18">
        <f t="shared" si="80"/>
        <v>-6.2666939595380958E-2</v>
      </c>
      <c r="FH15" s="18">
        <f t="shared" si="81"/>
        <v>-0.25571598600210371</v>
      </c>
      <c r="FI15" s="18">
        <f t="shared" si="82"/>
        <v>-0.18345226303363107</v>
      </c>
      <c r="FJ15" s="15"/>
      <c r="FK15" s="9">
        <v>345633.53354670398</v>
      </c>
      <c r="FL15" s="9">
        <v>345633.53354670398</v>
      </c>
      <c r="FM15" s="9">
        <v>345633.53354670398</v>
      </c>
      <c r="FN15" s="9">
        <v>345633.53354670398</v>
      </c>
      <c r="FO15" s="9">
        <v>345633.53350000002</v>
      </c>
      <c r="FP15" s="9">
        <v>345633.53354670398</v>
      </c>
      <c r="FQ15" s="10">
        <f t="shared" si="83"/>
        <v>0</v>
      </c>
      <c r="FR15" s="10">
        <f t="shared" si="83"/>
        <v>0</v>
      </c>
      <c r="FS15" s="10">
        <f t="shared" si="84"/>
        <v>4.6703964471817017E-5</v>
      </c>
      <c r="FT15" s="10">
        <f t="shared" si="85"/>
        <v>0</v>
      </c>
      <c r="FU15" s="18">
        <f t="shared" si="86"/>
        <v>0</v>
      </c>
      <c r="FV15" s="18">
        <f t="shared" si="87"/>
        <v>1.3512567486978809E-10</v>
      </c>
      <c r="FW15" s="18">
        <f t="shared" si="88"/>
        <v>0</v>
      </c>
      <c r="FX15" s="18">
        <f t="shared" si="89"/>
        <v>-1.3512567485152917E-10</v>
      </c>
      <c r="FY15" s="7"/>
    </row>
    <row r="16" spans="1:181">
      <c r="A16" s="5" t="s">
        <v>13</v>
      </c>
      <c r="B16" s="9">
        <f t="shared" si="0"/>
        <v>388287.73077136849</v>
      </c>
      <c r="C16" s="9">
        <f t="shared" si="1"/>
        <v>379143.73863205017</v>
      </c>
      <c r="D16" s="9">
        <f t="shared" si="2"/>
        <v>378237.70338491653</v>
      </c>
      <c r="E16" s="9">
        <f t="shared" si="3"/>
        <v>385596.74872268195</v>
      </c>
      <c r="F16" s="9">
        <f t="shared" si="4"/>
        <v>379669.97844171524</v>
      </c>
      <c r="G16" s="9">
        <f t="shared" si="5"/>
        <v>381335.31886789307</v>
      </c>
      <c r="H16" s="10">
        <f t="shared" si="6"/>
        <v>-9143.9921393183176</v>
      </c>
      <c r="I16" s="10">
        <f t="shared" si="6"/>
        <v>-906.03524713363731</v>
      </c>
      <c r="J16" s="10">
        <f t="shared" si="7"/>
        <v>-526.23980966507224</v>
      </c>
      <c r="K16" s="10">
        <f t="shared" si="8"/>
        <v>-3097.6154829765437</v>
      </c>
      <c r="L16" s="18">
        <f t="shared" si="9"/>
        <v>-2.3896880122631346E-3</v>
      </c>
      <c r="M16" s="18">
        <f t="shared" si="10"/>
        <v>4.3862841961139886E-3</v>
      </c>
      <c r="N16" s="18">
        <f t="shared" si="11"/>
        <v>-2.3549526329747671E-2</v>
      </c>
      <c r="O16" s="18">
        <f t="shared" si="12"/>
        <v>-1.5370384477046499E-2</v>
      </c>
      <c r="P16" s="5"/>
      <c r="Q16" s="10">
        <v>9751.0513699616204</v>
      </c>
      <c r="R16" s="9">
        <v>5475.1435829699903</v>
      </c>
      <c r="S16" s="9">
        <v>5686.64269083</v>
      </c>
      <c r="T16" s="9">
        <v>9758.0897719999994</v>
      </c>
      <c r="U16" s="10">
        <v>8680.3144613000004</v>
      </c>
      <c r="V16" s="10">
        <v>11411.0220787299</v>
      </c>
      <c r="W16" s="10">
        <f t="shared" si="13"/>
        <v>-4275.90778699163</v>
      </c>
      <c r="X16" s="10">
        <f t="shared" si="13"/>
        <v>211.49910786000964</v>
      </c>
      <c r="Y16" s="10">
        <f t="shared" si="14"/>
        <v>-3205.1708783300101</v>
      </c>
      <c r="Z16" s="10">
        <f t="shared" si="15"/>
        <v>-5724.3793878999004</v>
      </c>
      <c r="AA16" s="18">
        <f t="shared" si="16"/>
        <v>3.8628960986130341E-2</v>
      </c>
      <c r="AB16" s="18">
        <f t="shared" si="17"/>
        <v>0.31458625486488856</v>
      </c>
      <c r="AC16" s="18">
        <f t="shared" si="18"/>
        <v>-0.43850735933600765</v>
      </c>
      <c r="AD16" s="18">
        <f t="shared" si="19"/>
        <v>-0.11044941539609347</v>
      </c>
      <c r="AE16" s="7"/>
      <c r="AF16" s="9">
        <v>12024.9252815741</v>
      </c>
      <c r="AG16" s="9">
        <v>11773.1075790339</v>
      </c>
      <c r="AH16" s="9">
        <v>11683.408819878799</v>
      </c>
      <c r="AI16" s="9">
        <v>11017.319460000001</v>
      </c>
      <c r="AJ16" s="10">
        <v>10044.33973</v>
      </c>
      <c r="AK16" s="10">
        <v>10029.9950460276</v>
      </c>
      <c r="AL16" s="10">
        <f t="shared" si="20"/>
        <v>-251.81770254020012</v>
      </c>
      <c r="AM16" s="10">
        <f t="shared" si="20"/>
        <v>-89.698759155100561</v>
      </c>
      <c r="AN16" s="10">
        <f t="shared" si="21"/>
        <v>1728.7678490339003</v>
      </c>
      <c r="AO16" s="10">
        <f t="shared" si="22"/>
        <v>1653.4137738511999</v>
      </c>
      <c r="AP16" s="18">
        <f t="shared" si="23"/>
        <v>-7.6189534965976444E-3</v>
      </c>
      <c r="AQ16" s="18">
        <f t="shared" si="24"/>
        <v>-1.4281360804191121E-3</v>
      </c>
      <c r="AR16" s="18">
        <f t="shared" si="25"/>
        <v>-2.0941311205156726E-2</v>
      </c>
      <c r="AS16" s="18">
        <f t="shared" si="26"/>
        <v>-8.8313653201447684E-2</v>
      </c>
      <c r="AT16" s="7"/>
      <c r="AU16" s="9">
        <v>890.41128117907294</v>
      </c>
      <c r="AV16" s="9">
        <v>690.41134861405703</v>
      </c>
      <c r="AW16" s="9">
        <v>623.38425518758595</v>
      </c>
      <c r="AX16" s="9">
        <v>890.41128117907294</v>
      </c>
      <c r="AY16" s="10">
        <v>690.4152077</v>
      </c>
      <c r="AZ16" s="10">
        <v>592.72006770392704</v>
      </c>
      <c r="BA16" s="10">
        <f t="shared" si="27"/>
        <v>-199.99993256501591</v>
      </c>
      <c r="BB16" s="10">
        <f t="shared" si="27"/>
        <v>-67.027093426471083</v>
      </c>
      <c r="BC16" s="10">
        <f t="shared" si="28"/>
        <v>-3.8590859429632474E-3</v>
      </c>
      <c r="BD16" s="10">
        <f t="shared" si="29"/>
        <v>30.664187483658907</v>
      </c>
      <c r="BE16" s="18">
        <f t="shared" si="30"/>
        <v>-9.7082838457134807E-2</v>
      </c>
      <c r="BF16" s="18">
        <f t="shared" si="31"/>
        <v>-0.14150201053874173</v>
      </c>
      <c r="BG16" s="18">
        <f t="shared" si="32"/>
        <v>-0.22461522758357033</v>
      </c>
      <c r="BH16" s="18">
        <f t="shared" si="33"/>
        <v>-0.22461089353477229</v>
      </c>
      <c r="BI16" s="1"/>
      <c r="BJ16" s="9">
        <v>0</v>
      </c>
      <c r="BK16" s="9">
        <v>0</v>
      </c>
      <c r="BL16" s="9">
        <v>0</v>
      </c>
      <c r="BM16" s="9">
        <v>0</v>
      </c>
      <c r="BN16" s="10">
        <v>0</v>
      </c>
      <c r="BO16" s="10">
        <v>0</v>
      </c>
      <c r="BP16" s="10">
        <f t="shared" si="34"/>
        <v>0</v>
      </c>
      <c r="BQ16" s="10">
        <f t="shared" si="34"/>
        <v>0</v>
      </c>
      <c r="BR16" s="10">
        <f t="shared" si="35"/>
        <v>0</v>
      </c>
      <c r="BS16" s="10">
        <f t="shared" si="36"/>
        <v>0</v>
      </c>
      <c r="BT16" s="18">
        <f t="shared" si="37"/>
        <v>0</v>
      </c>
      <c r="BU16" s="18">
        <f t="shared" si="38"/>
        <v>0</v>
      </c>
      <c r="BV16" s="18">
        <f t="shared" si="39"/>
        <v>0</v>
      </c>
      <c r="BW16" s="18">
        <f t="shared" si="40"/>
        <v>0</v>
      </c>
      <c r="BX16" s="2"/>
      <c r="BY16" s="9">
        <v>12832.5525515835</v>
      </c>
      <c r="BZ16" s="9">
        <v>11917.2502980104</v>
      </c>
      <c r="CA16" s="9">
        <v>11708.001999096999</v>
      </c>
      <c r="CB16" s="9">
        <v>12832.55255</v>
      </c>
      <c r="CC16" s="10">
        <v>11917.250457978622</v>
      </c>
      <c r="CD16" s="10">
        <v>11642.659621938499</v>
      </c>
      <c r="CE16" s="10">
        <f t="shared" si="41"/>
        <v>-915.30225357309973</v>
      </c>
      <c r="CF16" s="10">
        <f t="shared" si="41"/>
        <v>-209.2482989134005</v>
      </c>
      <c r="CG16" s="10">
        <f t="shared" si="42"/>
        <v>-1.5996822185115889E-4</v>
      </c>
      <c r="CH16" s="10">
        <f t="shared" si="43"/>
        <v>65.342377158500312</v>
      </c>
      <c r="CI16" s="18">
        <f t="shared" si="44"/>
        <v>-1.7558437867864096E-2</v>
      </c>
      <c r="CJ16" s="18">
        <f t="shared" si="45"/>
        <v>-2.3041458850626369E-2</v>
      </c>
      <c r="CK16" s="18">
        <f t="shared" si="46"/>
        <v>-7.1326593044822875E-2</v>
      </c>
      <c r="CL16" s="18">
        <f t="shared" si="47"/>
        <v>-7.1326580464412634E-2</v>
      </c>
      <c r="CM16" s="6"/>
      <c r="CN16" s="9">
        <v>406.90829999999971</v>
      </c>
      <c r="CO16" s="9">
        <v>406.90829999999971</v>
      </c>
      <c r="CP16" s="9">
        <v>406.90829999999971</v>
      </c>
      <c r="CQ16" s="9">
        <v>406.90829999999971</v>
      </c>
      <c r="CR16" s="9">
        <v>406.90829999999971</v>
      </c>
      <c r="CS16" s="9">
        <v>406.90829999999971</v>
      </c>
      <c r="CT16" s="10">
        <f t="shared" si="48"/>
        <v>0</v>
      </c>
      <c r="CU16" s="10">
        <f t="shared" si="48"/>
        <v>0</v>
      </c>
      <c r="CV16" s="10">
        <f t="shared" si="49"/>
        <v>0</v>
      </c>
      <c r="CW16" s="10">
        <f t="shared" si="50"/>
        <v>0</v>
      </c>
      <c r="CX16" s="18">
        <f t="shared" si="51"/>
        <v>0</v>
      </c>
      <c r="CY16" s="18">
        <f t="shared" si="52"/>
        <v>0</v>
      </c>
      <c r="CZ16" s="18">
        <f t="shared" si="53"/>
        <v>0</v>
      </c>
      <c r="DA16" s="18">
        <f t="shared" si="54"/>
        <v>0</v>
      </c>
      <c r="DB16" s="7"/>
      <c r="DC16" s="9">
        <v>3306.2357164414752</v>
      </c>
      <c r="DD16" s="9">
        <v>2238.1658459644846</v>
      </c>
      <c r="DE16" s="9">
        <v>2058.9240680543448</v>
      </c>
      <c r="DF16" s="9">
        <v>1721.6541665825</v>
      </c>
      <c r="DG16" s="10">
        <v>1354.891568</v>
      </c>
      <c r="DH16" s="10">
        <v>1269.7495943445999</v>
      </c>
      <c r="DI16" s="10">
        <f t="shared" si="55"/>
        <v>-1068.0698704769907</v>
      </c>
      <c r="DJ16" s="10">
        <f t="shared" si="55"/>
        <v>-179.24177791013972</v>
      </c>
      <c r="DK16" s="10">
        <f t="shared" si="56"/>
        <v>883.27427796448455</v>
      </c>
      <c r="DL16" s="10">
        <f t="shared" si="57"/>
        <v>789.17447370974492</v>
      </c>
      <c r="DM16" s="18">
        <f t="shared" si="58"/>
        <v>-8.0084225319281346E-2</v>
      </c>
      <c r="DN16" s="18">
        <f t="shared" si="59"/>
        <v>-6.2840433630479337E-2</v>
      </c>
      <c r="DO16" s="18">
        <f t="shared" si="60"/>
        <v>-0.32304710313472801</v>
      </c>
      <c r="DP16" s="18">
        <f t="shared" si="61"/>
        <v>-0.21302919349391014</v>
      </c>
      <c r="DQ16" s="7"/>
      <c r="DR16" s="9">
        <v>6308.6344231838802</v>
      </c>
      <c r="DS16" s="9">
        <v>4187.2653152000003</v>
      </c>
      <c r="DT16" s="9">
        <v>3653.5243351683298</v>
      </c>
      <c r="DU16" s="9">
        <v>6308.6344230000004</v>
      </c>
      <c r="DV16" s="10">
        <v>4187.2653152000003</v>
      </c>
      <c r="DW16" s="10">
        <v>3653.5243351683298</v>
      </c>
      <c r="DX16" s="10">
        <f t="shared" si="62"/>
        <v>-2121.36910798388</v>
      </c>
      <c r="DY16" s="10">
        <f t="shared" si="62"/>
        <v>-533.74098003167046</v>
      </c>
      <c r="DZ16" s="10">
        <f t="shared" si="63"/>
        <v>0</v>
      </c>
      <c r="EA16" s="10">
        <f t="shared" si="64"/>
        <v>0</v>
      </c>
      <c r="EB16" s="18">
        <f t="shared" si="65"/>
        <v>-0.12746767636007247</v>
      </c>
      <c r="EC16" s="18">
        <f t="shared" si="66"/>
        <v>-0.12746767636007247</v>
      </c>
      <c r="ED16" s="18">
        <f t="shared" si="67"/>
        <v>-0.33626439030734873</v>
      </c>
      <c r="EE16" s="18">
        <f t="shared" si="68"/>
        <v>-0.33626439028800259</v>
      </c>
      <c r="EF16" s="6"/>
      <c r="EG16" s="9">
        <v>422.86700839608801</v>
      </c>
      <c r="EH16" s="9">
        <v>321.50770122671599</v>
      </c>
      <c r="EI16" s="9">
        <v>303.15013399092737</v>
      </c>
      <c r="EJ16" s="9">
        <v>434.84927800707504</v>
      </c>
      <c r="EK16" s="10">
        <v>327.79533960222096</v>
      </c>
      <c r="EL16" s="10">
        <v>298.05529716208201</v>
      </c>
      <c r="EM16" s="10">
        <f t="shared" si="69"/>
        <v>-101.35930716937202</v>
      </c>
      <c r="EN16" s="10">
        <f t="shared" si="69"/>
        <v>-18.357567235788622</v>
      </c>
      <c r="EO16" s="10">
        <f t="shared" si="70"/>
        <v>-6.2876383755049687</v>
      </c>
      <c r="EP16" s="10">
        <f t="shared" si="71"/>
        <v>5.0948368288453594</v>
      </c>
      <c r="EQ16" s="18">
        <f t="shared" si="72"/>
        <v>-5.7098374831287498E-2</v>
      </c>
      <c r="ER16" s="18">
        <f t="shared" si="73"/>
        <v>-9.0727471831138412E-2</v>
      </c>
      <c r="ES16" s="18">
        <f t="shared" si="74"/>
        <v>-0.2396954719967927</v>
      </c>
      <c r="ET16" s="18">
        <f t="shared" si="75"/>
        <v>-0.24618630826636051</v>
      </c>
      <c r="EU16" s="7"/>
      <c r="EV16" s="9">
        <v>803.00041597969596</v>
      </c>
      <c r="EW16" s="9">
        <v>592.83423796261991</v>
      </c>
      <c r="EX16" s="9">
        <v>572.61435964155703</v>
      </c>
      <c r="EY16" s="9">
        <v>685.18506884429394</v>
      </c>
      <c r="EZ16" s="10">
        <v>519.65366193442298</v>
      </c>
      <c r="FA16" s="10">
        <v>489.54010375015304</v>
      </c>
      <c r="FB16" s="10">
        <f t="shared" si="76"/>
        <v>-210.16617801707605</v>
      </c>
      <c r="FC16" s="10">
        <f t="shared" si="76"/>
        <v>-20.219878321062879</v>
      </c>
      <c r="FD16" s="10">
        <f t="shared" si="77"/>
        <v>73.180576028196924</v>
      </c>
      <c r="FE16" s="10">
        <f t="shared" si="78"/>
        <v>83.074255891403993</v>
      </c>
      <c r="FF16" s="18">
        <f t="shared" si="79"/>
        <v>-3.410713657590371E-2</v>
      </c>
      <c r="FG16" s="18">
        <f t="shared" si="80"/>
        <v>-5.7949285052993793E-2</v>
      </c>
      <c r="FH16" s="18">
        <f t="shared" si="81"/>
        <v>-0.26172611350476577</v>
      </c>
      <c r="FI16" s="18">
        <f t="shared" si="82"/>
        <v>-0.24158641867236519</v>
      </c>
      <c r="FJ16" s="15"/>
      <c r="FK16" s="9">
        <v>341541.14442306902</v>
      </c>
      <c r="FL16" s="9">
        <v>341541.14442306798</v>
      </c>
      <c r="FM16" s="9">
        <v>341541.14442306798</v>
      </c>
      <c r="FN16" s="9">
        <v>341541.14442306902</v>
      </c>
      <c r="FO16" s="9">
        <v>341541.14439999999</v>
      </c>
      <c r="FP16" s="9">
        <v>341541.14442306798</v>
      </c>
      <c r="FQ16" s="10">
        <f t="shared" si="83"/>
        <v>-1.0477378964424133E-9</v>
      </c>
      <c r="FR16" s="10">
        <f t="shared" si="83"/>
        <v>0</v>
      </c>
      <c r="FS16" s="10">
        <f t="shared" si="84"/>
        <v>2.3067987058311701E-5</v>
      </c>
      <c r="FT16" s="10">
        <f t="shared" si="85"/>
        <v>0</v>
      </c>
      <c r="FU16" s="18">
        <f t="shared" si="86"/>
        <v>0</v>
      </c>
      <c r="FV16" s="18">
        <f t="shared" si="87"/>
        <v>6.7540873000341509E-11</v>
      </c>
      <c r="FW16" s="18">
        <f t="shared" si="88"/>
        <v>-3.067676950641631E-15</v>
      </c>
      <c r="FX16" s="18">
        <f t="shared" si="89"/>
        <v>-6.7543940672730179E-11</v>
      </c>
      <c r="FY16" s="7"/>
    </row>
    <row r="17" spans="1:181">
      <c r="A17" s="5" t="s">
        <v>14</v>
      </c>
      <c r="B17" s="9">
        <f t="shared" si="0"/>
        <v>595619.98935884866</v>
      </c>
      <c r="C17" s="9">
        <f t="shared" si="1"/>
        <v>589635.96912093018</v>
      </c>
      <c r="D17" s="9">
        <f t="shared" si="2"/>
        <v>588817.0356391822</v>
      </c>
      <c r="E17" s="9">
        <f t="shared" si="3"/>
        <v>594192.58953287615</v>
      </c>
      <c r="F17" s="9">
        <f t="shared" si="4"/>
        <v>589952.28568837023</v>
      </c>
      <c r="G17" s="9">
        <f t="shared" si="5"/>
        <v>589946.96232396737</v>
      </c>
      <c r="H17" s="10">
        <f t="shared" si="6"/>
        <v>-5984.0202379184775</v>
      </c>
      <c r="I17" s="10">
        <f t="shared" si="6"/>
        <v>-818.93348174798302</v>
      </c>
      <c r="J17" s="10">
        <f t="shared" si="7"/>
        <v>-316.31656744005159</v>
      </c>
      <c r="K17" s="10">
        <f t="shared" si="8"/>
        <v>-1129.9266847851686</v>
      </c>
      <c r="L17" s="18">
        <f t="shared" si="9"/>
        <v>-1.388879791320915E-3</v>
      </c>
      <c r="M17" s="18">
        <f t="shared" si="10"/>
        <v>-9.0233812665961006E-6</v>
      </c>
      <c r="N17" s="18">
        <f t="shared" si="11"/>
        <v>-1.0046708211321011E-2</v>
      </c>
      <c r="O17" s="18">
        <f t="shared" si="12"/>
        <v>-7.1362449131845132E-3</v>
      </c>
      <c r="P17" s="5"/>
      <c r="Q17" s="10">
        <v>6745.5656248007899</v>
      </c>
      <c r="R17" s="9">
        <v>4958.1204832800004</v>
      </c>
      <c r="S17" s="9">
        <v>4952.1274724299901</v>
      </c>
      <c r="T17" s="9">
        <v>6790.422611</v>
      </c>
      <c r="U17" s="10">
        <v>5426.4851947000006</v>
      </c>
      <c r="V17" s="10">
        <v>6207.2620827000001</v>
      </c>
      <c r="W17" s="10">
        <f t="shared" si="13"/>
        <v>-1787.4451415207895</v>
      </c>
      <c r="X17" s="10">
        <f t="shared" si="13"/>
        <v>-5.9930108500102506</v>
      </c>
      <c r="Y17" s="10">
        <f t="shared" si="14"/>
        <v>-468.36471142000028</v>
      </c>
      <c r="Z17" s="10">
        <f t="shared" si="15"/>
        <v>-1255.1346102700099</v>
      </c>
      <c r="AA17" s="18">
        <f t="shared" si="16"/>
        <v>-1.2087263450374299E-3</v>
      </c>
      <c r="AB17" s="18">
        <f t="shared" si="17"/>
        <v>0.14388261646094183</v>
      </c>
      <c r="AC17" s="18">
        <f t="shared" si="18"/>
        <v>-0.26498076528216657</v>
      </c>
      <c r="AD17" s="18">
        <f t="shared" si="19"/>
        <v>-0.20086193370211128</v>
      </c>
      <c r="AE17" s="7"/>
      <c r="AF17" s="9">
        <v>12819.386469503001</v>
      </c>
      <c r="AG17" s="9">
        <v>12207.169296653699</v>
      </c>
      <c r="AH17" s="9">
        <v>12206.6502352229</v>
      </c>
      <c r="AI17" s="9">
        <v>12790.28594</v>
      </c>
      <c r="AJ17" s="10">
        <v>12755.69175</v>
      </c>
      <c r="AK17" s="10">
        <v>12730.6526833608</v>
      </c>
      <c r="AL17" s="10">
        <f t="shared" si="20"/>
        <v>-612.21717284930128</v>
      </c>
      <c r="AM17" s="10">
        <f t="shared" si="20"/>
        <v>-0.51906143079941103</v>
      </c>
      <c r="AN17" s="10">
        <f t="shared" si="21"/>
        <v>-548.52245334630061</v>
      </c>
      <c r="AO17" s="10">
        <f t="shared" si="22"/>
        <v>-524.0024481379005</v>
      </c>
      <c r="AP17" s="18">
        <f t="shared" si="23"/>
        <v>-4.2521031550017022E-5</v>
      </c>
      <c r="AQ17" s="18">
        <f t="shared" si="24"/>
        <v>-1.9629720700329342E-3</v>
      </c>
      <c r="AR17" s="18">
        <f t="shared" si="25"/>
        <v>-4.7757135203447577E-2</v>
      </c>
      <c r="AS17" s="18">
        <f t="shared" si="26"/>
        <v>-2.7047237381778032E-3</v>
      </c>
      <c r="AT17" s="7"/>
      <c r="AU17" s="9">
        <v>1133.108486952</v>
      </c>
      <c r="AV17" s="9">
        <v>882.83680168963804</v>
      </c>
      <c r="AW17" s="9">
        <v>804.78940284160103</v>
      </c>
      <c r="AX17" s="9">
        <v>1133.108486952</v>
      </c>
      <c r="AY17" s="10">
        <v>882.84694490000004</v>
      </c>
      <c r="AZ17" s="10">
        <v>770.48767563487002</v>
      </c>
      <c r="BA17" s="10">
        <f t="shared" si="27"/>
        <v>-250.27168526236198</v>
      </c>
      <c r="BB17" s="10">
        <f t="shared" si="27"/>
        <v>-78.047398848037005</v>
      </c>
      <c r="BC17" s="10">
        <f t="shared" si="28"/>
        <v>-1.0143210362002719E-2</v>
      </c>
      <c r="BD17" s="10">
        <f t="shared" si="29"/>
        <v>34.301727206731016</v>
      </c>
      <c r="BE17" s="18">
        <f t="shared" si="30"/>
        <v>-8.8405239449311751E-2</v>
      </c>
      <c r="BF17" s="18">
        <f t="shared" si="31"/>
        <v>-0.12726925081884599</v>
      </c>
      <c r="BG17" s="18">
        <f t="shared" si="32"/>
        <v>-0.22087177719017811</v>
      </c>
      <c r="BH17" s="18">
        <f t="shared" si="33"/>
        <v>-0.22086282552272632</v>
      </c>
      <c r="BI17" s="1"/>
      <c r="BJ17" s="9">
        <v>0</v>
      </c>
      <c r="BK17" s="9">
        <v>0</v>
      </c>
      <c r="BL17" s="9">
        <v>0</v>
      </c>
      <c r="BM17" s="9">
        <v>0</v>
      </c>
      <c r="BN17" s="10">
        <v>0</v>
      </c>
      <c r="BO17" s="10">
        <v>0</v>
      </c>
      <c r="BP17" s="10">
        <f t="shared" si="34"/>
        <v>0</v>
      </c>
      <c r="BQ17" s="10">
        <f t="shared" si="34"/>
        <v>0</v>
      </c>
      <c r="BR17" s="10">
        <f t="shared" si="35"/>
        <v>0</v>
      </c>
      <c r="BS17" s="10">
        <f t="shared" si="36"/>
        <v>0</v>
      </c>
      <c r="BT17" s="18">
        <f t="shared" si="37"/>
        <v>0</v>
      </c>
      <c r="BU17" s="18">
        <f t="shared" si="38"/>
        <v>0</v>
      </c>
      <c r="BV17" s="18">
        <f t="shared" si="39"/>
        <v>0</v>
      </c>
      <c r="BW17" s="18">
        <f t="shared" si="40"/>
        <v>0</v>
      </c>
      <c r="BX17" s="2"/>
      <c r="BY17" s="9">
        <v>108570.895591721</v>
      </c>
      <c r="BZ17" s="9">
        <v>108157.263224999</v>
      </c>
      <c r="CA17" s="9">
        <v>108053.650047619</v>
      </c>
      <c r="CB17" s="9">
        <v>108570.8956</v>
      </c>
      <c r="CC17" s="10">
        <v>108157.2633763765</v>
      </c>
      <c r="CD17" s="10">
        <v>108033.17351498301</v>
      </c>
      <c r="CE17" s="10">
        <f t="shared" si="41"/>
        <v>-413.63236672199855</v>
      </c>
      <c r="CF17" s="10">
        <f t="shared" si="41"/>
        <v>-103.61317738000071</v>
      </c>
      <c r="CG17" s="10">
        <f t="shared" si="42"/>
        <v>-1.5137750597205013E-4</v>
      </c>
      <c r="CH17" s="10">
        <f t="shared" si="43"/>
        <v>20.476532635992044</v>
      </c>
      <c r="CI17" s="18">
        <f t="shared" si="44"/>
        <v>-9.5798630892180347E-4</v>
      </c>
      <c r="CJ17" s="18">
        <f t="shared" si="45"/>
        <v>-1.1473095520333051E-3</v>
      </c>
      <c r="CK17" s="18">
        <f t="shared" si="46"/>
        <v>-3.8097905011068162E-3</v>
      </c>
      <c r="CL17" s="18">
        <f t="shared" si="47"/>
        <v>-3.8097891827973385E-3</v>
      </c>
      <c r="CM17" s="6"/>
      <c r="CN17" s="9">
        <v>1711.4540000000009</v>
      </c>
      <c r="CO17" s="9">
        <v>1711.4540000000009</v>
      </c>
      <c r="CP17" s="9">
        <v>1711.4540000000009</v>
      </c>
      <c r="CQ17" s="9">
        <v>1711.4540000000009</v>
      </c>
      <c r="CR17" s="9">
        <v>1711.4540000000009</v>
      </c>
      <c r="CS17" s="9">
        <v>1711.4540000000009</v>
      </c>
      <c r="CT17" s="10">
        <f t="shared" si="48"/>
        <v>0</v>
      </c>
      <c r="CU17" s="10">
        <f t="shared" si="48"/>
        <v>0</v>
      </c>
      <c r="CV17" s="10">
        <f t="shared" si="49"/>
        <v>0</v>
      </c>
      <c r="CW17" s="10">
        <f t="shared" si="50"/>
        <v>0</v>
      </c>
      <c r="CX17" s="18">
        <f t="shared" si="51"/>
        <v>0</v>
      </c>
      <c r="CY17" s="18">
        <f t="shared" si="52"/>
        <v>0</v>
      </c>
      <c r="CZ17" s="18">
        <f t="shared" si="53"/>
        <v>0</v>
      </c>
      <c r="DA17" s="18">
        <f t="shared" si="54"/>
        <v>0</v>
      </c>
      <c r="DB17" s="7"/>
      <c r="DC17" s="9">
        <v>3058.8823155338332</v>
      </c>
      <c r="DD17" s="9">
        <v>1914.7983159513365</v>
      </c>
      <c r="DE17" s="9">
        <v>1711.5291265726692</v>
      </c>
      <c r="DF17" s="9">
        <v>1682.9461004467801</v>
      </c>
      <c r="DG17" s="10">
        <v>1215.898981</v>
      </c>
      <c r="DH17" s="10">
        <v>1129.8087135507801</v>
      </c>
      <c r="DI17" s="10">
        <f t="shared" si="55"/>
        <v>-1144.0839995824967</v>
      </c>
      <c r="DJ17" s="10">
        <f t="shared" si="55"/>
        <v>-203.26918937866731</v>
      </c>
      <c r="DK17" s="10">
        <f t="shared" si="56"/>
        <v>698.89933495133641</v>
      </c>
      <c r="DL17" s="10">
        <f t="shared" si="57"/>
        <v>581.72041302188904</v>
      </c>
      <c r="DM17" s="18">
        <f t="shared" si="58"/>
        <v>-0.10615697104249662</v>
      </c>
      <c r="DN17" s="18">
        <f t="shared" si="59"/>
        <v>-7.0803799324197253E-2</v>
      </c>
      <c r="DO17" s="18">
        <f t="shared" si="60"/>
        <v>-0.37402027327842208</v>
      </c>
      <c r="DP17" s="18">
        <f t="shared" si="61"/>
        <v>-0.27751757428404317</v>
      </c>
      <c r="DQ17" s="7"/>
      <c r="DR17" s="9">
        <v>4749.3362516840598</v>
      </c>
      <c r="DS17" s="9">
        <v>3209.7279395</v>
      </c>
      <c r="DT17" s="9">
        <v>2814.9581982756799</v>
      </c>
      <c r="DU17" s="9">
        <v>4749.3362520000001</v>
      </c>
      <c r="DV17" s="10">
        <v>3209.7279395</v>
      </c>
      <c r="DW17" s="10">
        <v>2814.9581982756799</v>
      </c>
      <c r="DX17" s="10">
        <f t="shared" si="62"/>
        <v>-1539.6083121840597</v>
      </c>
      <c r="DY17" s="10">
        <f t="shared" si="62"/>
        <v>-394.76974122432011</v>
      </c>
      <c r="DZ17" s="10">
        <f t="shared" si="63"/>
        <v>0</v>
      </c>
      <c r="EA17" s="10">
        <f t="shared" si="64"/>
        <v>0</v>
      </c>
      <c r="EB17" s="18">
        <f t="shared" si="65"/>
        <v>-0.12299165183632851</v>
      </c>
      <c r="EC17" s="18">
        <f t="shared" si="66"/>
        <v>-0.12299165183632851</v>
      </c>
      <c r="ED17" s="18">
        <f t="shared" si="67"/>
        <v>-0.32417336457028756</v>
      </c>
      <c r="EE17" s="18">
        <f t="shared" si="68"/>
        <v>-0.3241733646152456</v>
      </c>
      <c r="EF17" s="6"/>
      <c r="EG17" s="9">
        <v>251.13622668129702</v>
      </c>
      <c r="EH17" s="9">
        <v>185.81444644048031</v>
      </c>
      <c r="EI17" s="9">
        <v>174.1850969845344</v>
      </c>
      <c r="EJ17" s="9">
        <v>262.00858526299896</v>
      </c>
      <c r="EK17" s="10">
        <v>206.98381405261699</v>
      </c>
      <c r="EL17" s="10">
        <v>188.48440859491132</v>
      </c>
      <c r="EM17" s="10">
        <f t="shared" si="69"/>
        <v>-65.321780240816707</v>
      </c>
      <c r="EN17" s="10">
        <f t="shared" si="69"/>
        <v>-11.629349455945913</v>
      </c>
      <c r="EO17" s="10">
        <f t="shared" si="70"/>
        <v>-21.169367612136682</v>
      </c>
      <c r="EP17" s="10">
        <f t="shared" si="71"/>
        <v>-14.299311610376918</v>
      </c>
      <c r="EQ17" s="18">
        <f t="shared" si="72"/>
        <v>-6.258581977193578E-2</v>
      </c>
      <c r="ER17" s="18">
        <f t="shared" si="73"/>
        <v>-8.9376097074928648E-2</v>
      </c>
      <c r="ES17" s="18">
        <f t="shared" si="74"/>
        <v>-0.26010496814429301</v>
      </c>
      <c r="ET17" s="18">
        <f t="shared" si="75"/>
        <v>-0.21001132903774589</v>
      </c>
      <c r="EU17" s="7"/>
      <c r="EV17" s="9">
        <v>596.71887497865805</v>
      </c>
      <c r="EW17" s="9">
        <v>425.27909542300807</v>
      </c>
      <c r="EX17" s="9">
        <v>404.18654224277498</v>
      </c>
      <c r="EY17" s="9">
        <v>518.62644022043298</v>
      </c>
      <c r="EZ17" s="10">
        <v>402.42818784105299</v>
      </c>
      <c r="FA17" s="10">
        <v>377.175529874311</v>
      </c>
      <c r="FB17" s="10">
        <f t="shared" si="76"/>
        <v>-171.43977955564998</v>
      </c>
      <c r="FC17" s="10">
        <f t="shared" si="76"/>
        <v>-21.092553180233097</v>
      </c>
      <c r="FD17" s="10">
        <f t="shared" si="77"/>
        <v>22.850907581955084</v>
      </c>
      <c r="FE17" s="10">
        <f t="shared" si="78"/>
        <v>27.01101236846398</v>
      </c>
      <c r="FF17" s="18">
        <f t="shared" si="79"/>
        <v>-4.9596966808945028E-2</v>
      </c>
      <c r="FG17" s="18">
        <f t="shared" si="80"/>
        <v>-6.2750718587128468E-2</v>
      </c>
      <c r="FH17" s="18">
        <f t="shared" si="81"/>
        <v>-0.28730410038023618</v>
      </c>
      <c r="FI17" s="18">
        <f t="shared" si="82"/>
        <v>-0.22404999700746453</v>
      </c>
      <c r="FJ17" s="15"/>
      <c r="FK17" s="9">
        <v>455983.50551699399</v>
      </c>
      <c r="FL17" s="9">
        <v>455983.505516993</v>
      </c>
      <c r="FM17" s="9">
        <v>455983.505516993</v>
      </c>
      <c r="FN17" s="9">
        <v>455983.50551699399</v>
      </c>
      <c r="FO17" s="9">
        <v>455983.50550000003</v>
      </c>
      <c r="FP17" s="9">
        <v>455983.505516993</v>
      </c>
      <c r="FQ17" s="10">
        <f t="shared" si="83"/>
        <v>-9.8953023552894592E-10</v>
      </c>
      <c r="FR17" s="10">
        <f t="shared" si="83"/>
        <v>0</v>
      </c>
      <c r="FS17" s="10">
        <f t="shared" si="84"/>
        <v>1.6992969904094934E-5</v>
      </c>
      <c r="FT17" s="10">
        <f t="shared" si="85"/>
        <v>0</v>
      </c>
      <c r="FU17" s="18">
        <f t="shared" si="86"/>
        <v>0</v>
      </c>
      <c r="FV17" s="18">
        <f t="shared" si="87"/>
        <v>3.7266632891603428E-11</v>
      </c>
      <c r="FW17" s="18">
        <f t="shared" si="88"/>
        <v>-2.1701009434694723E-15</v>
      </c>
      <c r="FX17" s="18">
        <f t="shared" si="89"/>
        <v>-3.7268802991158019E-11</v>
      </c>
      <c r="FY17" s="7"/>
    </row>
    <row r="18" spans="1:181">
      <c r="A18" s="5" t="s">
        <v>15</v>
      </c>
      <c r="B18" s="9">
        <f t="shared" si="0"/>
        <v>178781.41580816839</v>
      </c>
      <c r="C18" s="9">
        <f t="shared" si="1"/>
        <v>182339.89801163418</v>
      </c>
      <c r="D18" s="9">
        <f t="shared" si="2"/>
        <v>180381.77244899108</v>
      </c>
      <c r="E18" s="9">
        <f t="shared" si="3"/>
        <v>175927.20352505008</v>
      </c>
      <c r="F18" s="9">
        <f t="shared" si="4"/>
        <v>179263.47914181388</v>
      </c>
      <c r="G18" s="9">
        <f t="shared" si="5"/>
        <v>178323.80083086621</v>
      </c>
      <c r="H18" s="10">
        <f t="shared" si="6"/>
        <v>3558.4822034657991</v>
      </c>
      <c r="I18" s="10">
        <f t="shared" si="6"/>
        <v>-1958.1255626431084</v>
      </c>
      <c r="J18" s="10">
        <f t="shared" si="7"/>
        <v>3076.418869820307</v>
      </c>
      <c r="K18" s="10">
        <f t="shared" si="8"/>
        <v>2057.9716181248659</v>
      </c>
      <c r="L18" s="18">
        <f t="shared" si="9"/>
        <v>-1.0738876044112795E-2</v>
      </c>
      <c r="M18" s="18">
        <f t="shared" si="10"/>
        <v>-5.2418837090866428E-3</v>
      </c>
      <c r="N18" s="18">
        <f t="shared" si="11"/>
        <v>1.9904094546851749E-2</v>
      </c>
      <c r="O18" s="18">
        <f t="shared" si="12"/>
        <v>1.8963955260556116E-2</v>
      </c>
      <c r="P18" s="5"/>
      <c r="Q18" s="10">
        <v>22205.9993306055</v>
      </c>
      <c r="R18" s="9">
        <v>30681.090893019998</v>
      </c>
      <c r="S18" s="9">
        <v>29951.644486270001</v>
      </c>
      <c r="T18" s="9">
        <v>22310.829519999999</v>
      </c>
      <c r="U18" s="10">
        <v>29071.694085000003</v>
      </c>
      <c r="V18" s="10">
        <v>29203.8574689099</v>
      </c>
      <c r="W18" s="10">
        <f t="shared" si="13"/>
        <v>8475.0915624144982</v>
      </c>
      <c r="X18" s="10">
        <f t="shared" si="13"/>
        <v>-729.44640674999755</v>
      </c>
      <c r="Y18" s="10">
        <f t="shared" si="14"/>
        <v>1609.3968080199957</v>
      </c>
      <c r="Z18" s="10">
        <f t="shared" si="15"/>
        <v>747.78701736010044</v>
      </c>
      <c r="AA18" s="18">
        <f t="shared" si="16"/>
        <v>-2.3775113124023497E-2</v>
      </c>
      <c r="AB18" s="18">
        <f t="shared" si="17"/>
        <v>4.5461191055284752E-3</v>
      </c>
      <c r="AC18" s="18">
        <f t="shared" si="18"/>
        <v>0.38165774195686264</v>
      </c>
      <c r="AD18" s="18">
        <f t="shared" si="19"/>
        <v>0.30303062281657395</v>
      </c>
      <c r="AE18" s="7"/>
      <c r="AF18" s="9">
        <v>16024.913191383001</v>
      </c>
      <c r="AG18" s="9">
        <v>15970.323490082799</v>
      </c>
      <c r="AH18" s="9">
        <v>15839.894578908999</v>
      </c>
      <c r="AI18" s="9">
        <v>15978.448640000001</v>
      </c>
      <c r="AJ18" s="10">
        <v>15859.855970000001</v>
      </c>
      <c r="AK18" s="10">
        <v>15873.2328013111</v>
      </c>
      <c r="AL18" s="10">
        <f t="shared" si="20"/>
        <v>-54.589701300201341</v>
      </c>
      <c r="AM18" s="10">
        <f t="shared" si="20"/>
        <v>-130.42891117379986</v>
      </c>
      <c r="AN18" s="10">
        <f t="shared" si="21"/>
        <v>110.46752008279873</v>
      </c>
      <c r="AO18" s="10">
        <f t="shared" si="22"/>
        <v>-33.338222402100655</v>
      </c>
      <c r="AP18" s="18">
        <f t="shared" si="23"/>
        <v>-8.1669548681836783E-3</v>
      </c>
      <c r="AQ18" s="18">
        <f t="shared" si="24"/>
        <v>8.4343964638788091E-4</v>
      </c>
      <c r="AR18" s="18">
        <f t="shared" si="25"/>
        <v>-3.4065520760234507E-3</v>
      </c>
      <c r="AS18" s="18">
        <f t="shared" si="26"/>
        <v>-7.4220390647386399E-3</v>
      </c>
      <c r="AT18" s="7"/>
      <c r="AU18" s="9">
        <v>1756.7185462539801</v>
      </c>
      <c r="AV18" s="9">
        <v>1468.03018564028</v>
      </c>
      <c r="AW18" s="9">
        <v>1303.69278952332</v>
      </c>
      <c r="AX18" s="9">
        <v>1756.7185462539801</v>
      </c>
      <c r="AY18" s="10">
        <v>1467.9999740000001</v>
      </c>
      <c r="AZ18" s="10">
        <v>1226.92068877018</v>
      </c>
      <c r="BA18" s="10">
        <f t="shared" si="27"/>
        <v>-288.68836061370007</v>
      </c>
      <c r="BB18" s="10">
        <f t="shared" si="27"/>
        <v>-164.33739611696001</v>
      </c>
      <c r="BC18" s="10">
        <f t="shared" si="28"/>
        <v>3.0211640279958374E-2</v>
      </c>
      <c r="BD18" s="10">
        <f t="shared" si="29"/>
        <v>76.772100753139966</v>
      </c>
      <c r="BE18" s="18">
        <f t="shared" si="30"/>
        <v>-0.11194415327726004</v>
      </c>
      <c r="BF18" s="18">
        <f t="shared" si="31"/>
        <v>-0.16422294925042008</v>
      </c>
      <c r="BG18" s="18">
        <f t="shared" si="32"/>
        <v>-0.16433387193941684</v>
      </c>
      <c r="BH18" s="18">
        <f t="shared" si="33"/>
        <v>-0.16435106970871483</v>
      </c>
      <c r="BI18" s="1"/>
      <c r="BJ18" s="9">
        <v>0</v>
      </c>
      <c r="BK18" s="9">
        <v>0</v>
      </c>
      <c r="BL18" s="9">
        <v>0</v>
      </c>
      <c r="BM18" s="9">
        <v>0</v>
      </c>
      <c r="BN18" s="10">
        <v>0</v>
      </c>
      <c r="BO18" s="10">
        <v>0</v>
      </c>
      <c r="BP18" s="10">
        <f t="shared" si="34"/>
        <v>0</v>
      </c>
      <c r="BQ18" s="10">
        <f t="shared" si="34"/>
        <v>0</v>
      </c>
      <c r="BR18" s="10">
        <f t="shared" si="35"/>
        <v>0</v>
      </c>
      <c r="BS18" s="10">
        <f t="shared" si="36"/>
        <v>0</v>
      </c>
      <c r="BT18" s="18">
        <f t="shared" si="37"/>
        <v>0</v>
      </c>
      <c r="BU18" s="18">
        <f t="shared" si="38"/>
        <v>0</v>
      </c>
      <c r="BV18" s="18">
        <f t="shared" si="39"/>
        <v>0</v>
      </c>
      <c r="BW18" s="18">
        <f t="shared" si="40"/>
        <v>0</v>
      </c>
      <c r="BX18" s="2"/>
      <c r="BY18" s="9">
        <v>23282.806622403001</v>
      </c>
      <c r="BZ18" s="9">
        <v>22107.364363416698</v>
      </c>
      <c r="CA18" s="9">
        <v>21848.9857792496</v>
      </c>
      <c r="CB18" s="9">
        <v>23282.806619999999</v>
      </c>
      <c r="CC18" s="10">
        <v>22107.364489997202</v>
      </c>
      <c r="CD18" s="10">
        <v>21754.731685720799</v>
      </c>
      <c r="CE18" s="10">
        <f t="shared" si="41"/>
        <v>-1175.4422589863025</v>
      </c>
      <c r="CF18" s="10">
        <f t="shared" si="41"/>
        <v>-258.37858416709787</v>
      </c>
      <c r="CG18" s="10">
        <f t="shared" si="42"/>
        <v>-1.2658050400204957E-4</v>
      </c>
      <c r="CH18" s="10">
        <f t="shared" si="43"/>
        <v>94.254093528801604</v>
      </c>
      <c r="CI18" s="18">
        <f t="shared" si="44"/>
        <v>-1.1687444053469493E-2</v>
      </c>
      <c r="CJ18" s="18">
        <f t="shared" si="45"/>
        <v>-1.5950920085293627E-2</v>
      </c>
      <c r="CK18" s="18">
        <f t="shared" si="46"/>
        <v>-5.0485419479251163E-2</v>
      </c>
      <c r="CL18" s="18">
        <f t="shared" si="47"/>
        <v>-5.0485413944601029E-2</v>
      </c>
      <c r="CM18" s="6"/>
      <c r="CN18" s="9">
        <v>6010.0762000000041</v>
      </c>
      <c r="CO18" s="9">
        <v>6010.0762000000041</v>
      </c>
      <c r="CP18" s="9">
        <v>6010.0762000000041</v>
      </c>
      <c r="CQ18" s="9">
        <v>6010.0762000000041</v>
      </c>
      <c r="CR18" s="9">
        <v>6010.0762000000041</v>
      </c>
      <c r="CS18" s="9">
        <v>6010.0762000000041</v>
      </c>
      <c r="CT18" s="10">
        <f t="shared" si="48"/>
        <v>0</v>
      </c>
      <c r="CU18" s="10">
        <f t="shared" si="48"/>
        <v>0</v>
      </c>
      <c r="CV18" s="10">
        <f t="shared" si="49"/>
        <v>0</v>
      </c>
      <c r="CW18" s="10">
        <f t="shared" si="50"/>
        <v>0</v>
      </c>
      <c r="CX18" s="18">
        <f t="shared" si="51"/>
        <v>0</v>
      </c>
      <c r="CY18" s="18">
        <f t="shared" si="52"/>
        <v>0</v>
      </c>
      <c r="CZ18" s="18">
        <f t="shared" si="53"/>
        <v>0</v>
      </c>
      <c r="DA18" s="18">
        <f t="shared" si="54"/>
        <v>0</v>
      </c>
      <c r="DB18" s="7"/>
      <c r="DC18" s="9">
        <v>5717.8189108789556</v>
      </c>
      <c r="DD18" s="9">
        <v>3474.0527644945032</v>
      </c>
      <c r="DE18" s="9">
        <v>3103.7193111965207</v>
      </c>
      <c r="DF18" s="9">
        <v>2911.3063748077202</v>
      </c>
      <c r="DG18" s="10">
        <v>2095.3410720000002</v>
      </c>
      <c r="DH18" s="10">
        <v>1939.8014221911301</v>
      </c>
      <c r="DI18" s="10">
        <f t="shared" si="55"/>
        <v>-2243.7661463844524</v>
      </c>
      <c r="DJ18" s="10">
        <f t="shared" si="55"/>
        <v>-370.33345329798249</v>
      </c>
      <c r="DK18" s="10">
        <f t="shared" si="56"/>
        <v>1378.711692494503</v>
      </c>
      <c r="DL18" s="10">
        <f t="shared" si="57"/>
        <v>1163.9178890053906</v>
      </c>
      <c r="DM18" s="18">
        <f t="shared" si="58"/>
        <v>-0.10659983552433705</v>
      </c>
      <c r="DN18" s="18">
        <f t="shared" si="59"/>
        <v>-7.4231184549066132E-2</v>
      </c>
      <c r="DO18" s="18">
        <f t="shared" si="60"/>
        <v>-0.39241644084169425</v>
      </c>
      <c r="DP18" s="18">
        <f t="shared" si="61"/>
        <v>-0.28027462511966339</v>
      </c>
      <c r="DQ18" s="7"/>
      <c r="DR18" s="9">
        <v>3157.8266464448302</v>
      </c>
      <c r="DS18" s="9">
        <v>2347.0331787</v>
      </c>
      <c r="DT18" s="9">
        <v>2077.4727535653301</v>
      </c>
      <c r="DU18" s="9">
        <v>3157.826646</v>
      </c>
      <c r="DV18" s="10">
        <v>2347.0331787</v>
      </c>
      <c r="DW18" s="10">
        <v>2077.4727535653301</v>
      </c>
      <c r="DX18" s="10">
        <f t="shared" si="62"/>
        <v>-810.7934677448302</v>
      </c>
      <c r="DY18" s="10">
        <f t="shared" si="62"/>
        <v>-269.56042513466991</v>
      </c>
      <c r="DZ18" s="10">
        <f t="shared" si="63"/>
        <v>0</v>
      </c>
      <c r="EA18" s="10">
        <f t="shared" si="64"/>
        <v>0</v>
      </c>
      <c r="EB18" s="18">
        <f t="shared" si="65"/>
        <v>-0.11485156135882874</v>
      </c>
      <c r="EC18" s="18">
        <f t="shared" si="66"/>
        <v>-0.11485156135882874</v>
      </c>
      <c r="ED18" s="18">
        <f t="shared" si="67"/>
        <v>-0.25675680096551351</v>
      </c>
      <c r="EE18" s="18">
        <f t="shared" si="68"/>
        <v>-0.25675680086081581</v>
      </c>
      <c r="EF18" s="6"/>
      <c r="EG18" s="9">
        <v>355.96394843400594</v>
      </c>
      <c r="EH18" s="9">
        <v>266.64072898203341</v>
      </c>
      <c r="EI18" s="9">
        <v>253.96233424935642</v>
      </c>
      <c r="EJ18" s="9">
        <v>368.27213578276201</v>
      </c>
      <c r="EK18" s="10">
        <v>287.40988873603101</v>
      </c>
      <c r="EL18" s="10">
        <v>262.39918579757699</v>
      </c>
      <c r="EM18" s="10">
        <f t="shared" si="69"/>
        <v>-89.323219451972534</v>
      </c>
      <c r="EN18" s="10">
        <f t="shared" si="69"/>
        <v>-12.678394732676992</v>
      </c>
      <c r="EO18" s="10">
        <f t="shared" si="70"/>
        <v>-20.769159753997599</v>
      </c>
      <c r="EP18" s="10">
        <f t="shared" si="71"/>
        <v>-8.4368515482205737</v>
      </c>
      <c r="EQ18" s="18">
        <f t="shared" si="72"/>
        <v>-4.7548605125255557E-2</v>
      </c>
      <c r="ER18" s="18">
        <f t="shared" si="73"/>
        <v>-8.7021024392883256E-2</v>
      </c>
      <c r="ES18" s="18">
        <f t="shared" si="74"/>
        <v>-0.25093333143688468</v>
      </c>
      <c r="ET18" s="18">
        <f t="shared" si="75"/>
        <v>-0.21957199361515198</v>
      </c>
      <c r="EU18" s="7"/>
      <c r="EV18" s="9">
        <v>913.91665746630315</v>
      </c>
      <c r="EW18" s="9">
        <v>659.91045299886105</v>
      </c>
      <c r="EX18" s="9">
        <v>636.94846172893006</v>
      </c>
      <c r="EY18" s="9">
        <v>795.54308790681591</v>
      </c>
      <c r="EZ18" s="10">
        <v>661.32853338064103</v>
      </c>
      <c r="FA18" s="10">
        <v>619.93287030119507</v>
      </c>
      <c r="FB18" s="10">
        <f t="shared" si="76"/>
        <v>-254.0062044674421</v>
      </c>
      <c r="FC18" s="10">
        <f t="shared" si="76"/>
        <v>-22.961991269930991</v>
      </c>
      <c r="FD18" s="10">
        <f t="shared" si="77"/>
        <v>-1.418080381779987</v>
      </c>
      <c r="FE18" s="10">
        <f t="shared" si="78"/>
        <v>17.015591427734989</v>
      </c>
      <c r="FF18" s="18">
        <f t="shared" si="79"/>
        <v>-3.4795616837987292E-2</v>
      </c>
      <c r="FG18" s="18">
        <f t="shared" si="80"/>
        <v>-6.2594702919947745E-2</v>
      </c>
      <c r="FH18" s="18">
        <f t="shared" si="81"/>
        <v>-0.27793147481482194</v>
      </c>
      <c r="FI18" s="18">
        <f t="shared" si="82"/>
        <v>-0.16870808956346031</v>
      </c>
      <c r="FJ18" s="15"/>
      <c r="FK18" s="9">
        <v>99355.375754298802</v>
      </c>
      <c r="FL18" s="9">
        <v>99355.375754299006</v>
      </c>
      <c r="FM18" s="9">
        <v>99355.375754299006</v>
      </c>
      <c r="FN18" s="9">
        <v>99355.375754298802</v>
      </c>
      <c r="FO18" s="9">
        <v>99355.375750000007</v>
      </c>
      <c r="FP18" s="9">
        <v>99355.375754299006</v>
      </c>
      <c r="FQ18" s="10">
        <f t="shared" si="83"/>
        <v>2.0372681319713593E-10</v>
      </c>
      <c r="FR18" s="10">
        <f t="shared" si="83"/>
        <v>0</v>
      </c>
      <c r="FS18" s="10">
        <f t="shared" si="84"/>
        <v>4.2989995563402772E-6</v>
      </c>
      <c r="FT18" s="10">
        <f t="shared" si="85"/>
        <v>0</v>
      </c>
      <c r="FU18" s="18">
        <f t="shared" si="86"/>
        <v>0</v>
      </c>
      <c r="FV18" s="18">
        <f t="shared" si="87"/>
        <v>4.3268917498309367E-11</v>
      </c>
      <c r="FW18" s="18">
        <f t="shared" si="88"/>
        <v>2.0504860622835628E-15</v>
      </c>
      <c r="FX18" s="18">
        <f t="shared" si="89"/>
        <v>-4.3266867010374968E-11</v>
      </c>
      <c r="FY18" s="7"/>
    </row>
    <row r="19" spans="1:181">
      <c r="A19" s="5" t="s">
        <v>16</v>
      </c>
      <c r="B19" s="9">
        <f t="shared" si="0"/>
        <v>177142.5209709396</v>
      </c>
      <c r="C19" s="9">
        <f t="shared" si="1"/>
        <v>167468.89897969266</v>
      </c>
      <c r="D19" s="9">
        <f t="shared" si="2"/>
        <v>166398.69225235406</v>
      </c>
      <c r="E19" s="9">
        <f t="shared" si="3"/>
        <v>187726.34651218361</v>
      </c>
      <c r="F19" s="9">
        <f t="shared" si="4"/>
        <v>183579.92541568619</v>
      </c>
      <c r="G19" s="9">
        <f t="shared" si="5"/>
        <v>183218.24846182633</v>
      </c>
      <c r="H19" s="10">
        <f t="shared" si="6"/>
        <v>-9673.6219912469387</v>
      </c>
      <c r="I19" s="10">
        <f t="shared" si="6"/>
        <v>-1070.2067273386056</v>
      </c>
      <c r="J19" s="10">
        <f t="shared" si="7"/>
        <v>-16111.026435993525</v>
      </c>
      <c r="K19" s="10">
        <f t="shared" si="8"/>
        <v>-16819.55620947227</v>
      </c>
      <c r="L19" s="18">
        <f t="shared" si="9"/>
        <v>-6.3904804644854037E-3</v>
      </c>
      <c r="M19" s="18">
        <f t="shared" si="10"/>
        <v>-1.9701334611663167E-3</v>
      </c>
      <c r="N19" s="18">
        <f t="shared" si="11"/>
        <v>-5.4609260036634036E-2</v>
      </c>
      <c r="O19" s="18">
        <f t="shared" si="12"/>
        <v>-2.2087582129705553E-2</v>
      </c>
      <c r="P19" s="5"/>
      <c r="Q19" s="10">
        <v>7144.3703854044998</v>
      </c>
      <c r="R19" s="9">
        <v>3254.2194955299901</v>
      </c>
      <c r="S19" s="9">
        <v>3437.4433744799999</v>
      </c>
      <c r="T19" s="9">
        <v>7197.0500320000001</v>
      </c>
      <c r="U19" s="10">
        <v>4384.8745930999994</v>
      </c>
      <c r="V19" s="10">
        <v>4805.15712162</v>
      </c>
      <c r="W19" s="10">
        <f t="shared" si="13"/>
        <v>-3890.1508898745096</v>
      </c>
      <c r="X19" s="10">
        <f t="shared" si="13"/>
        <v>183.22387895000975</v>
      </c>
      <c r="Y19" s="10">
        <f t="shared" si="14"/>
        <v>-1130.6550975700093</v>
      </c>
      <c r="Z19" s="10">
        <f t="shared" si="15"/>
        <v>-1367.7137471400001</v>
      </c>
      <c r="AA19" s="18">
        <f t="shared" si="16"/>
        <v>5.6303478976045367E-2</v>
      </c>
      <c r="AB19" s="18">
        <f t="shared" si="17"/>
        <v>9.5848243683263723E-2</v>
      </c>
      <c r="AC19" s="18">
        <f t="shared" si="18"/>
        <v>-0.54450576888088609</v>
      </c>
      <c r="AD19" s="18">
        <f t="shared" si="19"/>
        <v>-0.39074001520016122</v>
      </c>
      <c r="AE19" s="7"/>
      <c r="AF19" s="9">
        <v>41864.925864724297</v>
      </c>
      <c r="AG19" s="9">
        <v>40956.231216908702</v>
      </c>
      <c r="AH19" s="9">
        <v>40946.089276840998</v>
      </c>
      <c r="AI19" s="9">
        <v>48285.369350000001</v>
      </c>
      <c r="AJ19" s="10">
        <v>47893.916389999999</v>
      </c>
      <c r="AK19" s="10">
        <v>47900.346530586001</v>
      </c>
      <c r="AL19" s="10">
        <f t="shared" si="20"/>
        <v>-908.69464781559509</v>
      </c>
      <c r="AM19" s="10">
        <f t="shared" si="20"/>
        <v>-10.141940067704127</v>
      </c>
      <c r="AN19" s="10">
        <f t="shared" si="21"/>
        <v>-6937.6851730912967</v>
      </c>
      <c r="AO19" s="10">
        <f t="shared" si="22"/>
        <v>-6954.2572537450033</v>
      </c>
      <c r="AP19" s="18">
        <f t="shared" si="23"/>
        <v>-2.4762874332824467E-4</v>
      </c>
      <c r="AQ19" s="18">
        <f t="shared" si="24"/>
        <v>1.342579824469097E-4</v>
      </c>
      <c r="AR19" s="18">
        <f t="shared" si="25"/>
        <v>-2.1705392498527463E-2</v>
      </c>
      <c r="AS19" s="18">
        <f t="shared" si="26"/>
        <v>-8.1070718784923678E-3</v>
      </c>
      <c r="AT19" s="7"/>
      <c r="AU19" s="9">
        <v>5058.4270736579401</v>
      </c>
      <c r="AV19" s="9">
        <v>4360.8177004979098</v>
      </c>
      <c r="AW19" s="9">
        <v>3816.5215061221202</v>
      </c>
      <c r="AX19" s="9">
        <v>5058.4270736579401</v>
      </c>
      <c r="AY19" s="10">
        <v>4360.6595479999996</v>
      </c>
      <c r="AZ19" s="10">
        <v>3555.3842374708302</v>
      </c>
      <c r="BA19" s="10">
        <f t="shared" si="27"/>
        <v>-697.60937316003037</v>
      </c>
      <c r="BB19" s="10">
        <f t="shared" si="27"/>
        <v>-544.29619437578958</v>
      </c>
      <c r="BC19" s="10">
        <f t="shared" si="28"/>
        <v>0.1581524979101232</v>
      </c>
      <c r="BD19" s="10">
        <f t="shared" si="29"/>
        <v>261.13726865129001</v>
      </c>
      <c r="BE19" s="18">
        <f t="shared" si="30"/>
        <v>-0.12481516810795436</v>
      </c>
      <c r="BF19" s="18">
        <f t="shared" si="31"/>
        <v>-0.18466823691808409</v>
      </c>
      <c r="BG19" s="18">
        <f t="shared" si="32"/>
        <v>-0.13791033516977494</v>
      </c>
      <c r="BH19" s="18">
        <f t="shared" si="33"/>
        <v>-0.13794160032307401</v>
      </c>
      <c r="BI19" s="1"/>
      <c r="BJ19" s="9">
        <v>1538.3153399999999</v>
      </c>
      <c r="BK19" s="9">
        <v>623.58600470440194</v>
      </c>
      <c r="BL19" s="9">
        <v>660.27170360000105</v>
      </c>
      <c r="BM19" s="9">
        <v>7976.2434061764998</v>
      </c>
      <c r="BN19" s="10">
        <v>9759.2284309999995</v>
      </c>
      <c r="BO19" s="10">
        <v>10316.604258493</v>
      </c>
      <c r="BP19" s="10">
        <f t="shared" si="34"/>
        <v>-914.72933529559793</v>
      </c>
      <c r="BQ19" s="10">
        <f t="shared" si="34"/>
        <v>36.685698895599103</v>
      </c>
      <c r="BR19" s="10">
        <f t="shared" si="35"/>
        <v>-9135.642426295597</v>
      </c>
      <c r="BS19" s="10">
        <f t="shared" si="36"/>
        <v>-9656.3325548929988</v>
      </c>
      <c r="BT19" s="18">
        <f t="shared" si="37"/>
        <v>5.8830215269165959E-2</v>
      </c>
      <c r="BU19" s="18">
        <f t="shared" si="38"/>
        <v>5.7112694044798365E-2</v>
      </c>
      <c r="BV19" s="18">
        <f t="shared" si="39"/>
        <v>-0.59463057509105899</v>
      </c>
      <c r="BW19" s="18">
        <f t="shared" si="40"/>
        <v>0.22353693763192131</v>
      </c>
      <c r="BX19" s="1"/>
      <c r="BY19" s="9">
        <v>19038.447604515</v>
      </c>
      <c r="BZ19" s="9">
        <v>18683.1052185054</v>
      </c>
      <c r="CA19" s="9">
        <v>18612.0367413034</v>
      </c>
      <c r="CB19" s="9">
        <v>19038.4476</v>
      </c>
      <c r="CC19" s="10">
        <v>18683.105183058884</v>
      </c>
      <c r="CD19" s="10">
        <v>18576.5025027025</v>
      </c>
      <c r="CE19" s="10">
        <f t="shared" si="41"/>
        <v>-355.34238600960089</v>
      </c>
      <c r="CF19" s="10">
        <f t="shared" si="41"/>
        <v>-71.068477201999485</v>
      </c>
      <c r="CG19" s="10">
        <f t="shared" si="42"/>
        <v>3.544651553966105E-5</v>
      </c>
      <c r="CH19" s="10">
        <f t="shared" si="43"/>
        <v>35.534238600899698</v>
      </c>
      <c r="CI19" s="18">
        <f t="shared" si="44"/>
        <v>-3.8038900049445195E-3</v>
      </c>
      <c r="CJ19" s="18">
        <f t="shared" si="45"/>
        <v>-5.705833120987127E-3</v>
      </c>
      <c r="CK19" s="18">
        <f t="shared" si="46"/>
        <v>-1.8664462218302442E-2</v>
      </c>
      <c r="CL19" s="18">
        <f t="shared" si="47"/>
        <v>-1.8664463847415561E-2</v>
      </c>
      <c r="CM19" s="6"/>
      <c r="CN19" s="9">
        <v>14746.014400000002</v>
      </c>
      <c r="CO19" s="9">
        <v>14746.014400000002</v>
      </c>
      <c r="CP19" s="9">
        <v>14746.014400000002</v>
      </c>
      <c r="CQ19" s="9">
        <v>14746.014400000002</v>
      </c>
      <c r="CR19" s="9">
        <v>14746.014400000002</v>
      </c>
      <c r="CS19" s="9">
        <v>14746.014400000002</v>
      </c>
      <c r="CT19" s="10">
        <f t="shared" si="48"/>
        <v>0</v>
      </c>
      <c r="CU19" s="10">
        <f t="shared" si="48"/>
        <v>0</v>
      </c>
      <c r="CV19" s="10">
        <f t="shared" si="49"/>
        <v>0</v>
      </c>
      <c r="CW19" s="10">
        <f t="shared" si="50"/>
        <v>0</v>
      </c>
      <c r="CX19" s="18">
        <f t="shared" si="51"/>
        <v>0</v>
      </c>
      <c r="CY19" s="18">
        <f t="shared" si="52"/>
        <v>0</v>
      </c>
      <c r="CZ19" s="18">
        <f t="shared" si="53"/>
        <v>0</v>
      </c>
      <c r="DA19" s="18">
        <f t="shared" si="54"/>
        <v>0</v>
      </c>
      <c r="DB19" s="7"/>
      <c r="DC19" s="9">
        <v>4779.4680995238878</v>
      </c>
      <c r="DD19" s="9">
        <v>2918.1050782571674</v>
      </c>
      <c r="DE19" s="9">
        <v>2553.5038017265551</v>
      </c>
      <c r="DF19" s="9">
        <v>2525.0305413025499</v>
      </c>
      <c r="DG19" s="10">
        <v>1818.7257159999999</v>
      </c>
      <c r="DH19" s="10">
        <v>1690.22334517384</v>
      </c>
      <c r="DI19" s="10">
        <f t="shared" si="55"/>
        <v>-1861.3630212667204</v>
      </c>
      <c r="DJ19" s="10">
        <f t="shared" si="55"/>
        <v>-364.60127653061227</v>
      </c>
      <c r="DK19" s="10">
        <f t="shared" si="56"/>
        <v>1099.3793622571675</v>
      </c>
      <c r="DL19" s="10">
        <f t="shared" si="57"/>
        <v>863.28045655271512</v>
      </c>
      <c r="DM19" s="18">
        <f t="shared" si="58"/>
        <v>-0.12494453309692662</v>
      </c>
      <c r="DN19" s="18">
        <f t="shared" si="59"/>
        <v>-7.0655167898973012E-2</v>
      </c>
      <c r="DO19" s="18">
        <f t="shared" si="60"/>
        <v>-0.38944982632107999</v>
      </c>
      <c r="DP19" s="18">
        <f t="shared" si="61"/>
        <v>-0.2797212999008713</v>
      </c>
      <c r="DQ19" s="7"/>
      <c r="DR19" s="9">
        <v>3122.1607801616801</v>
      </c>
      <c r="DS19" s="9">
        <v>2301.7383000999998</v>
      </c>
      <c r="DT19" s="9">
        <v>2034.66832901369</v>
      </c>
      <c r="DU19" s="9">
        <v>3122.1607800000002</v>
      </c>
      <c r="DV19" s="10">
        <v>2301.7383000999998</v>
      </c>
      <c r="DW19" s="10">
        <v>2034.66832901369</v>
      </c>
      <c r="DX19" s="10">
        <f t="shared" si="62"/>
        <v>-820.42248006168029</v>
      </c>
      <c r="DY19" s="10">
        <f t="shared" si="62"/>
        <v>-267.06997108630981</v>
      </c>
      <c r="DZ19" s="10">
        <f t="shared" si="63"/>
        <v>0</v>
      </c>
      <c r="EA19" s="10">
        <f t="shared" si="64"/>
        <v>0</v>
      </c>
      <c r="EB19" s="18">
        <f t="shared" si="65"/>
        <v>-0.11602968550973274</v>
      </c>
      <c r="EC19" s="18">
        <f t="shared" si="66"/>
        <v>-0.11602968550973274</v>
      </c>
      <c r="ED19" s="18">
        <f t="shared" si="67"/>
        <v>-0.26277393697168761</v>
      </c>
      <c r="EE19" s="18">
        <f t="shared" si="68"/>
        <v>-0.26277393693351059</v>
      </c>
      <c r="EF19" s="6"/>
      <c r="EG19" s="9">
        <v>186.71474589748601</v>
      </c>
      <c r="EH19" s="9">
        <v>138.11980672717249</v>
      </c>
      <c r="EI19" s="9">
        <v>130.18754446455929</v>
      </c>
      <c r="EJ19" s="9">
        <v>194.90193355454198</v>
      </c>
      <c r="EK19" s="10">
        <v>161.47297179365401</v>
      </c>
      <c r="EL19" s="10">
        <v>148.71398365934701</v>
      </c>
      <c r="EM19" s="10">
        <f t="shared" si="69"/>
        <v>-48.594939170313523</v>
      </c>
      <c r="EN19" s="10">
        <f t="shared" si="69"/>
        <v>-7.9322622626131931</v>
      </c>
      <c r="EO19" s="10">
        <f t="shared" si="70"/>
        <v>-23.353165066481523</v>
      </c>
      <c r="EP19" s="10">
        <f t="shared" si="71"/>
        <v>-18.526439194787713</v>
      </c>
      <c r="EQ19" s="18">
        <f t="shared" si="72"/>
        <v>-5.7430302362656498E-2</v>
      </c>
      <c r="ER19" s="18">
        <f t="shared" si="73"/>
        <v>-7.9016246450283267E-2</v>
      </c>
      <c r="ES19" s="18">
        <f t="shared" si="74"/>
        <v>-0.26026299603028741</v>
      </c>
      <c r="ET19" s="18">
        <f t="shared" si="75"/>
        <v>-0.17151682977805402</v>
      </c>
      <c r="EU19" s="7"/>
      <c r="EV19" s="9">
        <v>605.85237291678902</v>
      </c>
      <c r="EW19" s="9">
        <v>429.13745432400998</v>
      </c>
      <c r="EX19" s="9">
        <v>404.13127066482099</v>
      </c>
      <c r="EY19" s="9">
        <v>524.87709135404202</v>
      </c>
      <c r="EZ19" s="10">
        <v>412.36558263366402</v>
      </c>
      <c r="FA19" s="10">
        <v>386.80944896922398</v>
      </c>
      <c r="FB19" s="10">
        <f t="shared" si="76"/>
        <v>-176.71491859277904</v>
      </c>
      <c r="FC19" s="10">
        <f t="shared" si="76"/>
        <v>-25.006183659188991</v>
      </c>
      <c r="FD19" s="10">
        <f t="shared" si="77"/>
        <v>16.771871690345961</v>
      </c>
      <c r="FE19" s="10">
        <f t="shared" si="78"/>
        <v>17.321821695597009</v>
      </c>
      <c r="FF19" s="18">
        <f t="shared" si="79"/>
        <v>-5.8270802064060039E-2</v>
      </c>
      <c r="FG19" s="18">
        <f t="shared" si="80"/>
        <v>-6.1974458443452382E-2</v>
      </c>
      <c r="FH19" s="18">
        <f t="shared" si="81"/>
        <v>-0.29167983240209244</v>
      </c>
      <c r="FI19" s="18">
        <f t="shared" si="82"/>
        <v>-0.21435781933276704</v>
      </c>
      <c r="FJ19" s="15"/>
      <c r="FK19" s="9">
        <v>79057.824304138005</v>
      </c>
      <c r="FL19" s="9">
        <v>79057.824304137903</v>
      </c>
      <c r="FM19" s="9">
        <v>79057.824304137903</v>
      </c>
      <c r="FN19" s="9">
        <v>79057.824304138005</v>
      </c>
      <c r="FO19" s="9">
        <v>79057.824299999993</v>
      </c>
      <c r="FP19" s="9">
        <v>79057.824304137903</v>
      </c>
      <c r="FQ19" s="10">
        <f t="shared" si="83"/>
        <v>0</v>
      </c>
      <c r="FR19" s="10">
        <f t="shared" si="83"/>
        <v>0</v>
      </c>
      <c r="FS19" s="10">
        <f t="shared" si="84"/>
        <v>4.1379098547622561E-6</v>
      </c>
      <c r="FT19" s="10">
        <f t="shared" si="85"/>
        <v>0</v>
      </c>
      <c r="FU19" s="18">
        <f t="shared" si="86"/>
        <v>0</v>
      </c>
      <c r="FV19" s="18">
        <f t="shared" si="87"/>
        <v>5.2340295111843303E-11</v>
      </c>
      <c r="FW19" s="18">
        <f t="shared" si="88"/>
        <v>0</v>
      </c>
      <c r="FX19" s="18">
        <f t="shared" si="89"/>
        <v>-5.2341583576216186E-11</v>
      </c>
      <c r="FY19" s="7"/>
    </row>
    <row r="20" spans="1:181">
      <c r="A20" s="5" t="s">
        <v>17</v>
      </c>
      <c r="B20" s="9">
        <f t="shared" si="0"/>
        <v>38269.310562941668</v>
      </c>
      <c r="C20" s="9">
        <f t="shared" si="1"/>
        <v>35715.459186799038</v>
      </c>
      <c r="D20" s="9">
        <f t="shared" si="2"/>
        <v>35195.665849980694</v>
      </c>
      <c r="E20" s="9">
        <f t="shared" si="3"/>
        <v>37897.625119048091</v>
      </c>
      <c r="F20" s="9">
        <f t="shared" si="4"/>
        <v>36413.561039818553</v>
      </c>
      <c r="G20" s="9">
        <f t="shared" si="5"/>
        <v>35835.210656441923</v>
      </c>
      <c r="H20" s="10">
        <f t="shared" si="6"/>
        <v>-2553.8513761426293</v>
      </c>
      <c r="I20" s="10">
        <f t="shared" si="6"/>
        <v>-519.79333681834396</v>
      </c>
      <c r="J20" s="10">
        <f t="shared" si="7"/>
        <v>-698.10185301951424</v>
      </c>
      <c r="K20" s="10">
        <f t="shared" si="8"/>
        <v>-639.54480646122829</v>
      </c>
      <c r="L20" s="18">
        <f t="shared" si="9"/>
        <v>-1.455373523548221E-2</v>
      </c>
      <c r="M20" s="18">
        <f t="shared" si="10"/>
        <v>-1.5882829551995714E-2</v>
      </c>
      <c r="N20" s="18">
        <f t="shared" si="11"/>
        <v>-6.6733665659910471E-2</v>
      </c>
      <c r="O20" s="18">
        <f t="shared" si="12"/>
        <v>-3.9159817391396866E-2</v>
      </c>
      <c r="P20" s="5"/>
      <c r="Q20" s="10">
        <v>83.163915913799897</v>
      </c>
      <c r="R20" s="9">
        <v>272.21773789999997</v>
      </c>
      <c r="S20" s="9">
        <v>311.68745259999997</v>
      </c>
      <c r="T20" s="9">
        <v>130.15302840000001</v>
      </c>
      <c r="U20" s="10">
        <v>325.96470572999999</v>
      </c>
      <c r="V20" s="10">
        <v>274.33843301000002</v>
      </c>
      <c r="W20" s="10">
        <f t="shared" si="13"/>
        <v>189.05382198620009</v>
      </c>
      <c r="X20" s="10">
        <f t="shared" si="13"/>
        <v>39.469714699999997</v>
      </c>
      <c r="Y20" s="10">
        <f t="shared" si="14"/>
        <v>-53.746967830000017</v>
      </c>
      <c r="Z20" s="10">
        <f t="shared" si="15"/>
        <v>37.349019589999955</v>
      </c>
      <c r="AA20" s="18">
        <f t="shared" si="16"/>
        <v>0.1449931771694441</v>
      </c>
      <c r="AB20" s="18">
        <f t="shared" si="17"/>
        <v>-0.1583799467012314</v>
      </c>
      <c r="AC20" s="18">
        <f t="shared" si="18"/>
        <v>2.2732674370715777</v>
      </c>
      <c r="AD20" s="18">
        <f t="shared" si="19"/>
        <v>1.5044726944670921</v>
      </c>
      <c r="AE20" s="7"/>
      <c r="AF20" s="9">
        <v>5459.0582974274002</v>
      </c>
      <c r="AG20" s="9">
        <v>4988.32653879804</v>
      </c>
      <c r="AH20" s="9">
        <v>4916.2280761964803</v>
      </c>
      <c r="AI20" s="9">
        <v>5462.5284140000003</v>
      </c>
      <c r="AJ20" s="10">
        <v>5432.1184139999996</v>
      </c>
      <c r="AK20" s="10">
        <v>5434.4368928724398</v>
      </c>
      <c r="AL20" s="10">
        <f t="shared" si="20"/>
        <v>-470.73175862936023</v>
      </c>
      <c r="AM20" s="10">
        <f t="shared" si="20"/>
        <v>-72.098462601559731</v>
      </c>
      <c r="AN20" s="10">
        <f t="shared" si="21"/>
        <v>-443.79187520195956</v>
      </c>
      <c r="AO20" s="10">
        <f t="shared" si="22"/>
        <v>-518.2088166759595</v>
      </c>
      <c r="AP20" s="18">
        <f t="shared" si="23"/>
        <v>-1.445343684716602E-2</v>
      </c>
      <c r="AQ20" s="18">
        <f t="shared" si="24"/>
        <v>4.268093395138219E-4</v>
      </c>
      <c r="AR20" s="18">
        <f t="shared" si="25"/>
        <v>-8.6229480064573441E-2</v>
      </c>
      <c r="AS20" s="18">
        <f t="shared" si="26"/>
        <v>-5.5670190972485368E-3</v>
      </c>
      <c r="AT20" s="7"/>
      <c r="AU20" s="9">
        <v>176.24076999599899</v>
      </c>
      <c r="AV20" s="9">
        <v>154.234719332195</v>
      </c>
      <c r="AW20" s="9">
        <v>134.28242432075299</v>
      </c>
      <c r="AX20" s="9">
        <v>176.24076999599899</v>
      </c>
      <c r="AY20" s="10">
        <v>154.2282993</v>
      </c>
      <c r="AZ20" s="10">
        <v>124.63747254117099</v>
      </c>
      <c r="BA20" s="10">
        <f t="shared" si="27"/>
        <v>-22.00605066380399</v>
      </c>
      <c r="BB20" s="10">
        <f t="shared" si="27"/>
        <v>-19.952295011442004</v>
      </c>
      <c r="BC20" s="10">
        <f t="shared" si="28"/>
        <v>6.4200321949954287E-3</v>
      </c>
      <c r="BD20" s="10">
        <f t="shared" si="29"/>
        <v>9.6449517795820014</v>
      </c>
      <c r="BE20" s="18">
        <f t="shared" si="30"/>
        <v>-0.1293631881189358</v>
      </c>
      <c r="BF20" s="18">
        <f t="shared" si="31"/>
        <v>-0.19186379473244317</v>
      </c>
      <c r="BG20" s="18">
        <f t="shared" si="32"/>
        <v>-0.12486356399999597</v>
      </c>
      <c r="BH20" s="18">
        <f t="shared" si="33"/>
        <v>-0.12489999162224899</v>
      </c>
      <c r="BI20" s="1"/>
      <c r="BJ20" s="9">
        <v>83.798438500000003</v>
      </c>
      <c r="BK20" s="9">
        <v>37.968924049499797</v>
      </c>
      <c r="BL20" s="9">
        <v>41.462885288599999</v>
      </c>
      <c r="BM20" s="9">
        <v>366.78517259709201</v>
      </c>
      <c r="BN20" s="10">
        <v>501.07935980000002</v>
      </c>
      <c r="BO20" s="10">
        <v>545.07766257739502</v>
      </c>
      <c r="BP20" s="10">
        <f t="shared" si="34"/>
        <v>-45.829514450500206</v>
      </c>
      <c r="BQ20" s="10">
        <f t="shared" si="34"/>
        <v>3.4939612391002015</v>
      </c>
      <c r="BR20" s="10">
        <f t="shared" si="35"/>
        <v>-463.11043575050024</v>
      </c>
      <c r="BS20" s="10">
        <f t="shared" si="36"/>
        <v>-503.61477728879504</v>
      </c>
      <c r="BT20" s="18">
        <f t="shared" si="37"/>
        <v>9.2021602575441716E-2</v>
      </c>
      <c r="BU20" s="18">
        <f t="shared" si="38"/>
        <v>8.7807054744694343E-2</v>
      </c>
      <c r="BV20" s="18">
        <f t="shared" si="39"/>
        <v>-0.54690177133193485</v>
      </c>
      <c r="BW20" s="18">
        <f t="shared" si="40"/>
        <v>0.36613853894914161</v>
      </c>
      <c r="BX20" s="1"/>
      <c r="BY20" s="9">
        <v>13875.5192426785</v>
      </c>
      <c r="BZ20" s="9">
        <v>12618.6608392163</v>
      </c>
      <c r="CA20" s="9">
        <v>12358.302663208</v>
      </c>
      <c r="CB20" s="9">
        <v>13875.51924</v>
      </c>
      <c r="CC20" s="10">
        <v>12618.66108119735</v>
      </c>
      <c r="CD20" s="10">
        <v>12241.3587835689</v>
      </c>
      <c r="CE20" s="10">
        <f t="shared" si="41"/>
        <v>-1256.8584034621999</v>
      </c>
      <c r="CF20" s="10">
        <f t="shared" si="41"/>
        <v>-260.35817600829978</v>
      </c>
      <c r="CG20" s="10">
        <f t="shared" si="42"/>
        <v>-2.4198104983952362E-4</v>
      </c>
      <c r="CH20" s="10">
        <f t="shared" si="43"/>
        <v>116.94387963910049</v>
      </c>
      <c r="CI20" s="18">
        <f t="shared" si="44"/>
        <v>-2.0632789748905693E-2</v>
      </c>
      <c r="CJ20" s="18">
        <f t="shared" si="45"/>
        <v>-2.990034324565986E-2</v>
      </c>
      <c r="CK20" s="18">
        <f t="shared" si="46"/>
        <v>-9.0580999635411025E-2</v>
      </c>
      <c r="CL20" s="18">
        <f t="shared" si="47"/>
        <v>-9.0580982020435727E-2</v>
      </c>
      <c r="CM20" s="6"/>
      <c r="CN20" s="9">
        <v>2480.4028000000003</v>
      </c>
      <c r="CO20" s="9">
        <v>2480.4028000000003</v>
      </c>
      <c r="CP20" s="9">
        <v>2480.4028000000003</v>
      </c>
      <c r="CQ20" s="9">
        <v>2480.4028000000003</v>
      </c>
      <c r="CR20" s="9">
        <v>2480.4028000000003</v>
      </c>
      <c r="CS20" s="9">
        <v>2480.4028000000003</v>
      </c>
      <c r="CT20" s="10">
        <f t="shared" si="48"/>
        <v>0</v>
      </c>
      <c r="CU20" s="10">
        <f t="shared" si="48"/>
        <v>0</v>
      </c>
      <c r="CV20" s="10">
        <f t="shared" si="49"/>
        <v>0</v>
      </c>
      <c r="CW20" s="10">
        <f t="shared" si="50"/>
        <v>0</v>
      </c>
      <c r="CX20" s="18">
        <f t="shared" si="51"/>
        <v>0</v>
      </c>
      <c r="CY20" s="18">
        <f t="shared" si="52"/>
        <v>0</v>
      </c>
      <c r="CZ20" s="18">
        <f t="shared" si="53"/>
        <v>0</v>
      </c>
      <c r="DA20" s="18">
        <f t="shared" si="54"/>
        <v>0</v>
      </c>
      <c r="DB20" s="7"/>
      <c r="DC20" s="9">
        <v>1487.3015165996949</v>
      </c>
      <c r="DD20" s="9">
        <v>926.24554130245565</v>
      </c>
      <c r="DE20" s="9">
        <v>820.24214238399941</v>
      </c>
      <c r="DF20" s="9">
        <v>835.95248147592395</v>
      </c>
      <c r="DG20" s="10">
        <v>632.96123650000004</v>
      </c>
      <c r="DH20" s="10">
        <v>589.17137131636696</v>
      </c>
      <c r="DI20" s="10">
        <f t="shared" si="55"/>
        <v>-561.05597529723923</v>
      </c>
      <c r="DJ20" s="10">
        <f t="shared" si="55"/>
        <v>-106.00339891845624</v>
      </c>
      <c r="DK20" s="10">
        <f t="shared" si="56"/>
        <v>293.28430480245561</v>
      </c>
      <c r="DL20" s="10">
        <f t="shared" si="57"/>
        <v>231.07077106763245</v>
      </c>
      <c r="DM20" s="18">
        <f t="shared" si="58"/>
        <v>-0.11444416646734708</v>
      </c>
      <c r="DN20" s="18">
        <f t="shared" si="59"/>
        <v>-6.9182538611324701E-2</v>
      </c>
      <c r="DO20" s="18">
        <f t="shared" si="60"/>
        <v>-0.37723082309492906</v>
      </c>
      <c r="DP20" s="18">
        <f t="shared" si="61"/>
        <v>-0.24282629631953573</v>
      </c>
      <c r="DQ20" s="7"/>
      <c r="DR20" s="9">
        <v>1194.3910989978599</v>
      </c>
      <c r="DS20" s="9">
        <v>1029.9846508000001</v>
      </c>
      <c r="DT20" s="9">
        <v>943.49743066420604</v>
      </c>
      <c r="DU20" s="9">
        <v>1194.3910989999999</v>
      </c>
      <c r="DV20" s="10">
        <v>1029.9846508000001</v>
      </c>
      <c r="DW20" s="10">
        <v>943.49743066420604</v>
      </c>
      <c r="DX20" s="10">
        <f t="shared" si="62"/>
        <v>-164.40644819785985</v>
      </c>
      <c r="DY20" s="10">
        <f t="shared" si="62"/>
        <v>-86.487220135794018</v>
      </c>
      <c r="DZ20" s="10">
        <f t="shared" si="63"/>
        <v>0</v>
      </c>
      <c r="EA20" s="10">
        <f t="shared" si="64"/>
        <v>0</v>
      </c>
      <c r="EB20" s="18">
        <f t="shared" si="65"/>
        <v>-8.3969426212923151E-2</v>
      </c>
      <c r="EC20" s="18">
        <f t="shared" si="66"/>
        <v>-8.3969426212923151E-2</v>
      </c>
      <c r="ED20" s="18">
        <f t="shared" si="67"/>
        <v>-0.13764875536648186</v>
      </c>
      <c r="EE20" s="18">
        <f t="shared" si="68"/>
        <v>-0.13764875536802698</v>
      </c>
      <c r="EF20" s="6"/>
      <c r="EG20" s="9">
        <v>242.63153667857179</v>
      </c>
      <c r="EH20" s="9">
        <v>163.81299652440072</v>
      </c>
      <c r="EI20" s="9">
        <v>154.56716943793919</v>
      </c>
      <c r="EJ20" s="9">
        <v>247.88570651392678</v>
      </c>
      <c r="EK20" s="10">
        <v>188.9640081503064</v>
      </c>
      <c r="EL20" s="10">
        <v>171.11617170530192</v>
      </c>
      <c r="EM20" s="10">
        <f t="shared" si="69"/>
        <v>-78.818540154171075</v>
      </c>
      <c r="EN20" s="10">
        <f t="shared" si="69"/>
        <v>-9.2458270864615315</v>
      </c>
      <c r="EO20" s="10">
        <f t="shared" si="70"/>
        <v>-25.151011625905682</v>
      </c>
      <c r="EP20" s="10">
        <f t="shared" si="71"/>
        <v>-16.549002267362738</v>
      </c>
      <c r="EQ20" s="18">
        <f t="shared" si="72"/>
        <v>-5.6441352533859068E-2</v>
      </c>
      <c r="ER20" s="18">
        <f t="shared" si="73"/>
        <v>-9.4450983654029444E-2</v>
      </c>
      <c r="ES20" s="18">
        <f t="shared" si="74"/>
        <v>-0.32484870364806129</v>
      </c>
      <c r="ET20" s="18">
        <f t="shared" si="75"/>
        <v>-0.23769703865644237</v>
      </c>
      <c r="EU20" s="7"/>
      <c r="EV20" s="9">
        <v>432.64471860184398</v>
      </c>
      <c r="EW20" s="9">
        <v>289.44621132815456</v>
      </c>
      <c r="EX20" s="9">
        <v>280.8345783327095</v>
      </c>
      <c r="EY20" s="9">
        <v>373.608179517152</v>
      </c>
      <c r="EZ20" s="10">
        <v>295.03825434089947</v>
      </c>
      <c r="FA20" s="10">
        <v>277.01541063813977</v>
      </c>
      <c r="FB20" s="10">
        <f t="shared" si="76"/>
        <v>-143.19850727368942</v>
      </c>
      <c r="FC20" s="10">
        <f t="shared" si="76"/>
        <v>-8.6116329954450634</v>
      </c>
      <c r="FD20" s="10">
        <f t="shared" si="77"/>
        <v>-5.5920430127449094</v>
      </c>
      <c r="FE20" s="10">
        <f t="shared" si="78"/>
        <v>3.8191676945697282</v>
      </c>
      <c r="FF20" s="18">
        <f t="shared" si="79"/>
        <v>-2.9752101283100837E-2</v>
      </c>
      <c r="FG20" s="18">
        <f t="shared" si="80"/>
        <v>-6.1086464001157484E-2</v>
      </c>
      <c r="FH20" s="18">
        <f t="shared" si="81"/>
        <v>-0.33098406409872927</v>
      </c>
      <c r="FI20" s="18">
        <f t="shared" si="82"/>
        <v>-0.21030033463880696</v>
      </c>
      <c r="FJ20" s="15"/>
      <c r="FK20" s="9">
        <v>12754.158227548</v>
      </c>
      <c r="FL20" s="9">
        <v>12754.158227548</v>
      </c>
      <c r="FM20" s="9">
        <v>12754.158227548</v>
      </c>
      <c r="FN20" s="9">
        <v>12754.158227548</v>
      </c>
      <c r="FO20" s="9">
        <v>12754.158229999999</v>
      </c>
      <c r="FP20" s="9">
        <v>12754.158227548</v>
      </c>
      <c r="FQ20" s="10">
        <f t="shared" si="83"/>
        <v>0</v>
      </c>
      <c r="FR20" s="10">
        <f t="shared" si="83"/>
        <v>0</v>
      </c>
      <c r="FS20" s="10">
        <f t="shared" si="84"/>
        <v>-2.4519995349692181E-6</v>
      </c>
      <c r="FT20" s="10">
        <f t="shared" si="85"/>
        <v>0</v>
      </c>
      <c r="FU20" s="18">
        <f t="shared" si="86"/>
        <v>0</v>
      </c>
      <c r="FV20" s="18">
        <f t="shared" si="87"/>
        <v>-1.9225098910892359E-10</v>
      </c>
      <c r="FW20" s="18">
        <f t="shared" si="88"/>
        <v>0</v>
      </c>
      <c r="FX20" s="18">
        <f t="shared" si="89"/>
        <v>1.9225098914588403E-10</v>
      </c>
      <c r="FY20" s="7"/>
    </row>
    <row r="21" spans="1:181">
      <c r="A21" s="5" t="s">
        <v>18</v>
      </c>
      <c r="B21" s="9">
        <f t="shared" si="0"/>
        <v>99197.477003247099</v>
      </c>
      <c r="C21" s="9">
        <f t="shared" si="1"/>
        <v>83329.208964447345</v>
      </c>
      <c r="D21" s="9">
        <f t="shared" si="2"/>
        <v>81724.298235980663</v>
      </c>
      <c r="E21" s="9">
        <f t="shared" si="3"/>
        <v>97670.202008126376</v>
      </c>
      <c r="F21" s="9">
        <f t="shared" si="4"/>
        <v>86224.876263897517</v>
      </c>
      <c r="G21" s="9">
        <f t="shared" si="5"/>
        <v>101373.39118426366</v>
      </c>
      <c r="H21" s="10">
        <f t="shared" si="6"/>
        <v>-15868.268038799753</v>
      </c>
      <c r="I21" s="10">
        <f t="shared" si="6"/>
        <v>-1604.9107284666825</v>
      </c>
      <c r="J21" s="10">
        <f t="shared" si="7"/>
        <v>-2895.6672994501714</v>
      </c>
      <c r="K21" s="10">
        <f t="shared" si="8"/>
        <v>-19649.092948282996</v>
      </c>
      <c r="L21" s="18">
        <f t="shared" si="9"/>
        <v>-1.9259881959895028E-2</v>
      </c>
      <c r="M21" s="18">
        <f t="shared" si="10"/>
        <v>0.17568613115782281</v>
      </c>
      <c r="N21" s="18">
        <f t="shared" si="11"/>
        <v>-0.1599664479196414</v>
      </c>
      <c r="O21" s="18">
        <f t="shared" si="12"/>
        <v>-0.11718339379779907</v>
      </c>
      <c r="P21" s="5"/>
      <c r="Q21" s="10">
        <v>17430.337854008001</v>
      </c>
      <c r="R21" s="9">
        <v>5779.4530510099903</v>
      </c>
      <c r="S21" s="9">
        <v>5537.8328163999904</v>
      </c>
      <c r="T21" s="9">
        <v>17582.425520000001</v>
      </c>
      <c r="U21" s="10">
        <v>8585.8595466000006</v>
      </c>
      <c r="V21" s="10">
        <v>24157.052308999901</v>
      </c>
      <c r="W21" s="10">
        <f t="shared" si="13"/>
        <v>-11650.884802998011</v>
      </c>
      <c r="X21" s="10">
        <f t="shared" si="13"/>
        <v>-241.6202346099999</v>
      </c>
      <c r="Y21" s="10">
        <f t="shared" si="14"/>
        <v>-2806.4064955900103</v>
      </c>
      <c r="Z21" s="10">
        <f t="shared" si="15"/>
        <v>-18619.21949259991</v>
      </c>
      <c r="AA21" s="18">
        <f t="shared" si="16"/>
        <v>-4.1806764840450684E-2</v>
      </c>
      <c r="AB21" s="18">
        <f t="shared" si="17"/>
        <v>1.8135857776250359</v>
      </c>
      <c r="AC21" s="18">
        <f t="shared" si="18"/>
        <v>-0.66842564387350412</v>
      </c>
      <c r="AD21" s="18">
        <f t="shared" si="19"/>
        <v>-0.51167945873943332</v>
      </c>
      <c r="AE21" s="7"/>
      <c r="AF21" s="9">
        <v>9905.7727066914795</v>
      </c>
      <c r="AG21" s="9">
        <v>9713.9607162531793</v>
      </c>
      <c r="AH21" s="9">
        <v>9109.1514618513902</v>
      </c>
      <c r="AI21" s="9">
        <v>9905.7727070000001</v>
      </c>
      <c r="AJ21" s="10">
        <v>9289.9093630000007</v>
      </c>
      <c r="AK21" s="10">
        <v>9296.4840747185099</v>
      </c>
      <c r="AL21" s="10">
        <f t="shared" si="20"/>
        <v>-191.8119904383002</v>
      </c>
      <c r="AM21" s="10">
        <f t="shared" si="20"/>
        <v>-604.80925440178908</v>
      </c>
      <c r="AN21" s="10">
        <f t="shared" si="21"/>
        <v>424.0513532531786</v>
      </c>
      <c r="AO21" s="10">
        <f t="shared" si="22"/>
        <v>-187.33261286711968</v>
      </c>
      <c r="AP21" s="18">
        <f t="shared" si="23"/>
        <v>-6.2261859201245884E-2</v>
      </c>
      <c r="AQ21" s="18">
        <f t="shared" si="24"/>
        <v>7.0772614259242115E-4</v>
      </c>
      <c r="AR21" s="18">
        <f t="shared" si="25"/>
        <v>-1.9363657547757852E-2</v>
      </c>
      <c r="AS21" s="18">
        <f t="shared" si="26"/>
        <v>-6.2172165889168268E-2</v>
      </c>
      <c r="AT21" s="7"/>
      <c r="AU21" s="9">
        <v>332.29320103491801</v>
      </c>
      <c r="AV21" s="9">
        <v>257.11826504007502</v>
      </c>
      <c r="AW21" s="9">
        <v>232.85154175725401</v>
      </c>
      <c r="AX21" s="9">
        <v>332.29320103491801</v>
      </c>
      <c r="AY21" s="10">
        <v>257.1190484</v>
      </c>
      <c r="AZ21" s="10">
        <v>223.083819877515</v>
      </c>
      <c r="BA21" s="10">
        <f t="shared" si="27"/>
        <v>-75.174935994842997</v>
      </c>
      <c r="BB21" s="10">
        <f t="shared" si="27"/>
        <v>-24.266723282821005</v>
      </c>
      <c r="BC21" s="10">
        <f t="shared" si="28"/>
        <v>-7.8335992498068663E-4</v>
      </c>
      <c r="BD21" s="10">
        <f t="shared" si="29"/>
        <v>9.767721879739014</v>
      </c>
      <c r="BE21" s="18">
        <f t="shared" si="30"/>
        <v>-9.4379616629097662E-2</v>
      </c>
      <c r="BF21" s="18">
        <f t="shared" si="31"/>
        <v>-0.13237147824822534</v>
      </c>
      <c r="BG21" s="18">
        <f t="shared" si="32"/>
        <v>-0.22623073767598234</v>
      </c>
      <c r="BH21" s="18">
        <f t="shared" si="33"/>
        <v>-0.22622838024007169</v>
      </c>
      <c r="BI21" s="1"/>
      <c r="BJ21" s="9">
        <v>353.98515600000002</v>
      </c>
      <c r="BK21" s="9">
        <v>160.3902435837</v>
      </c>
      <c r="BL21" s="9">
        <v>175.1496108385</v>
      </c>
      <c r="BM21" s="9">
        <v>1492.66877081239</v>
      </c>
      <c r="BN21" s="10">
        <v>2039.1923340000001</v>
      </c>
      <c r="BO21" s="10">
        <v>2218.2478065370901</v>
      </c>
      <c r="BP21" s="10">
        <f t="shared" si="34"/>
        <v>-193.59491241630002</v>
      </c>
      <c r="BQ21" s="10">
        <f t="shared" si="34"/>
        <v>14.759367254799997</v>
      </c>
      <c r="BR21" s="10">
        <f t="shared" si="35"/>
        <v>-1878.8020904163</v>
      </c>
      <c r="BS21" s="10">
        <f t="shared" si="36"/>
        <v>-2043.0981956985902</v>
      </c>
      <c r="BT21" s="18">
        <f t="shared" si="37"/>
        <v>9.2021602592665119E-2</v>
      </c>
      <c r="BU21" s="18">
        <f t="shared" si="38"/>
        <v>8.780705456353978E-2</v>
      </c>
      <c r="BV21" s="18">
        <f t="shared" si="39"/>
        <v>-0.54690121643490608</v>
      </c>
      <c r="BW21" s="18">
        <f t="shared" si="40"/>
        <v>0.36613853915504829</v>
      </c>
      <c r="BX21" s="1"/>
      <c r="BY21" s="9">
        <v>25058.354131180498</v>
      </c>
      <c r="BZ21" s="9">
        <v>24335.721576854299</v>
      </c>
      <c r="CA21" s="9">
        <v>24179.786695975101</v>
      </c>
      <c r="CB21" s="9">
        <v>25058.35413</v>
      </c>
      <c r="CC21" s="10">
        <v>24335.721523907094</v>
      </c>
      <c r="CD21" s="10">
        <v>24118.7818045397</v>
      </c>
      <c r="CE21" s="10">
        <f t="shared" si="41"/>
        <v>-722.63255432619917</v>
      </c>
      <c r="CF21" s="10">
        <f t="shared" si="41"/>
        <v>-155.93488087919832</v>
      </c>
      <c r="CG21" s="10">
        <f t="shared" si="42"/>
        <v>5.2947205404052511E-5</v>
      </c>
      <c r="CH21" s="10">
        <f t="shared" si="43"/>
        <v>61.004891435401078</v>
      </c>
      <c r="CI21" s="18">
        <f t="shared" si="44"/>
        <v>-6.4076538838900897E-3</v>
      </c>
      <c r="CJ21" s="18">
        <f t="shared" si="45"/>
        <v>-8.9144560252415461E-3</v>
      </c>
      <c r="CK21" s="18">
        <f t="shared" si="46"/>
        <v>-2.8837989540063856E-2</v>
      </c>
      <c r="CL21" s="18">
        <f t="shared" si="47"/>
        <v>-2.8837991607268659E-2</v>
      </c>
      <c r="CM21" s="6"/>
      <c r="CN21" s="9">
        <v>613.37439999999958</v>
      </c>
      <c r="CO21" s="9">
        <v>613.37439999999958</v>
      </c>
      <c r="CP21" s="9">
        <v>613.37439999999958</v>
      </c>
      <c r="CQ21" s="9">
        <v>613.37439999999958</v>
      </c>
      <c r="CR21" s="9">
        <v>613.37439999999958</v>
      </c>
      <c r="CS21" s="9">
        <v>613.37439999999958</v>
      </c>
      <c r="CT21" s="10">
        <f t="shared" si="48"/>
        <v>0</v>
      </c>
      <c r="CU21" s="10">
        <f t="shared" si="48"/>
        <v>0</v>
      </c>
      <c r="CV21" s="10">
        <f t="shared" si="49"/>
        <v>0</v>
      </c>
      <c r="CW21" s="10">
        <f t="shared" si="50"/>
        <v>0</v>
      </c>
      <c r="CX21" s="18">
        <f t="shared" si="51"/>
        <v>0</v>
      </c>
      <c r="CY21" s="18">
        <f t="shared" si="52"/>
        <v>0</v>
      </c>
      <c r="CZ21" s="18">
        <f t="shared" si="53"/>
        <v>0</v>
      </c>
      <c r="DA21" s="18">
        <f t="shared" si="54"/>
        <v>0</v>
      </c>
      <c r="DB21" s="7"/>
      <c r="DC21" s="9">
        <v>5410.8634538704646</v>
      </c>
      <c r="DD21" s="9">
        <v>3377.5968350410394</v>
      </c>
      <c r="DE21" s="9">
        <v>3032.134874005058</v>
      </c>
      <c r="DF21" s="9">
        <v>2734.49972626624</v>
      </c>
      <c r="DG21" s="10">
        <v>2026.6920130000001</v>
      </c>
      <c r="DH21" s="10">
        <v>1960.8128180192</v>
      </c>
      <c r="DI21" s="10">
        <f t="shared" si="55"/>
        <v>-2033.2666188294252</v>
      </c>
      <c r="DJ21" s="10">
        <f t="shared" si="55"/>
        <v>-345.4619610359814</v>
      </c>
      <c r="DK21" s="10">
        <f t="shared" si="56"/>
        <v>1350.9048220410393</v>
      </c>
      <c r="DL21" s="10">
        <f t="shared" si="57"/>
        <v>1071.322055985858</v>
      </c>
      <c r="DM21" s="18">
        <f t="shared" si="58"/>
        <v>-0.102280401690329</v>
      </c>
      <c r="DN21" s="18">
        <f t="shared" si="59"/>
        <v>-3.2505775203249931E-2</v>
      </c>
      <c r="DO21" s="18">
        <f t="shared" si="60"/>
        <v>-0.37577488993461883</v>
      </c>
      <c r="DP21" s="18">
        <f t="shared" si="61"/>
        <v>-0.25884358534301255</v>
      </c>
      <c r="DQ21" s="7"/>
      <c r="DR21" s="9">
        <v>2912.6892058369299</v>
      </c>
      <c r="DS21" s="9">
        <v>2308.9576471999999</v>
      </c>
      <c r="DT21" s="9">
        <v>2106.0371920377002</v>
      </c>
      <c r="DU21" s="9">
        <v>2912.689206</v>
      </c>
      <c r="DV21" s="10">
        <v>2308.9576471999999</v>
      </c>
      <c r="DW21" s="10">
        <v>2106.0371920377002</v>
      </c>
      <c r="DX21" s="10">
        <f t="shared" si="62"/>
        <v>-603.73155863693</v>
      </c>
      <c r="DY21" s="10">
        <f t="shared" si="62"/>
        <v>-202.92045516229973</v>
      </c>
      <c r="DZ21" s="10">
        <f t="shared" si="63"/>
        <v>0</v>
      </c>
      <c r="EA21" s="10">
        <f t="shared" si="64"/>
        <v>0</v>
      </c>
      <c r="EB21" s="18">
        <f t="shared" si="65"/>
        <v>-8.7884009223111986E-2</v>
      </c>
      <c r="EC21" s="18">
        <f t="shared" si="66"/>
        <v>-8.7884009223111986E-2</v>
      </c>
      <c r="ED21" s="18">
        <f t="shared" si="67"/>
        <v>-0.20727634016944635</v>
      </c>
      <c r="EE21" s="18">
        <f t="shared" si="68"/>
        <v>-0.20727634021382785</v>
      </c>
      <c r="EF21" s="6"/>
      <c r="EG21" s="9">
        <v>517.51843612694404</v>
      </c>
      <c r="EH21" s="9">
        <v>406.67104747687927</v>
      </c>
      <c r="EI21" s="9">
        <v>389.20129270685038</v>
      </c>
      <c r="EJ21" s="9">
        <v>535.89284263508307</v>
      </c>
      <c r="EK21" s="10">
        <v>430.81396628389706</v>
      </c>
      <c r="EL21" s="10">
        <v>395.14678836397002</v>
      </c>
      <c r="EM21" s="10">
        <f t="shared" si="69"/>
        <v>-110.84738865006477</v>
      </c>
      <c r="EN21" s="10">
        <f t="shared" si="69"/>
        <v>-17.469754770028885</v>
      </c>
      <c r="EO21" s="10">
        <f t="shared" si="70"/>
        <v>-24.142918807017793</v>
      </c>
      <c r="EP21" s="10">
        <f t="shared" si="71"/>
        <v>-5.9454956571196362</v>
      </c>
      <c r="EQ21" s="18">
        <f t="shared" si="72"/>
        <v>-4.2957950605082368E-2</v>
      </c>
      <c r="ER21" s="18">
        <f t="shared" si="73"/>
        <v>-8.2790208097439311E-2</v>
      </c>
      <c r="ES21" s="18">
        <f t="shared" si="74"/>
        <v>-0.21419022185882977</v>
      </c>
      <c r="ET21" s="18">
        <f t="shared" si="75"/>
        <v>-0.1960818805388293</v>
      </c>
      <c r="EU21" s="7"/>
      <c r="EV21" s="9">
        <v>1272.244295597867</v>
      </c>
      <c r="EW21" s="9">
        <v>985.92101908819097</v>
      </c>
      <c r="EX21" s="9">
        <v>958.73418750882104</v>
      </c>
      <c r="EY21" s="9">
        <v>1112.187341477746</v>
      </c>
      <c r="EZ21" s="10">
        <v>947.19226150652696</v>
      </c>
      <c r="FA21" s="10">
        <v>894.32600827008002</v>
      </c>
      <c r="FB21" s="10">
        <f t="shared" si="76"/>
        <v>-286.32327650967602</v>
      </c>
      <c r="FC21" s="10">
        <f t="shared" si="76"/>
        <v>-27.186831579369937</v>
      </c>
      <c r="FD21" s="10">
        <f t="shared" si="77"/>
        <v>38.728757581664013</v>
      </c>
      <c r="FE21" s="10">
        <f t="shared" si="78"/>
        <v>64.408179238741013</v>
      </c>
      <c r="FF21" s="18">
        <f t="shared" si="79"/>
        <v>-2.7575060327360831E-2</v>
      </c>
      <c r="FG21" s="18">
        <f t="shared" si="80"/>
        <v>-5.5813645639758686E-2</v>
      </c>
      <c r="FH21" s="18">
        <f t="shared" si="81"/>
        <v>-0.22505369251832555</v>
      </c>
      <c r="FI21" s="18">
        <f t="shared" si="82"/>
        <v>-0.14835187725836968</v>
      </c>
      <c r="FJ21" s="15"/>
      <c r="FK21" s="9">
        <v>35390.044162899998</v>
      </c>
      <c r="FL21" s="9">
        <v>35390.044162899998</v>
      </c>
      <c r="FM21" s="9">
        <v>35390.044162899998</v>
      </c>
      <c r="FN21" s="9">
        <v>35390.044162899998</v>
      </c>
      <c r="FO21" s="9">
        <v>35390.044159999998</v>
      </c>
      <c r="FP21" s="9">
        <v>35390.044162899998</v>
      </c>
      <c r="FQ21" s="10">
        <f t="shared" si="83"/>
        <v>0</v>
      </c>
      <c r="FR21" s="10">
        <f t="shared" si="83"/>
        <v>0</v>
      </c>
      <c r="FS21" s="10">
        <f t="shared" si="84"/>
        <v>2.9000002541579306E-6</v>
      </c>
      <c r="FT21" s="10">
        <f t="shared" si="85"/>
        <v>0</v>
      </c>
      <c r="FU21" s="18">
        <f t="shared" si="86"/>
        <v>0</v>
      </c>
      <c r="FV21" s="18">
        <f t="shared" si="87"/>
        <v>8.194395692322105E-11</v>
      </c>
      <c r="FW21" s="18">
        <f t="shared" si="88"/>
        <v>0</v>
      </c>
      <c r="FX21" s="18">
        <f t="shared" si="89"/>
        <v>-8.1943956916506244E-11</v>
      </c>
      <c r="FY21" s="7"/>
    </row>
    <row r="22" spans="1:181">
      <c r="A22" s="5" t="s">
        <v>19</v>
      </c>
      <c r="B22" s="9">
        <f t="shared" si="0"/>
        <v>97847.591914316057</v>
      </c>
      <c r="C22" s="9">
        <f t="shared" si="1"/>
        <v>90687.073990246616</v>
      </c>
      <c r="D22" s="9">
        <f t="shared" si="2"/>
        <v>90160.683697159751</v>
      </c>
      <c r="E22" s="9">
        <f t="shared" si="3"/>
        <v>97503.626468391376</v>
      </c>
      <c r="F22" s="9">
        <f t="shared" si="4"/>
        <v>94773.334682227796</v>
      </c>
      <c r="G22" s="9">
        <f t="shared" si="5"/>
        <v>94559.607528268505</v>
      </c>
      <c r="H22" s="10">
        <f t="shared" si="6"/>
        <v>-7160.5179240694415</v>
      </c>
      <c r="I22" s="10">
        <f t="shared" si="6"/>
        <v>-526.3902930868644</v>
      </c>
      <c r="J22" s="10">
        <f t="shared" si="7"/>
        <v>-4086.2606919811806</v>
      </c>
      <c r="K22" s="10">
        <f t="shared" si="8"/>
        <v>-4398.9238311087538</v>
      </c>
      <c r="L22" s="18">
        <f t="shared" si="9"/>
        <v>-5.8044688170607161E-3</v>
      </c>
      <c r="M22" s="18">
        <f t="shared" si="10"/>
        <v>-2.2551401686551607E-3</v>
      </c>
      <c r="N22" s="18">
        <f t="shared" si="11"/>
        <v>-7.3180318329548869E-2</v>
      </c>
      <c r="O22" s="18">
        <f t="shared" si="12"/>
        <v>-2.8001951158695443E-2</v>
      </c>
      <c r="P22" s="5"/>
      <c r="Q22" s="10">
        <v>3633.5952149863901</v>
      </c>
      <c r="R22" s="9">
        <v>1094.4265537199999</v>
      </c>
      <c r="S22" s="9">
        <v>1451.9466785899999</v>
      </c>
      <c r="T22" s="9">
        <v>3821.2566550000001</v>
      </c>
      <c r="U22" s="10">
        <v>2813.8312306999997</v>
      </c>
      <c r="V22" s="10">
        <v>3119.9130218499899</v>
      </c>
      <c r="W22" s="10">
        <f t="shared" si="13"/>
        <v>-2539.1686612663902</v>
      </c>
      <c r="X22" s="10">
        <f t="shared" si="13"/>
        <v>357.52012487000002</v>
      </c>
      <c r="Y22" s="10">
        <f t="shared" si="14"/>
        <v>-1719.4046769799997</v>
      </c>
      <c r="Z22" s="10">
        <f t="shared" si="15"/>
        <v>-1667.96634325999</v>
      </c>
      <c r="AA22" s="18">
        <f t="shared" si="16"/>
        <v>0.3266734744828465</v>
      </c>
      <c r="AB22" s="18">
        <f t="shared" si="17"/>
        <v>0.10877759398307837</v>
      </c>
      <c r="AC22" s="18">
        <f t="shared" si="18"/>
        <v>-0.69880339196668084</v>
      </c>
      <c r="AD22" s="18">
        <f t="shared" si="19"/>
        <v>-0.26363720504923804</v>
      </c>
      <c r="AE22" s="7"/>
      <c r="AF22" s="9">
        <v>3207.2127021106899</v>
      </c>
      <c r="AG22" s="9">
        <v>3064.7567909927998</v>
      </c>
      <c r="AH22" s="9">
        <v>3064.93038212288</v>
      </c>
      <c r="AI22" s="9">
        <v>3207.2127019999998</v>
      </c>
      <c r="AJ22" s="10">
        <v>3161.2698519999999</v>
      </c>
      <c r="AK22" s="10">
        <v>3167.1965573006501</v>
      </c>
      <c r="AL22" s="10">
        <f t="shared" si="20"/>
        <v>-142.45591111789008</v>
      </c>
      <c r="AM22" s="10">
        <f t="shared" si="20"/>
        <v>0.17359113008023996</v>
      </c>
      <c r="AN22" s="10">
        <f t="shared" si="21"/>
        <v>-96.513061007200122</v>
      </c>
      <c r="AO22" s="10">
        <f t="shared" si="22"/>
        <v>-102.26617517777004</v>
      </c>
      <c r="AP22" s="18">
        <f t="shared" si="23"/>
        <v>5.664107853204453E-5</v>
      </c>
      <c r="AQ22" s="18">
        <f t="shared" si="24"/>
        <v>1.8747862656838938E-3</v>
      </c>
      <c r="AR22" s="18">
        <f t="shared" si="25"/>
        <v>-4.4417356860721714E-2</v>
      </c>
      <c r="AS22" s="18">
        <f t="shared" si="26"/>
        <v>-1.4324852845385093E-2</v>
      </c>
      <c r="AT22" s="7"/>
      <c r="AU22" s="9">
        <v>517.44782379871197</v>
      </c>
      <c r="AV22" s="9">
        <v>424.61737816216299</v>
      </c>
      <c r="AW22" s="9">
        <v>375.999911663087</v>
      </c>
      <c r="AX22" s="9">
        <v>517.44782379871197</v>
      </c>
      <c r="AY22" s="10">
        <v>424.60860530000002</v>
      </c>
      <c r="AZ22" s="10">
        <v>353.11580519257501</v>
      </c>
      <c r="BA22" s="10">
        <f t="shared" si="27"/>
        <v>-92.830445636548973</v>
      </c>
      <c r="BB22" s="10">
        <f t="shared" si="27"/>
        <v>-48.617466499075988</v>
      </c>
      <c r="BC22" s="10">
        <f t="shared" si="28"/>
        <v>8.7728621629707959E-3</v>
      </c>
      <c r="BD22" s="10">
        <f t="shared" si="29"/>
        <v>22.884106470511995</v>
      </c>
      <c r="BE22" s="18">
        <f t="shared" si="30"/>
        <v>-0.11449711905222304</v>
      </c>
      <c r="BF22" s="18">
        <f t="shared" si="31"/>
        <v>-0.16837341310337547</v>
      </c>
      <c r="BG22" s="18">
        <f t="shared" si="32"/>
        <v>-0.17940059145491771</v>
      </c>
      <c r="BH22" s="18">
        <f t="shared" si="33"/>
        <v>-0.17941754555494382</v>
      </c>
      <c r="BI22" s="1"/>
      <c r="BJ22" s="9">
        <v>279.39336300000002</v>
      </c>
      <c r="BK22" s="9">
        <v>126.592720001299</v>
      </c>
      <c r="BL22" s="9">
        <v>138.2419849721</v>
      </c>
      <c r="BM22" s="9">
        <v>2811.4753968033101</v>
      </c>
      <c r="BN22" s="10">
        <v>3840.8648910000002</v>
      </c>
      <c r="BO22" s="10">
        <v>4178.11992450873</v>
      </c>
      <c r="BP22" s="10">
        <f t="shared" si="34"/>
        <v>-152.80064299870102</v>
      </c>
      <c r="BQ22" s="10">
        <f t="shared" si="34"/>
        <v>11.649264970800999</v>
      </c>
      <c r="BR22" s="10">
        <f t="shared" si="35"/>
        <v>-3714.2721709987013</v>
      </c>
      <c r="BS22" s="10">
        <f t="shared" si="36"/>
        <v>-4039.87793953663</v>
      </c>
      <c r="BT22" s="18">
        <f t="shared" si="37"/>
        <v>9.2021602590429075E-2</v>
      </c>
      <c r="BU22" s="18">
        <f t="shared" si="38"/>
        <v>8.7807054681614385E-2</v>
      </c>
      <c r="BV22" s="18">
        <f t="shared" si="39"/>
        <v>-0.54690147739372397</v>
      </c>
      <c r="BW22" s="18">
        <f t="shared" si="40"/>
        <v>0.36613853899170573</v>
      </c>
      <c r="BX22" s="1"/>
      <c r="BY22" s="9">
        <v>28551.8432732537</v>
      </c>
      <c r="BZ22" s="9">
        <v>27279.350325042</v>
      </c>
      <c r="CA22" s="9">
        <v>27016.858696547701</v>
      </c>
      <c r="CB22" s="9">
        <v>28551.843270000001</v>
      </c>
      <c r="CC22" s="10">
        <v>27279.350567213136</v>
      </c>
      <c r="CD22" s="10">
        <v>26897.345493085701</v>
      </c>
      <c r="CE22" s="10">
        <f t="shared" si="41"/>
        <v>-1272.4929482117004</v>
      </c>
      <c r="CF22" s="10">
        <f t="shared" si="41"/>
        <v>-262.49162849429922</v>
      </c>
      <c r="CG22" s="10">
        <f t="shared" si="42"/>
        <v>-2.4217113605118357E-4</v>
      </c>
      <c r="CH22" s="10">
        <f t="shared" si="43"/>
        <v>119.51320346200009</v>
      </c>
      <c r="CI22" s="18">
        <f t="shared" si="44"/>
        <v>-9.6223563012545858E-3</v>
      </c>
      <c r="CJ22" s="18">
        <f t="shared" si="45"/>
        <v>-1.4003451921856404E-2</v>
      </c>
      <c r="CK22" s="18">
        <f t="shared" si="46"/>
        <v>-4.4567803767812227E-2</v>
      </c>
      <c r="CL22" s="18">
        <f t="shared" si="47"/>
        <v>-4.4567795177129561E-2</v>
      </c>
      <c r="CM22" s="6"/>
      <c r="CN22" s="9">
        <v>1543.8373999999997</v>
      </c>
      <c r="CO22" s="9">
        <v>1543.8373999999997</v>
      </c>
      <c r="CP22" s="9">
        <v>1543.8373999999997</v>
      </c>
      <c r="CQ22" s="9">
        <v>1543.8373999999997</v>
      </c>
      <c r="CR22" s="9">
        <v>1543.8373999999997</v>
      </c>
      <c r="CS22" s="9">
        <v>1543.8373999999997</v>
      </c>
      <c r="CT22" s="10">
        <f t="shared" si="48"/>
        <v>0</v>
      </c>
      <c r="CU22" s="10">
        <f t="shared" si="48"/>
        <v>0</v>
      </c>
      <c r="CV22" s="10">
        <f t="shared" si="49"/>
        <v>0</v>
      </c>
      <c r="CW22" s="10">
        <f t="shared" si="50"/>
        <v>0</v>
      </c>
      <c r="CX22" s="18">
        <f t="shared" si="51"/>
        <v>0</v>
      </c>
      <c r="CY22" s="18">
        <f t="shared" si="52"/>
        <v>0</v>
      </c>
      <c r="CZ22" s="18">
        <f t="shared" si="53"/>
        <v>0</v>
      </c>
      <c r="DA22" s="18">
        <f t="shared" si="54"/>
        <v>0</v>
      </c>
      <c r="DB22" s="7"/>
      <c r="DC22" s="9">
        <v>5493.4934998793842</v>
      </c>
      <c r="DD22" s="9">
        <v>3708.7623534098338</v>
      </c>
      <c r="DE22" s="9">
        <v>3417.1458698722099</v>
      </c>
      <c r="DF22" s="9">
        <v>2594.0022104119598</v>
      </c>
      <c r="DG22" s="10">
        <v>1966.923452</v>
      </c>
      <c r="DH22" s="10">
        <v>1901.71775624417</v>
      </c>
      <c r="DI22" s="10">
        <f t="shared" si="55"/>
        <v>-1784.7311464695504</v>
      </c>
      <c r="DJ22" s="10">
        <f t="shared" si="55"/>
        <v>-291.61648353762394</v>
      </c>
      <c r="DK22" s="10">
        <f t="shared" si="56"/>
        <v>1741.8389014098339</v>
      </c>
      <c r="DL22" s="10">
        <f t="shared" si="57"/>
        <v>1515.4281136280399</v>
      </c>
      <c r="DM22" s="18">
        <f t="shared" si="58"/>
        <v>-7.8629056205100856E-2</v>
      </c>
      <c r="DN22" s="18">
        <f t="shared" si="59"/>
        <v>-3.3151110018810222E-2</v>
      </c>
      <c r="DO22" s="18">
        <f t="shared" si="60"/>
        <v>-0.32488090620453747</v>
      </c>
      <c r="DP22" s="18">
        <f t="shared" si="61"/>
        <v>-0.24174179801966009</v>
      </c>
      <c r="DQ22" s="7"/>
      <c r="DR22" s="9">
        <v>2714.5435916343999</v>
      </c>
      <c r="DS22" s="9">
        <v>2161.6649901999999</v>
      </c>
      <c r="DT22" s="9">
        <v>1957.52509053224</v>
      </c>
      <c r="DU22" s="9">
        <v>2714.543592</v>
      </c>
      <c r="DV22" s="10">
        <v>2161.6649901999999</v>
      </c>
      <c r="DW22" s="10">
        <v>1957.52509053224</v>
      </c>
      <c r="DX22" s="10">
        <f t="shared" si="62"/>
        <v>-552.87860143440003</v>
      </c>
      <c r="DY22" s="10">
        <f t="shared" si="62"/>
        <v>-204.13989966775989</v>
      </c>
      <c r="DZ22" s="10">
        <f t="shared" si="63"/>
        <v>0</v>
      </c>
      <c r="EA22" s="10">
        <f t="shared" si="64"/>
        <v>0</v>
      </c>
      <c r="EB22" s="18">
        <f t="shared" si="65"/>
        <v>-9.443641849835048E-2</v>
      </c>
      <c r="EC22" s="18">
        <f t="shared" si="66"/>
        <v>-9.443641849835048E-2</v>
      </c>
      <c r="ED22" s="18">
        <f t="shared" si="67"/>
        <v>-0.20367276588898589</v>
      </c>
      <c r="EE22" s="18">
        <f t="shared" si="68"/>
        <v>-0.20367276599623679</v>
      </c>
      <c r="EF22" s="6"/>
      <c r="EG22" s="9">
        <v>677.46099622890301</v>
      </c>
      <c r="EH22" s="9">
        <v>501.03267617625983</v>
      </c>
      <c r="EI22" s="9">
        <v>470.40591818366272</v>
      </c>
      <c r="EJ22" s="9">
        <v>714.31587069463501</v>
      </c>
      <c r="EK22" s="10">
        <v>658.97753966236905</v>
      </c>
      <c r="EL22" s="10">
        <v>598.44800626874201</v>
      </c>
      <c r="EM22" s="10">
        <f t="shared" si="69"/>
        <v>-176.42832005264319</v>
      </c>
      <c r="EN22" s="10">
        <f t="shared" si="69"/>
        <v>-30.626757992597106</v>
      </c>
      <c r="EO22" s="10">
        <f t="shared" si="70"/>
        <v>-157.94486348610923</v>
      </c>
      <c r="EP22" s="10">
        <f t="shared" si="71"/>
        <v>-128.04208808507929</v>
      </c>
      <c r="EQ22" s="18">
        <f t="shared" si="72"/>
        <v>-6.1127266641233642E-2</v>
      </c>
      <c r="ER22" s="18">
        <f t="shared" si="73"/>
        <v>-9.1853712380910141E-2</v>
      </c>
      <c r="ES22" s="18">
        <f t="shared" si="74"/>
        <v>-0.26042579725583337</v>
      </c>
      <c r="ET22" s="18">
        <f t="shared" si="75"/>
        <v>-7.7470392724793183E-2</v>
      </c>
      <c r="EU22" s="7"/>
      <c r="EV22" s="9">
        <v>1582.873237733872</v>
      </c>
      <c r="EW22" s="9">
        <v>1136.141990852376</v>
      </c>
      <c r="EX22" s="9">
        <v>1077.9009529859829</v>
      </c>
      <c r="EY22" s="9">
        <v>1381.8007359927669</v>
      </c>
      <c r="EZ22" s="10">
        <v>1276.1153441522961</v>
      </c>
      <c r="FA22" s="10">
        <v>1196.4976615958019</v>
      </c>
      <c r="FB22" s="10">
        <f t="shared" si="76"/>
        <v>-446.73124688149596</v>
      </c>
      <c r="FC22" s="10">
        <f t="shared" si="76"/>
        <v>-58.241037866393071</v>
      </c>
      <c r="FD22" s="10">
        <f t="shared" si="77"/>
        <v>-139.97335329992006</v>
      </c>
      <c r="FE22" s="10">
        <f t="shared" si="78"/>
        <v>-118.59670860981896</v>
      </c>
      <c r="FF22" s="18">
        <f t="shared" si="79"/>
        <v>-5.1262111897385713E-2</v>
      </c>
      <c r="FG22" s="18">
        <f t="shared" si="80"/>
        <v>-6.2390663133498316E-2</v>
      </c>
      <c r="FH22" s="18">
        <f t="shared" si="81"/>
        <v>-0.28222806238171094</v>
      </c>
      <c r="FI22" s="18">
        <f t="shared" si="82"/>
        <v>-7.648381498692737E-2</v>
      </c>
      <c r="FJ22" s="15"/>
      <c r="FK22" s="9">
        <v>49645.890811689998</v>
      </c>
      <c r="FL22" s="9">
        <v>49645.890811689897</v>
      </c>
      <c r="FM22" s="9">
        <v>49645.890811689897</v>
      </c>
      <c r="FN22" s="9">
        <v>49645.890811689998</v>
      </c>
      <c r="FO22" s="9">
        <v>49645.890809999997</v>
      </c>
      <c r="FP22" s="9">
        <v>49645.890811689897</v>
      </c>
      <c r="FQ22" s="10">
        <f t="shared" si="83"/>
        <v>-1.0186340659856796E-10</v>
      </c>
      <c r="FR22" s="10">
        <f t="shared" si="83"/>
        <v>0</v>
      </c>
      <c r="FS22" s="10">
        <f t="shared" si="84"/>
        <v>1.6898993635550141E-6</v>
      </c>
      <c r="FT22" s="10">
        <f t="shared" si="85"/>
        <v>0</v>
      </c>
      <c r="FU22" s="18">
        <f t="shared" si="86"/>
        <v>0</v>
      </c>
      <c r="FV22" s="18">
        <f t="shared" si="87"/>
        <v>3.403905813720687E-11</v>
      </c>
      <c r="FW22" s="18">
        <f t="shared" si="88"/>
        <v>-2.051799352033833E-15</v>
      </c>
      <c r="FX22" s="18">
        <f t="shared" si="89"/>
        <v>-3.4041109935400174E-11</v>
      </c>
      <c r="FY22" s="7"/>
    </row>
    <row r="23" spans="1:181">
      <c r="A23" s="5" t="s">
        <v>20</v>
      </c>
      <c r="B23" s="9">
        <f t="shared" si="0"/>
        <v>301310.38693439</v>
      </c>
      <c r="C23" s="9">
        <f t="shared" si="1"/>
        <v>288231.07057147566</v>
      </c>
      <c r="D23" s="9">
        <f t="shared" si="2"/>
        <v>287231.42314787861</v>
      </c>
      <c r="E23" s="9">
        <f t="shared" si="3"/>
        <v>294592.86165241624</v>
      </c>
      <c r="F23" s="9">
        <f t="shared" si="4"/>
        <v>288391.85870251467</v>
      </c>
      <c r="G23" s="9">
        <f t="shared" si="5"/>
        <v>286290.7301215558</v>
      </c>
      <c r="H23" s="10">
        <f t="shared" si="6"/>
        <v>-13079.316362914338</v>
      </c>
      <c r="I23" s="10">
        <f t="shared" si="6"/>
        <v>-999.64742359705269</v>
      </c>
      <c r="J23" s="10">
        <f t="shared" si="7"/>
        <v>-160.78813103900757</v>
      </c>
      <c r="K23" s="10">
        <f t="shared" si="8"/>
        <v>940.69302632281324</v>
      </c>
      <c r="L23" s="18">
        <f t="shared" si="9"/>
        <v>-3.4682153510204572E-3</v>
      </c>
      <c r="M23" s="18">
        <f t="shared" si="10"/>
        <v>-7.2856723154804941E-3</v>
      </c>
      <c r="N23" s="18">
        <f t="shared" si="11"/>
        <v>-4.3408116447583155E-2</v>
      </c>
      <c r="O23" s="18">
        <f t="shared" si="12"/>
        <v>-2.1049399890816074E-2</v>
      </c>
      <c r="P23" s="5"/>
      <c r="Q23" s="10">
        <v>13731.491013331601</v>
      </c>
      <c r="R23" s="9">
        <v>12033.258571729901</v>
      </c>
      <c r="S23" s="9">
        <v>12970.502480569899</v>
      </c>
      <c r="T23" s="9">
        <v>14078.54616</v>
      </c>
      <c r="U23" s="10">
        <v>15158.6153705</v>
      </c>
      <c r="V23" s="10">
        <v>14866.152540339899</v>
      </c>
      <c r="W23" s="10">
        <f t="shared" si="13"/>
        <v>-1698.2324416017</v>
      </c>
      <c r="X23" s="10">
        <f t="shared" si="13"/>
        <v>937.24390883999877</v>
      </c>
      <c r="Y23" s="10">
        <f t="shared" si="14"/>
        <v>-3125.356798770099</v>
      </c>
      <c r="Z23" s="10">
        <f t="shared" si="15"/>
        <v>-1895.6500597699996</v>
      </c>
      <c r="AA23" s="18">
        <f t="shared" si="16"/>
        <v>7.7887789350915657E-2</v>
      </c>
      <c r="AB23" s="18">
        <f t="shared" si="17"/>
        <v>-1.9293505575005154E-2</v>
      </c>
      <c r="AC23" s="18">
        <f t="shared" si="18"/>
        <v>-0.12367429290474892</v>
      </c>
      <c r="AD23" s="18">
        <f t="shared" si="19"/>
        <v>7.6717382478646484E-2</v>
      </c>
      <c r="AE23" s="7"/>
      <c r="AF23" s="9">
        <v>20520.5667686569</v>
      </c>
      <c r="AG23" s="9">
        <v>17936.2022814831</v>
      </c>
      <c r="AH23" s="9">
        <v>17841.538714348499</v>
      </c>
      <c r="AI23" s="9">
        <v>20526.027269999999</v>
      </c>
      <c r="AJ23" s="10">
        <v>18598.622230000001</v>
      </c>
      <c r="AK23" s="10">
        <v>18318.5345195634</v>
      </c>
      <c r="AL23" s="10">
        <f t="shared" si="20"/>
        <v>-2584.3644871737997</v>
      </c>
      <c r="AM23" s="10">
        <f t="shared" si="20"/>
        <v>-94.66356713460118</v>
      </c>
      <c r="AN23" s="10">
        <f t="shared" si="21"/>
        <v>-662.41994851690106</v>
      </c>
      <c r="AO23" s="10">
        <f t="shared" si="22"/>
        <v>-476.99580521490134</v>
      </c>
      <c r="AP23" s="18">
        <f t="shared" si="23"/>
        <v>-5.2777932390029713E-3</v>
      </c>
      <c r="AQ23" s="18">
        <f t="shared" si="24"/>
        <v>-1.505959457495798E-2</v>
      </c>
      <c r="AR23" s="18">
        <f t="shared" si="25"/>
        <v>-0.12594020995176197</v>
      </c>
      <c r="AS23" s="18">
        <f t="shared" si="26"/>
        <v>-9.3900539770645927E-2</v>
      </c>
      <c r="AT23" s="7"/>
      <c r="AU23" s="9">
        <v>544.08366178151903</v>
      </c>
      <c r="AV23" s="9">
        <v>448.51623210981302</v>
      </c>
      <c r="AW23" s="9">
        <v>402.24264290169498</v>
      </c>
      <c r="AX23" s="9">
        <v>544.08366178151903</v>
      </c>
      <c r="AY23" s="10">
        <v>448.5094216</v>
      </c>
      <c r="AZ23" s="10">
        <v>381.29641570337498</v>
      </c>
      <c r="BA23" s="10">
        <f t="shared" si="27"/>
        <v>-95.567429671706009</v>
      </c>
      <c r="BB23" s="10">
        <f t="shared" si="27"/>
        <v>-46.27358920811804</v>
      </c>
      <c r="BC23" s="10">
        <f t="shared" si="28"/>
        <v>6.8105098130217812E-3</v>
      </c>
      <c r="BD23" s="10">
        <f t="shared" si="29"/>
        <v>20.946227198320003</v>
      </c>
      <c r="BE23" s="18">
        <f t="shared" si="30"/>
        <v>-0.10317037800493381</v>
      </c>
      <c r="BF23" s="18">
        <f t="shared" si="31"/>
        <v>-0.14985862650744597</v>
      </c>
      <c r="BG23" s="18">
        <f t="shared" si="32"/>
        <v>-0.17564840921483477</v>
      </c>
      <c r="BH23" s="18">
        <f t="shared" si="33"/>
        <v>-0.17566092660929342</v>
      </c>
      <c r="BI23" s="1"/>
      <c r="BJ23" s="9">
        <v>861.78422899999998</v>
      </c>
      <c r="BK23" s="9">
        <v>324.9446781927</v>
      </c>
      <c r="BL23" s="9">
        <v>336.08758493699798</v>
      </c>
      <c r="BM23" s="9">
        <v>853.05026519729495</v>
      </c>
      <c r="BN23" s="10">
        <v>960.43519500000002</v>
      </c>
      <c r="BO23" s="10">
        <v>992.80326928679904</v>
      </c>
      <c r="BP23" s="10">
        <f t="shared" si="34"/>
        <v>-536.83955080729993</v>
      </c>
      <c r="BQ23" s="10">
        <f t="shared" si="34"/>
        <v>11.142906744297989</v>
      </c>
      <c r="BR23" s="10">
        <f t="shared" si="35"/>
        <v>-635.49051680730008</v>
      </c>
      <c r="BS23" s="10">
        <f t="shared" si="36"/>
        <v>-656.71568434980099</v>
      </c>
      <c r="BT23" s="18">
        <f t="shared" si="37"/>
        <v>3.4291704071823505E-2</v>
      </c>
      <c r="BU23" s="18">
        <f t="shared" si="38"/>
        <v>3.3701466226254875E-2</v>
      </c>
      <c r="BV23" s="18">
        <f t="shared" si="39"/>
        <v>-0.62293963238366468</v>
      </c>
      <c r="BW23" s="18">
        <f t="shared" si="40"/>
        <v>0.12588347273752842</v>
      </c>
      <c r="BX23" s="1"/>
      <c r="BY23" s="9">
        <v>30988.521784043201</v>
      </c>
      <c r="BZ23" s="9">
        <v>29875.278784043101</v>
      </c>
      <c r="CA23" s="9">
        <v>29651.431980970101</v>
      </c>
      <c r="CB23" s="9">
        <v>30988.521779999999</v>
      </c>
      <c r="CC23" s="10">
        <v>29875.278936695027</v>
      </c>
      <c r="CD23" s="10">
        <v>29541.3058840431</v>
      </c>
      <c r="CE23" s="10">
        <f t="shared" si="41"/>
        <v>-1113.2430000001004</v>
      </c>
      <c r="CF23" s="10">
        <f t="shared" si="41"/>
        <v>-223.84680307300005</v>
      </c>
      <c r="CG23" s="10">
        <f t="shared" si="42"/>
        <v>-1.5265192632796243E-4</v>
      </c>
      <c r="CH23" s="10">
        <f t="shared" si="43"/>
        <v>110.12609692700062</v>
      </c>
      <c r="CI23" s="18">
        <f t="shared" si="44"/>
        <v>-7.4927100995810783E-3</v>
      </c>
      <c r="CJ23" s="18">
        <f t="shared" si="45"/>
        <v>-1.1178909939539228E-2</v>
      </c>
      <c r="CK23" s="18">
        <f t="shared" si="46"/>
        <v>-3.5924366052637539E-2</v>
      </c>
      <c r="CL23" s="18">
        <f t="shared" si="47"/>
        <v>-3.5924361000770906E-2</v>
      </c>
      <c r="CM23" s="6"/>
      <c r="CN23" s="9">
        <v>1495.4771000000001</v>
      </c>
      <c r="CO23" s="9">
        <v>1495.4771000000001</v>
      </c>
      <c r="CP23" s="9">
        <v>1495.4771000000001</v>
      </c>
      <c r="CQ23" s="9">
        <v>1495.4771000000001</v>
      </c>
      <c r="CR23" s="9">
        <v>1495.4771000000001</v>
      </c>
      <c r="CS23" s="9">
        <v>1495.4771000000001</v>
      </c>
      <c r="CT23" s="10">
        <f t="shared" si="48"/>
        <v>0</v>
      </c>
      <c r="CU23" s="10">
        <f t="shared" si="48"/>
        <v>0</v>
      </c>
      <c r="CV23" s="10">
        <f t="shared" si="49"/>
        <v>0</v>
      </c>
      <c r="CW23" s="10">
        <f t="shared" si="50"/>
        <v>0</v>
      </c>
      <c r="CX23" s="18">
        <f t="shared" si="51"/>
        <v>0</v>
      </c>
      <c r="CY23" s="18">
        <f t="shared" si="52"/>
        <v>0</v>
      </c>
      <c r="CZ23" s="18">
        <f t="shared" si="53"/>
        <v>0</v>
      </c>
      <c r="DA23" s="18">
        <f t="shared" si="54"/>
        <v>0</v>
      </c>
      <c r="DB23" s="7"/>
      <c r="DC23" s="9">
        <v>12468.551028146345</v>
      </c>
      <c r="DD23" s="9">
        <v>8205.9178386639251</v>
      </c>
      <c r="DE23" s="9">
        <v>7460.2780701732681</v>
      </c>
      <c r="DF23" s="9">
        <v>5859.8741158698203</v>
      </c>
      <c r="DG23" s="10">
        <v>4322.7369939999999</v>
      </c>
      <c r="DH23" s="10">
        <v>4007.6897266081801</v>
      </c>
      <c r="DI23" s="10">
        <f t="shared" si="55"/>
        <v>-4262.6331894824198</v>
      </c>
      <c r="DJ23" s="10">
        <f t="shared" si="55"/>
        <v>-745.63976849065693</v>
      </c>
      <c r="DK23" s="10">
        <f t="shared" si="56"/>
        <v>3883.1808446639252</v>
      </c>
      <c r="DL23" s="10">
        <f t="shared" si="57"/>
        <v>3452.5883435650881</v>
      </c>
      <c r="DM23" s="18">
        <f t="shared" si="58"/>
        <v>-9.0866102141239677E-2</v>
      </c>
      <c r="DN23" s="18">
        <f t="shared" si="59"/>
        <v>-7.2881433182057656E-2</v>
      </c>
      <c r="DO23" s="18">
        <f t="shared" si="60"/>
        <v>-0.3418707739062869</v>
      </c>
      <c r="DP23" s="18">
        <f t="shared" si="61"/>
        <v>-0.26231572410521875</v>
      </c>
      <c r="DQ23" s="7"/>
      <c r="DR23" s="9">
        <v>7765.61819547922</v>
      </c>
      <c r="DS23" s="9">
        <v>6139.4436353999999</v>
      </c>
      <c r="DT23" s="9">
        <v>5476.0005592170901</v>
      </c>
      <c r="DU23" s="9">
        <v>7765.618195</v>
      </c>
      <c r="DV23" s="10">
        <v>6139.4436353999999</v>
      </c>
      <c r="DW23" s="10">
        <v>5476.0005592170901</v>
      </c>
      <c r="DX23" s="10">
        <f t="shared" si="62"/>
        <v>-1626.1745600792201</v>
      </c>
      <c r="DY23" s="10">
        <f t="shared" si="62"/>
        <v>-663.44307618290986</v>
      </c>
      <c r="DZ23" s="10">
        <f t="shared" si="63"/>
        <v>0</v>
      </c>
      <c r="EA23" s="10">
        <f t="shared" si="64"/>
        <v>0</v>
      </c>
      <c r="EB23" s="18">
        <f t="shared" si="65"/>
        <v>-0.10806241014373037</v>
      </c>
      <c r="EC23" s="18">
        <f t="shared" si="66"/>
        <v>-0.10806241014373037</v>
      </c>
      <c r="ED23" s="18">
        <f t="shared" si="67"/>
        <v>-0.20940696788645918</v>
      </c>
      <c r="EE23" s="18">
        <f t="shared" si="68"/>
        <v>-0.20940696783767129</v>
      </c>
      <c r="EF23" s="6"/>
      <c r="EG23" s="9">
        <v>1365.0088881551649</v>
      </c>
      <c r="EH23" s="9">
        <v>991.80723772545707</v>
      </c>
      <c r="EI23" s="9">
        <v>921.58912289470595</v>
      </c>
      <c r="EJ23" s="9">
        <v>1403.1240696259611</v>
      </c>
      <c r="EK23" s="10">
        <v>1018.35896732171</v>
      </c>
      <c r="EL23" s="10">
        <v>927.61481649062</v>
      </c>
      <c r="EM23" s="10">
        <f t="shared" si="69"/>
        <v>-373.2016504297078</v>
      </c>
      <c r="EN23" s="10">
        <f t="shared" si="69"/>
        <v>-70.218114830751119</v>
      </c>
      <c r="EO23" s="10">
        <f t="shared" si="70"/>
        <v>-26.551729596252926</v>
      </c>
      <c r="EP23" s="10">
        <f t="shared" si="71"/>
        <v>-6.0256935959140492</v>
      </c>
      <c r="EQ23" s="18">
        <f t="shared" si="72"/>
        <v>-7.0798147220406005E-2</v>
      </c>
      <c r="ER23" s="18">
        <f t="shared" si="73"/>
        <v>-8.9108216005351862E-2</v>
      </c>
      <c r="ES23" s="18">
        <f t="shared" si="74"/>
        <v>-0.27340602223777227</v>
      </c>
      <c r="ET23" s="18">
        <f t="shared" si="75"/>
        <v>-0.27422029928317038</v>
      </c>
      <c r="EU23" s="7"/>
      <c r="EV23" s="9">
        <v>2788.3392953420498</v>
      </c>
      <c r="EW23" s="9">
        <v>1999.2792416736302</v>
      </c>
      <c r="EX23" s="9">
        <v>1895.3299214123263</v>
      </c>
      <c r="EY23" s="9">
        <v>2297.5940644876441</v>
      </c>
      <c r="EZ23" s="10">
        <v>1593.4358519979321</v>
      </c>
      <c r="FA23" s="10">
        <v>1502.9103198493228</v>
      </c>
      <c r="FB23" s="10">
        <f t="shared" si="76"/>
        <v>-789.06005366841964</v>
      </c>
      <c r="FC23" s="10">
        <f t="shared" si="76"/>
        <v>-103.94932026130391</v>
      </c>
      <c r="FD23" s="10">
        <f t="shared" si="77"/>
        <v>405.84338967569806</v>
      </c>
      <c r="FE23" s="10">
        <f t="shared" si="78"/>
        <v>392.41960156300343</v>
      </c>
      <c r="FF23" s="18">
        <f t="shared" si="79"/>
        <v>-5.199339746772251E-2</v>
      </c>
      <c r="FG23" s="18">
        <f t="shared" si="80"/>
        <v>-5.6811532158702022E-2</v>
      </c>
      <c r="FH23" s="18">
        <f t="shared" si="81"/>
        <v>-0.28298566640959111</v>
      </c>
      <c r="FI23" s="18">
        <f t="shared" si="82"/>
        <v>-0.30647633686620657</v>
      </c>
      <c r="FJ23" s="15"/>
      <c r="FK23" s="9">
        <v>208780.944970454</v>
      </c>
      <c r="FL23" s="9">
        <v>208780.944970454</v>
      </c>
      <c r="FM23" s="9">
        <v>208780.944970454</v>
      </c>
      <c r="FN23" s="9">
        <v>208780.944970454</v>
      </c>
      <c r="FO23" s="9">
        <v>208780.94500000001</v>
      </c>
      <c r="FP23" s="9">
        <v>208780.944970454</v>
      </c>
      <c r="FQ23" s="10">
        <f t="shared" si="83"/>
        <v>0</v>
      </c>
      <c r="FR23" s="10">
        <f t="shared" si="83"/>
        <v>0</v>
      </c>
      <c r="FS23" s="10">
        <f t="shared" si="84"/>
        <v>-2.9546004952862859E-5</v>
      </c>
      <c r="FT23" s="10">
        <f t="shared" si="85"/>
        <v>0</v>
      </c>
      <c r="FU23" s="18">
        <f t="shared" si="86"/>
        <v>0</v>
      </c>
      <c r="FV23" s="18">
        <f t="shared" si="87"/>
        <v>-1.4151676989900999E-10</v>
      </c>
      <c r="FW23" s="18">
        <f t="shared" si="88"/>
        <v>0</v>
      </c>
      <c r="FX23" s="18">
        <f t="shared" si="89"/>
        <v>1.4151676991903699E-10</v>
      </c>
      <c r="FY23" s="7"/>
    </row>
    <row r="24" spans="1:181">
      <c r="A24" s="5" t="s">
        <v>21</v>
      </c>
      <c r="B24" s="9">
        <f t="shared" si="0"/>
        <v>515207.67071538995</v>
      </c>
      <c r="C24" s="9">
        <f t="shared" si="1"/>
        <v>503653.99789261213</v>
      </c>
      <c r="D24" s="9">
        <f t="shared" si="2"/>
        <v>502252.02982036432</v>
      </c>
      <c r="E24" s="9">
        <f t="shared" si="3"/>
        <v>512206.04482944653</v>
      </c>
      <c r="F24" s="9">
        <f t="shared" si="4"/>
        <v>512813.4185448903</v>
      </c>
      <c r="G24" s="9">
        <f t="shared" si="5"/>
        <v>510832.04432576091</v>
      </c>
      <c r="H24" s="10">
        <f t="shared" si="6"/>
        <v>-11553.672822777822</v>
      </c>
      <c r="I24" s="10">
        <f t="shared" si="6"/>
        <v>-1401.9680722478079</v>
      </c>
      <c r="J24" s="10">
        <f t="shared" si="7"/>
        <v>-9159.4206522781751</v>
      </c>
      <c r="K24" s="10">
        <f t="shared" si="8"/>
        <v>-8580.0145053965971</v>
      </c>
      <c r="L24" s="18">
        <f t="shared" si="9"/>
        <v>-2.7835936538058259E-3</v>
      </c>
      <c r="M24" s="18">
        <f t="shared" si="10"/>
        <v>-3.8637331775590849E-3</v>
      </c>
      <c r="N24" s="18">
        <f t="shared" si="11"/>
        <v>-2.2425273301414566E-2</v>
      </c>
      <c r="O24" s="18">
        <f t="shared" si="12"/>
        <v>1.1857995850986329E-3</v>
      </c>
      <c r="P24" s="5"/>
      <c r="Q24" s="10">
        <v>7432.15850282051</v>
      </c>
      <c r="R24" s="9">
        <v>3725.47565982999</v>
      </c>
      <c r="S24" s="9">
        <v>3918.5086042599901</v>
      </c>
      <c r="T24" s="9">
        <v>7403.979343</v>
      </c>
      <c r="U24" s="10">
        <v>12673.199913100001</v>
      </c>
      <c r="V24" s="10">
        <v>13802.9850417</v>
      </c>
      <c r="W24" s="10">
        <f t="shared" si="13"/>
        <v>-3706.6828429905199</v>
      </c>
      <c r="X24" s="10">
        <f t="shared" si="13"/>
        <v>193.03294443000004</v>
      </c>
      <c r="Y24" s="10">
        <f t="shared" si="14"/>
        <v>-8947.7242532700111</v>
      </c>
      <c r="Z24" s="10">
        <f t="shared" si="15"/>
        <v>-9884.4764374400092</v>
      </c>
      <c r="AA24" s="18">
        <f t="shared" si="16"/>
        <v>5.1814308307360946E-2</v>
      </c>
      <c r="AB24" s="18">
        <f t="shared" si="17"/>
        <v>8.9147582011403867E-2</v>
      </c>
      <c r="AC24" s="18">
        <f t="shared" si="18"/>
        <v>-0.49873570936139627</v>
      </c>
      <c r="AD24" s="18">
        <f t="shared" si="19"/>
        <v>0.71167413170617777</v>
      </c>
      <c r="AE24" s="7"/>
      <c r="AF24" s="9">
        <v>20928.2180261268</v>
      </c>
      <c r="AG24" s="9">
        <v>19247.786944985801</v>
      </c>
      <c r="AH24" s="9">
        <v>19229.350137236401</v>
      </c>
      <c r="AI24" s="9">
        <v>20974.793470000001</v>
      </c>
      <c r="AJ24" s="10">
        <v>20819.870149999999</v>
      </c>
      <c r="AK24" s="10">
        <v>19159.3763311681</v>
      </c>
      <c r="AL24" s="10">
        <f t="shared" si="20"/>
        <v>-1680.4310811409996</v>
      </c>
      <c r="AM24" s="10">
        <f t="shared" si="20"/>
        <v>-18.436807749400032</v>
      </c>
      <c r="AN24" s="10">
        <f t="shared" si="21"/>
        <v>-1572.083205014198</v>
      </c>
      <c r="AO24" s="10">
        <f t="shared" si="22"/>
        <v>69.973806068301201</v>
      </c>
      <c r="AP24" s="18">
        <f t="shared" si="23"/>
        <v>-9.5786636677225713E-4</v>
      </c>
      <c r="AQ24" s="18">
        <f t="shared" si="24"/>
        <v>-7.9755243758419858E-2</v>
      </c>
      <c r="AR24" s="18">
        <f t="shared" si="25"/>
        <v>-8.0294991147509473E-2</v>
      </c>
      <c r="AS24" s="18">
        <f t="shared" si="26"/>
        <v>-7.3861666491060662E-3</v>
      </c>
      <c r="AT24" s="7"/>
      <c r="AU24" s="9">
        <v>1391.91672844083</v>
      </c>
      <c r="AV24" s="9">
        <v>1144.7533624494399</v>
      </c>
      <c r="AW24" s="9">
        <v>1018.72060708597</v>
      </c>
      <c r="AX24" s="9">
        <v>1391.91672844083</v>
      </c>
      <c r="AY24" s="10">
        <v>1144.734273</v>
      </c>
      <c r="AZ24" s="10">
        <v>959.90281339821502</v>
      </c>
      <c r="BA24" s="10">
        <f t="shared" si="27"/>
        <v>-247.16336599139004</v>
      </c>
      <c r="BB24" s="10">
        <f t="shared" si="27"/>
        <v>-126.03275536346996</v>
      </c>
      <c r="BC24" s="10">
        <f t="shared" si="28"/>
        <v>1.9089449439888995E-2</v>
      </c>
      <c r="BD24" s="10">
        <f t="shared" si="29"/>
        <v>58.817793687754943</v>
      </c>
      <c r="BE24" s="18">
        <f t="shared" si="30"/>
        <v>-0.11009599054052695</v>
      </c>
      <c r="BF24" s="18">
        <f t="shared" si="31"/>
        <v>-0.16146232707560859</v>
      </c>
      <c r="BG24" s="18">
        <f t="shared" si="32"/>
        <v>-0.1775705118999846</v>
      </c>
      <c r="BH24" s="18">
        <f t="shared" si="33"/>
        <v>-0.17758422640534965</v>
      </c>
      <c r="BI24" s="1"/>
      <c r="BJ24" s="9">
        <v>25.713215699999999</v>
      </c>
      <c r="BK24" s="9">
        <v>9.6954433718999908</v>
      </c>
      <c r="BL24" s="9">
        <v>10.0279166451999</v>
      </c>
      <c r="BM24" s="9">
        <v>25.4526419229</v>
      </c>
      <c r="BN24" s="10">
        <v>28.65670888</v>
      </c>
      <c r="BO24" s="10">
        <v>29.622481985399901</v>
      </c>
      <c r="BP24" s="10">
        <f t="shared" si="34"/>
        <v>-16.017772328100008</v>
      </c>
      <c r="BQ24" s="10">
        <f t="shared" si="34"/>
        <v>0.33247327329990917</v>
      </c>
      <c r="BR24" s="10">
        <f t="shared" si="35"/>
        <v>-18.961265508100009</v>
      </c>
      <c r="BS24" s="10">
        <f t="shared" si="36"/>
        <v>-19.594565340199999</v>
      </c>
      <c r="BT24" s="18">
        <f t="shared" si="37"/>
        <v>3.4291703901185827E-2</v>
      </c>
      <c r="BU24" s="18">
        <f t="shared" si="38"/>
        <v>3.3701466188740543E-2</v>
      </c>
      <c r="BV24" s="18">
        <f t="shared" si="39"/>
        <v>-0.62293928985708347</v>
      </c>
      <c r="BW24" s="18">
        <f t="shared" si="40"/>
        <v>0.12588347279648282</v>
      </c>
      <c r="BX24" s="1"/>
      <c r="BY24" s="9">
        <v>26968.091655895299</v>
      </c>
      <c r="BZ24" s="9">
        <v>25717.9070013952</v>
      </c>
      <c r="CA24" s="9">
        <v>25257.0099793833</v>
      </c>
      <c r="CB24" s="9">
        <v>26968.091659999998</v>
      </c>
      <c r="CC24" s="10">
        <v>25717.907229541343</v>
      </c>
      <c r="CD24" s="10">
        <v>25342.8516050453</v>
      </c>
      <c r="CE24" s="10">
        <f t="shared" si="41"/>
        <v>-1250.184654500099</v>
      </c>
      <c r="CF24" s="10">
        <f t="shared" si="41"/>
        <v>-460.89702201190084</v>
      </c>
      <c r="CG24" s="10">
        <f t="shared" si="42"/>
        <v>-2.2814614203525707E-4</v>
      </c>
      <c r="CH24" s="10">
        <f t="shared" si="43"/>
        <v>-85.841625662000297</v>
      </c>
      <c r="CI24" s="18">
        <f t="shared" si="44"/>
        <v>-1.7921249267558868E-2</v>
      </c>
      <c r="CJ24" s="18">
        <f t="shared" si="45"/>
        <v>-1.4583442624181648E-2</v>
      </c>
      <c r="CK24" s="18">
        <f t="shared" si="46"/>
        <v>-4.6357920703180538E-2</v>
      </c>
      <c r="CL24" s="18">
        <f t="shared" si="47"/>
        <v>-4.6357912388475461E-2</v>
      </c>
      <c r="CM24" s="6"/>
      <c r="CN24" s="9">
        <v>10426.777699999999</v>
      </c>
      <c r="CO24" s="9">
        <v>10426.777699999999</v>
      </c>
      <c r="CP24" s="9">
        <v>10426.777699999999</v>
      </c>
      <c r="CQ24" s="9">
        <v>10426.777699999999</v>
      </c>
      <c r="CR24" s="9">
        <v>10426.777699999999</v>
      </c>
      <c r="CS24" s="9">
        <v>10426.777699999999</v>
      </c>
      <c r="CT24" s="10">
        <f t="shared" si="48"/>
        <v>0</v>
      </c>
      <c r="CU24" s="10">
        <f t="shared" si="48"/>
        <v>0</v>
      </c>
      <c r="CV24" s="10">
        <f t="shared" si="49"/>
        <v>0</v>
      </c>
      <c r="CW24" s="10">
        <f t="shared" si="50"/>
        <v>0</v>
      </c>
      <c r="CX24" s="18">
        <f t="shared" si="51"/>
        <v>0</v>
      </c>
      <c r="CY24" s="18">
        <f t="shared" si="52"/>
        <v>0</v>
      </c>
      <c r="CZ24" s="18">
        <f t="shared" si="53"/>
        <v>0</v>
      </c>
      <c r="DA24" s="18">
        <f t="shared" si="54"/>
        <v>0</v>
      </c>
      <c r="DB24" s="7"/>
      <c r="DC24" s="9">
        <v>5825.6581280812161</v>
      </c>
      <c r="DD24" s="9">
        <v>3838.8193248049938</v>
      </c>
      <c r="DE24" s="9">
        <v>3516.2555129907932</v>
      </c>
      <c r="DF24" s="9">
        <v>3005.46600052541</v>
      </c>
      <c r="DG24" s="10">
        <v>2272.6049039999998</v>
      </c>
      <c r="DH24" s="10">
        <v>2121.22805258176</v>
      </c>
      <c r="DI24" s="10">
        <f t="shared" si="55"/>
        <v>-1986.8388032762223</v>
      </c>
      <c r="DJ24" s="10">
        <f t="shared" si="55"/>
        <v>-322.56381181420056</v>
      </c>
      <c r="DK24" s="10">
        <f t="shared" si="56"/>
        <v>1566.214420804994</v>
      </c>
      <c r="DL24" s="10">
        <f t="shared" si="57"/>
        <v>1395.0274604090332</v>
      </c>
      <c r="DM24" s="18">
        <f t="shared" si="58"/>
        <v>-8.4026828178631802E-2</v>
      </c>
      <c r="DN24" s="18">
        <f t="shared" si="59"/>
        <v>-6.6609401023381656E-2</v>
      </c>
      <c r="DO24" s="18">
        <f t="shared" si="60"/>
        <v>-0.34104967363243177</v>
      </c>
      <c r="DP24" s="18">
        <f t="shared" si="61"/>
        <v>-0.24384275064076344</v>
      </c>
      <c r="DQ24" s="7"/>
      <c r="DR24" s="9">
        <v>7447.9588278824303</v>
      </c>
      <c r="DS24" s="9">
        <v>5484.6440957000004</v>
      </c>
      <c r="DT24" s="9">
        <v>4902.4394572606298</v>
      </c>
      <c r="DU24" s="9">
        <v>7447.9588279999998</v>
      </c>
      <c r="DV24" s="10">
        <v>5484.6440957000004</v>
      </c>
      <c r="DW24" s="10">
        <v>4902.4394572606298</v>
      </c>
      <c r="DX24" s="10">
        <f t="shared" si="62"/>
        <v>-1963.3147321824299</v>
      </c>
      <c r="DY24" s="10">
        <f t="shared" si="62"/>
        <v>-582.20463843937068</v>
      </c>
      <c r="DZ24" s="10">
        <f t="shared" si="63"/>
        <v>0</v>
      </c>
      <c r="EA24" s="10">
        <f t="shared" si="64"/>
        <v>0</v>
      </c>
      <c r="EB24" s="18">
        <f t="shared" si="65"/>
        <v>-0.10615176268152444</v>
      </c>
      <c r="EC24" s="18">
        <f t="shared" si="66"/>
        <v>-0.10615176268152444</v>
      </c>
      <c r="ED24" s="18">
        <f t="shared" si="67"/>
        <v>-0.26360440189767143</v>
      </c>
      <c r="EE24" s="18">
        <f t="shared" si="68"/>
        <v>-0.26360440190929574</v>
      </c>
      <c r="EF24" s="6"/>
      <c r="EG24" s="9">
        <v>983.94934109649705</v>
      </c>
      <c r="EH24" s="9">
        <v>739.17031073005069</v>
      </c>
      <c r="EI24" s="9">
        <v>695.4631039963059</v>
      </c>
      <c r="EJ24" s="9">
        <v>1015.473090483839</v>
      </c>
      <c r="EK24" s="10">
        <v>903.01941373490899</v>
      </c>
      <c r="EL24" s="10">
        <v>818.67157662965701</v>
      </c>
      <c r="EM24" s="10">
        <f t="shared" si="69"/>
        <v>-244.77903036644636</v>
      </c>
      <c r="EN24" s="10">
        <f t="shared" si="69"/>
        <v>-43.707206733744783</v>
      </c>
      <c r="EO24" s="10">
        <f t="shared" si="70"/>
        <v>-163.84910300485831</v>
      </c>
      <c r="EP24" s="10">
        <f t="shared" si="71"/>
        <v>-123.20847263335111</v>
      </c>
      <c r="EQ24" s="18">
        <f t="shared" si="72"/>
        <v>-5.9130089641420823E-2</v>
      </c>
      <c r="ER24" s="18">
        <f t="shared" si="73"/>
        <v>-9.3406449321379925E-2</v>
      </c>
      <c r="ES24" s="18">
        <f t="shared" si="74"/>
        <v>-0.24877198463659583</v>
      </c>
      <c r="ET24" s="18">
        <f t="shared" si="75"/>
        <v>-0.11074018386380831</v>
      </c>
      <c r="EU24" s="7"/>
      <c r="EV24" s="9">
        <v>1723.6210159893699</v>
      </c>
      <c r="EW24" s="9">
        <v>1265.360475988741</v>
      </c>
      <c r="EX24" s="9">
        <v>1223.8692281497079</v>
      </c>
      <c r="EY24" s="9">
        <v>1492.527793716562</v>
      </c>
      <c r="EZ24" s="10">
        <v>1288.396556934068</v>
      </c>
      <c r="FA24" s="10">
        <v>1214.5816926358291</v>
      </c>
      <c r="FB24" s="10">
        <f t="shared" si="76"/>
        <v>-458.26054000062891</v>
      </c>
      <c r="FC24" s="10">
        <f t="shared" si="76"/>
        <v>-41.491247839033122</v>
      </c>
      <c r="FD24" s="10">
        <f t="shared" si="77"/>
        <v>-23.036080945327058</v>
      </c>
      <c r="FE24" s="10">
        <f t="shared" si="78"/>
        <v>9.2875355138787654</v>
      </c>
      <c r="FF24" s="18">
        <f t="shared" si="79"/>
        <v>-3.2790061509240867E-2</v>
      </c>
      <c r="FG24" s="18">
        <f t="shared" si="80"/>
        <v>-5.7292037844227428E-2</v>
      </c>
      <c r="FH24" s="18">
        <f t="shared" si="81"/>
        <v>-0.26587082412521196</v>
      </c>
      <c r="FI24" s="18">
        <f t="shared" si="82"/>
        <v>-0.13676880098439187</v>
      </c>
      <c r="FJ24" s="15"/>
      <c r="FK24" s="9">
        <v>432053.607573357</v>
      </c>
      <c r="FL24" s="9">
        <v>432053.60757335601</v>
      </c>
      <c r="FM24" s="9">
        <v>432053.60757335601</v>
      </c>
      <c r="FN24" s="9">
        <v>432053.607573357</v>
      </c>
      <c r="FO24" s="9">
        <v>432053.60759999999</v>
      </c>
      <c r="FP24" s="9">
        <v>432053.60757335601</v>
      </c>
      <c r="FQ24" s="10">
        <f t="shared" si="83"/>
        <v>-9.8953023552894592E-10</v>
      </c>
      <c r="FR24" s="10">
        <f t="shared" si="83"/>
        <v>0</v>
      </c>
      <c r="FS24" s="10">
        <f t="shared" si="84"/>
        <v>-2.6643974706530571E-5</v>
      </c>
      <c r="FT24" s="10">
        <f t="shared" si="85"/>
        <v>0</v>
      </c>
      <c r="FU24" s="18">
        <f t="shared" si="86"/>
        <v>0</v>
      </c>
      <c r="FV24" s="18">
        <f t="shared" si="87"/>
        <v>-6.1668214864665267E-11</v>
      </c>
      <c r="FW24" s="18">
        <f t="shared" si="88"/>
        <v>-2.2902950425218628E-15</v>
      </c>
      <c r="FX24" s="18">
        <f t="shared" si="89"/>
        <v>6.1665924573425568E-11</v>
      </c>
      <c r="FY24" s="7"/>
    </row>
    <row r="25" spans="1:181">
      <c r="A25" s="5" t="s">
        <v>22</v>
      </c>
      <c r="B25" s="9">
        <f t="shared" si="0"/>
        <v>204515.95518294082</v>
      </c>
      <c r="C25" s="9">
        <f t="shared" si="1"/>
        <v>200878.6087062071</v>
      </c>
      <c r="D25" s="9">
        <f t="shared" si="2"/>
        <v>200131.21870586311</v>
      </c>
      <c r="E25" s="9">
        <f t="shared" si="3"/>
        <v>203335.47567863576</v>
      </c>
      <c r="F25" s="9">
        <f t="shared" si="4"/>
        <v>200410.97037948808</v>
      </c>
      <c r="G25" s="9">
        <f t="shared" si="5"/>
        <v>199501.87978176912</v>
      </c>
      <c r="H25" s="10">
        <f t="shared" si="6"/>
        <v>-3637.3464767337136</v>
      </c>
      <c r="I25" s="10">
        <f t="shared" si="6"/>
        <v>-747.39000034399214</v>
      </c>
      <c r="J25" s="10">
        <f t="shared" si="7"/>
        <v>467.63832671902492</v>
      </c>
      <c r="K25" s="10">
        <f t="shared" si="8"/>
        <v>629.33892409398686</v>
      </c>
      <c r="L25" s="18">
        <f t="shared" si="9"/>
        <v>-3.7206052210222123E-3</v>
      </c>
      <c r="M25" s="18">
        <f t="shared" si="10"/>
        <v>-4.5361319093338362E-3</v>
      </c>
      <c r="N25" s="18">
        <f t="shared" si="11"/>
        <v>-1.7785147733242055E-2</v>
      </c>
      <c r="O25" s="18">
        <f t="shared" si="12"/>
        <v>-1.4382661409117595E-2</v>
      </c>
      <c r="P25" s="5"/>
      <c r="Q25" s="10">
        <v>2481.63588143889</v>
      </c>
      <c r="R25" s="9">
        <v>2693.6172737100001</v>
      </c>
      <c r="S25" s="9">
        <v>2894.0443062599902</v>
      </c>
      <c r="T25" s="9">
        <v>3408.1744760000001</v>
      </c>
      <c r="U25" s="10">
        <v>3124.6875049</v>
      </c>
      <c r="V25" s="10">
        <v>3138.75700623999</v>
      </c>
      <c r="W25" s="10">
        <f t="shared" si="13"/>
        <v>211.98139227111005</v>
      </c>
      <c r="X25" s="10">
        <f t="shared" si="13"/>
        <v>200.42703254999014</v>
      </c>
      <c r="Y25" s="10">
        <f t="shared" si="14"/>
        <v>-431.07023118999996</v>
      </c>
      <c r="Z25" s="10">
        <f t="shared" si="15"/>
        <v>-244.7126999799998</v>
      </c>
      <c r="AA25" s="18">
        <f t="shared" si="16"/>
        <v>7.4408133073016705E-2</v>
      </c>
      <c r="AB25" s="18">
        <f t="shared" si="17"/>
        <v>4.5026906908056559E-3</v>
      </c>
      <c r="AC25" s="18">
        <f t="shared" si="18"/>
        <v>8.5420022275064802E-2</v>
      </c>
      <c r="AD25" s="18">
        <f t="shared" si="19"/>
        <v>-8.3178538275045788E-2</v>
      </c>
      <c r="AE25" s="7"/>
      <c r="AF25" s="9">
        <v>17961.263518258202</v>
      </c>
      <c r="AG25" s="9">
        <v>17771.217415933599</v>
      </c>
      <c r="AH25" s="9">
        <v>17761.186005697698</v>
      </c>
      <c r="AI25" s="9">
        <v>17961.26352</v>
      </c>
      <c r="AJ25" s="10">
        <v>17814.37558</v>
      </c>
      <c r="AK25" s="10">
        <v>17774.623946925902</v>
      </c>
      <c r="AL25" s="10">
        <f t="shared" si="20"/>
        <v>-190.04610232460254</v>
      </c>
      <c r="AM25" s="10">
        <f t="shared" si="20"/>
        <v>-10.031410235900694</v>
      </c>
      <c r="AN25" s="10">
        <f t="shared" si="21"/>
        <v>-43.158164066400786</v>
      </c>
      <c r="AO25" s="10">
        <f t="shared" si="22"/>
        <v>-13.437941228203272</v>
      </c>
      <c r="AP25" s="18">
        <f t="shared" si="23"/>
        <v>-5.6447512858103768E-4</v>
      </c>
      <c r="AQ25" s="18">
        <f t="shared" si="24"/>
        <v>-2.2314356680975629E-3</v>
      </c>
      <c r="AR25" s="18">
        <f t="shared" si="25"/>
        <v>-1.0580887148134906E-2</v>
      </c>
      <c r="AS25" s="18">
        <f t="shared" si="26"/>
        <v>-8.1780404722885842E-3</v>
      </c>
      <c r="AT25" s="7"/>
      <c r="AU25" s="9">
        <v>2004.1699180000001</v>
      </c>
      <c r="AV25" s="9">
        <v>1692.35636956344</v>
      </c>
      <c r="AW25" s="9">
        <v>1491.6519154206101</v>
      </c>
      <c r="AX25" s="9">
        <v>2004.1699180000001</v>
      </c>
      <c r="AY25" s="10">
        <v>1692.309113</v>
      </c>
      <c r="AZ25" s="10">
        <v>1396.4818480096001</v>
      </c>
      <c r="BA25" s="10">
        <f t="shared" si="27"/>
        <v>-311.81354843656004</v>
      </c>
      <c r="BB25" s="10">
        <f t="shared" si="27"/>
        <v>-200.70445414282995</v>
      </c>
      <c r="BC25" s="10">
        <f t="shared" si="28"/>
        <v>4.7256563439987076E-2</v>
      </c>
      <c r="BD25" s="10">
        <f t="shared" si="29"/>
        <v>95.170067411009995</v>
      </c>
      <c r="BE25" s="18">
        <f t="shared" si="30"/>
        <v>-0.11859467530151681</v>
      </c>
      <c r="BF25" s="18">
        <f t="shared" si="31"/>
        <v>-0.1748068734712297</v>
      </c>
      <c r="BG25" s="18">
        <f t="shared" si="32"/>
        <v>-0.15558239131127405</v>
      </c>
      <c r="BH25" s="18">
        <f t="shared" si="33"/>
        <v>-0.15560597043149513</v>
      </c>
      <c r="BI25" s="1"/>
      <c r="BJ25" s="9">
        <v>94.394323300000011</v>
      </c>
      <c r="BK25" s="9">
        <v>38.264452835599897</v>
      </c>
      <c r="BL25" s="9">
        <v>40.515558833900002</v>
      </c>
      <c r="BM25" s="9">
        <v>104.137562539</v>
      </c>
      <c r="BN25" s="10">
        <v>127.4161544</v>
      </c>
      <c r="BO25" s="10">
        <v>134.69323420320001</v>
      </c>
      <c r="BP25" s="10">
        <f t="shared" si="34"/>
        <v>-56.129870464400113</v>
      </c>
      <c r="BQ25" s="10">
        <f t="shared" si="34"/>
        <v>2.2511059983001047</v>
      </c>
      <c r="BR25" s="10">
        <f t="shared" si="35"/>
        <v>-89.151701564400099</v>
      </c>
      <c r="BS25" s="10">
        <f t="shared" si="36"/>
        <v>-94.177675369300005</v>
      </c>
      <c r="BT25" s="18">
        <f t="shared" si="37"/>
        <v>5.8830215290724221E-2</v>
      </c>
      <c r="BU25" s="18">
        <f t="shared" si="38"/>
        <v>5.7112693735481397E-2</v>
      </c>
      <c r="BV25" s="18">
        <f t="shared" si="39"/>
        <v>-0.59463184333670738</v>
      </c>
      <c r="BW25" s="18">
        <f t="shared" si="40"/>
        <v>0.22353693800238558</v>
      </c>
      <c r="BX25" s="1"/>
      <c r="BY25" s="9">
        <v>17826.730976224</v>
      </c>
      <c r="BZ25" s="9">
        <v>17058.212976224</v>
      </c>
      <c r="CA25" s="9">
        <v>16891.223219236399</v>
      </c>
      <c r="CB25" s="9">
        <v>17826.73098</v>
      </c>
      <c r="CC25" s="10">
        <v>17058.213068019933</v>
      </c>
      <c r="CD25" s="10">
        <v>16827.657576223999</v>
      </c>
      <c r="CE25" s="10">
        <f t="shared" si="41"/>
        <v>-768.51800000000003</v>
      </c>
      <c r="CF25" s="10">
        <f t="shared" si="41"/>
        <v>-166.98975698760114</v>
      </c>
      <c r="CG25" s="10">
        <f t="shared" si="42"/>
        <v>-9.1795933258254081E-5</v>
      </c>
      <c r="CH25" s="10">
        <f t="shared" si="43"/>
        <v>63.56564301239996</v>
      </c>
      <c r="CI25" s="18">
        <f t="shared" si="44"/>
        <v>-9.789405093039584E-3</v>
      </c>
      <c r="CJ25" s="18">
        <f t="shared" si="45"/>
        <v>-1.3515805604994506E-2</v>
      </c>
      <c r="CK25" s="18">
        <f t="shared" si="46"/>
        <v>-4.3110427875138385E-2</v>
      </c>
      <c r="CL25" s="18">
        <f t="shared" si="47"/>
        <v>-4.311042292848169E-2</v>
      </c>
      <c r="CM25" s="6"/>
      <c r="CN25" s="9">
        <v>17370.051299999996</v>
      </c>
      <c r="CO25" s="9">
        <v>17370.051299999996</v>
      </c>
      <c r="CP25" s="9">
        <v>17370.051299999996</v>
      </c>
      <c r="CQ25" s="9">
        <v>17370.051299999996</v>
      </c>
      <c r="CR25" s="9">
        <v>17370.051299999996</v>
      </c>
      <c r="CS25" s="9">
        <v>17370.051299999996</v>
      </c>
      <c r="CT25" s="10">
        <f t="shared" si="48"/>
        <v>0</v>
      </c>
      <c r="CU25" s="10">
        <f t="shared" si="48"/>
        <v>0</v>
      </c>
      <c r="CV25" s="10">
        <f t="shared" si="49"/>
        <v>0</v>
      </c>
      <c r="CW25" s="10">
        <f t="shared" si="50"/>
        <v>0</v>
      </c>
      <c r="CX25" s="18">
        <f t="shared" si="51"/>
        <v>0</v>
      </c>
      <c r="CY25" s="18">
        <f t="shared" si="52"/>
        <v>0</v>
      </c>
      <c r="CZ25" s="18">
        <f t="shared" si="53"/>
        <v>0</v>
      </c>
      <c r="DA25" s="18">
        <f t="shared" si="54"/>
        <v>0</v>
      </c>
      <c r="DB25" s="7"/>
      <c r="DC25" s="9">
        <v>4527.2750181392412</v>
      </c>
      <c r="DD25" s="9">
        <v>2821.2319177294321</v>
      </c>
      <c r="DE25" s="9">
        <v>2483.227012523696</v>
      </c>
      <c r="DF25" s="9">
        <v>2484.4673135836501</v>
      </c>
      <c r="DG25" s="10">
        <v>1777.127289</v>
      </c>
      <c r="DH25" s="10">
        <v>1638.1765679726</v>
      </c>
      <c r="DI25" s="10">
        <f t="shared" si="55"/>
        <v>-1706.0431004098091</v>
      </c>
      <c r="DJ25" s="10">
        <f t="shared" si="55"/>
        <v>-338.00490520573612</v>
      </c>
      <c r="DK25" s="10">
        <f t="shared" si="56"/>
        <v>1044.1046287294321</v>
      </c>
      <c r="DL25" s="10">
        <f t="shared" si="57"/>
        <v>845.05044455109601</v>
      </c>
      <c r="DM25" s="18">
        <f t="shared" si="58"/>
        <v>-0.11980755750054299</v>
      </c>
      <c r="DN25" s="18">
        <f t="shared" si="59"/>
        <v>-7.8188389704818742E-2</v>
      </c>
      <c r="DO25" s="18">
        <f t="shared" si="60"/>
        <v>-0.37683663872291356</v>
      </c>
      <c r="DP25" s="18">
        <f t="shared" si="61"/>
        <v>-0.2847049026229157</v>
      </c>
      <c r="DQ25" s="7"/>
      <c r="DR25" s="9">
        <v>2321.4678635864998</v>
      </c>
      <c r="DS25" s="9">
        <v>1712.5258339</v>
      </c>
      <c r="DT25" s="9">
        <v>1508.5515306218799</v>
      </c>
      <c r="DU25" s="9">
        <v>2321.4678640000002</v>
      </c>
      <c r="DV25" s="10">
        <v>1712.5258339</v>
      </c>
      <c r="DW25" s="10">
        <v>1508.5515306218799</v>
      </c>
      <c r="DX25" s="10">
        <f t="shared" si="62"/>
        <v>-608.94202968649984</v>
      </c>
      <c r="DY25" s="10">
        <f t="shared" si="62"/>
        <v>-203.97430327812003</v>
      </c>
      <c r="DZ25" s="10">
        <f t="shared" si="63"/>
        <v>0</v>
      </c>
      <c r="EA25" s="10">
        <f t="shared" si="64"/>
        <v>0</v>
      </c>
      <c r="EB25" s="18">
        <f t="shared" si="65"/>
        <v>-0.11910728541455146</v>
      </c>
      <c r="EC25" s="18">
        <f t="shared" si="66"/>
        <v>-0.11910728541455146</v>
      </c>
      <c r="ED25" s="18">
        <f t="shared" si="67"/>
        <v>-0.26230904990678117</v>
      </c>
      <c r="EE25" s="18">
        <f t="shared" si="68"/>
        <v>-0.26230905003817884</v>
      </c>
      <c r="EF25" s="6"/>
      <c r="EG25" s="9">
        <v>180.61892429993102</v>
      </c>
      <c r="EH25" s="9">
        <v>120.4663819514719</v>
      </c>
      <c r="EI25" s="9">
        <v>109.5759831219993</v>
      </c>
      <c r="EJ25" s="9">
        <v>187.37670875205299</v>
      </c>
      <c r="EK25" s="10">
        <v>120.565504887001</v>
      </c>
      <c r="EL25" s="10">
        <v>109.8467084284501</v>
      </c>
      <c r="EM25" s="10">
        <f t="shared" si="69"/>
        <v>-60.152542348459122</v>
      </c>
      <c r="EN25" s="10">
        <f t="shared" si="69"/>
        <v>-10.890398829472602</v>
      </c>
      <c r="EO25" s="10">
        <f t="shared" si="70"/>
        <v>-9.9122935529095457E-2</v>
      </c>
      <c r="EP25" s="10">
        <f t="shared" si="71"/>
        <v>-0.27072530645079951</v>
      </c>
      <c r="EQ25" s="18">
        <f t="shared" si="72"/>
        <v>-9.0401974833606583E-2</v>
      </c>
      <c r="ER25" s="18">
        <f t="shared" si="73"/>
        <v>-8.890433850542076E-2</v>
      </c>
      <c r="ES25" s="18">
        <f t="shared" si="74"/>
        <v>-0.33303565826010234</v>
      </c>
      <c r="ET25" s="18">
        <f t="shared" si="75"/>
        <v>-0.35656087840383727</v>
      </c>
      <c r="EU25" s="7"/>
      <c r="EV25" s="9">
        <v>537.697545440044</v>
      </c>
      <c r="EW25" s="9">
        <v>343.91616342055403</v>
      </c>
      <c r="EX25" s="9">
        <v>315.223512138947</v>
      </c>
      <c r="EY25" s="9">
        <v>456.98612150704798</v>
      </c>
      <c r="EZ25" s="10">
        <v>357.11563138112399</v>
      </c>
      <c r="FA25" s="10">
        <v>332.37484512448901</v>
      </c>
      <c r="FB25" s="10">
        <f t="shared" si="76"/>
        <v>-193.78138201948997</v>
      </c>
      <c r="FC25" s="10">
        <f t="shared" si="76"/>
        <v>-28.692651281607027</v>
      </c>
      <c r="FD25" s="10">
        <f t="shared" si="77"/>
        <v>-13.199467960569962</v>
      </c>
      <c r="FE25" s="10">
        <f t="shared" si="78"/>
        <v>-17.151332985542012</v>
      </c>
      <c r="FF25" s="18">
        <f t="shared" si="79"/>
        <v>-8.3429202617966339E-2</v>
      </c>
      <c r="FG25" s="18">
        <f t="shared" si="80"/>
        <v>-6.9279482841317866E-2</v>
      </c>
      <c r="FH25" s="18">
        <f t="shared" si="81"/>
        <v>-0.36039104820703999</v>
      </c>
      <c r="FI25" s="18">
        <f t="shared" si="82"/>
        <v>-0.21854162615829836</v>
      </c>
      <c r="FJ25" s="15"/>
      <c r="FK25" s="9">
        <v>139210.649914254</v>
      </c>
      <c r="FL25" s="9">
        <v>139256.748620939</v>
      </c>
      <c r="FM25" s="9">
        <v>139265.96836200799</v>
      </c>
      <c r="FN25" s="9">
        <v>139210.649914254</v>
      </c>
      <c r="FO25" s="9">
        <v>139256.5834</v>
      </c>
      <c r="FP25" s="9">
        <v>139270.66521801901</v>
      </c>
      <c r="FQ25" s="10">
        <f t="shared" si="83"/>
        <v>46.098706685006618</v>
      </c>
      <c r="FR25" s="10">
        <f t="shared" si="83"/>
        <v>9.219741068984149</v>
      </c>
      <c r="FS25" s="10">
        <f t="shared" si="84"/>
        <v>0.1652209390013013</v>
      </c>
      <c r="FT25" s="10">
        <f t="shared" si="85"/>
        <v>-4.6968560110253748</v>
      </c>
      <c r="FU25" s="18">
        <f t="shared" si="86"/>
        <v>6.6206781073716985E-5</v>
      </c>
      <c r="FV25" s="18">
        <f t="shared" si="87"/>
        <v>1.0112138094442739E-4</v>
      </c>
      <c r="FW25" s="18">
        <f t="shared" si="88"/>
        <v>3.3114353473244219E-4</v>
      </c>
      <c r="FX25" s="18">
        <f t="shared" si="89"/>
        <v>3.2995669350224127E-4</v>
      </c>
      <c r="FY25" s="7"/>
    </row>
    <row r="26" spans="1:181">
      <c r="A26" s="5" t="s">
        <v>23</v>
      </c>
      <c r="B26" s="9">
        <f t="shared" si="0"/>
        <v>527039.74390166148</v>
      </c>
      <c r="C26" s="9">
        <f t="shared" si="1"/>
        <v>523493.18589879991</v>
      </c>
      <c r="D26" s="9">
        <f t="shared" si="2"/>
        <v>521781.84555054072</v>
      </c>
      <c r="E26" s="9">
        <f t="shared" si="3"/>
        <v>523062.86611826497</v>
      </c>
      <c r="F26" s="9">
        <f t="shared" si="4"/>
        <v>521062.65859749675</v>
      </c>
      <c r="G26" s="9">
        <f t="shared" si="5"/>
        <v>520980.11919712828</v>
      </c>
      <c r="H26" s="10">
        <f t="shared" si="6"/>
        <v>-3546.5580028615659</v>
      </c>
      <c r="I26" s="10">
        <f t="shared" si="6"/>
        <v>-1711.3403482591966</v>
      </c>
      <c r="J26" s="10">
        <f t="shared" si="7"/>
        <v>2430.5273013031692</v>
      </c>
      <c r="K26" s="10">
        <f t="shared" si="8"/>
        <v>801.72635341243586</v>
      </c>
      <c r="L26" s="18">
        <f t="shared" si="9"/>
        <v>-3.2690785560483449E-3</v>
      </c>
      <c r="M26" s="18">
        <f t="shared" si="10"/>
        <v>-1.5840590187488784E-4</v>
      </c>
      <c r="N26" s="18">
        <f t="shared" si="11"/>
        <v>-6.7292040949445096E-3</v>
      </c>
      <c r="O26" s="18">
        <f t="shared" si="12"/>
        <v>-3.824028908058582E-3</v>
      </c>
      <c r="P26" s="5"/>
      <c r="Q26" s="10">
        <v>9897.7827322692701</v>
      </c>
      <c r="R26" s="9">
        <v>13898.2302967899</v>
      </c>
      <c r="S26" s="9">
        <v>14121.30629717</v>
      </c>
      <c r="T26" s="9">
        <v>10014.817929999999</v>
      </c>
      <c r="U26" s="10">
        <v>13512.9357124</v>
      </c>
      <c r="V26" s="10">
        <v>15295.38395519</v>
      </c>
      <c r="W26" s="10">
        <f t="shared" si="13"/>
        <v>4000.4475645206294</v>
      </c>
      <c r="X26" s="10">
        <f t="shared" si="13"/>
        <v>223.0760003801006</v>
      </c>
      <c r="Y26" s="10">
        <f t="shared" si="14"/>
        <v>385.29458438989968</v>
      </c>
      <c r="Z26" s="10">
        <f t="shared" si="15"/>
        <v>-1174.0776580199999</v>
      </c>
      <c r="AA26" s="18">
        <f t="shared" si="16"/>
        <v>1.6050676641300502E-2</v>
      </c>
      <c r="AB26" s="18">
        <f t="shared" si="17"/>
        <v>0.13190680994318324</v>
      </c>
      <c r="AC26" s="18">
        <f t="shared" si="18"/>
        <v>0.40417613446677914</v>
      </c>
      <c r="AD26" s="18">
        <f t="shared" si="19"/>
        <v>0.34929419654461963</v>
      </c>
      <c r="AE26" s="7"/>
      <c r="AF26" s="9">
        <v>12446.861096865299</v>
      </c>
      <c r="AG26" s="9">
        <v>11885.8877859967</v>
      </c>
      <c r="AH26" s="9">
        <v>11484.5729613043</v>
      </c>
      <c r="AI26" s="9">
        <v>12446.8611</v>
      </c>
      <c r="AJ26" s="10">
        <v>12118.52692</v>
      </c>
      <c r="AK26" s="10">
        <v>11783.583177623599</v>
      </c>
      <c r="AL26" s="10">
        <f t="shared" si="20"/>
        <v>-560.97331086859958</v>
      </c>
      <c r="AM26" s="10">
        <f t="shared" si="20"/>
        <v>-401.31482469239927</v>
      </c>
      <c r="AN26" s="10">
        <f t="shared" si="21"/>
        <v>-232.63913400330057</v>
      </c>
      <c r="AO26" s="10">
        <f t="shared" si="22"/>
        <v>-299.01021631929871</v>
      </c>
      <c r="AP26" s="18">
        <f t="shared" si="23"/>
        <v>-3.37639755580737E-2</v>
      </c>
      <c r="AQ26" s="18">
        <f t="shared" si="24"/>
        <v>-2.7638981584768484E-2</v>
      </c>
      <c r="AR26" s="18">
        <f t="shared" si="25"/>
        <v>-4.5069460203896614E-2</v>
      </c>
      <c r="AS26" s="18">
        <f t="shared" si="26"/>
        <v>-2.6378873947585053E-2</v>
      </c>
      <c r="AT26" s="7"/>
      <c r="AU26" s="9">
        <v>2029.1162143792401</v>
      </c>
      <c r="AV26" s="9">
        <v>1606.8630459624901</v>
      </c>
      <c r="AW26" s="9">
        <v>1445.7403700714201</v>
      </c>
      <c r="AX26" s="9">
        <v>2029.1162143792401</v>
      </c>
      <c r="AY26" s="10">
        <v>1606.854429</v>
      </c>
      <c r="AZ26" s="10">
        <v>1372.2184471769399</v>
      </c>
      <c r="BA26" s="10">
        <f t="shared" si="27"/>
        <v>-422.25316841674999</v>
      </c>
      <c r="BB26" s="10">
        <f t="shared" si="27"/>
        <v>-161.12267589107</v>
      </c>
      <c r="BC26" s="10">
        <f t="shared" si="28"/>
        <v>8.6169624901231145E-3</v>
      </c>
      <c r="BD26" s="10">
        <f t="shared" si="29"/>
        <v>73.521922894480213</v>
      </c>
      <c r="BE26" s="18">
        <f t="shared" si="30"/>
        <v>-0.10027156719791239</v>
      </c>
      <c r="BF26" s="18">
        <f t="shared" si="31"/>
        <v>-0.14602192805298611</v>
      </c>
      <c r="BG26" s="18">
        <f t="shared" si="32"/>
        <v>-0.2080970845457111</v>
      </c>
      <c r="BH26" s="18">
        <f t="shared" si="33"/>
        <v>-0.20810133120365462</v>
      </c>
      <c r="BI26" s="1"/>
      <c r="BJ26" s="9">
        <v>0</v>
      </c>
      <c r="BK26" s="9">
        <v>0</v>
      </c>
      <c r="BL26" s="9">
        <v>0</v>
      </c>
      <c r="BM26" s="9">
        <v>0</v>
      </c>
      <c r="BN26" s="10">
        <v>0</v>
      </c>
      <c r="BO26" s="10">
        <v>0</v>
      </c>
      <c r="BP26" s="10">
        <f t="shared" si="34"/>
        <v>0</v>
      </c>
      <c r="BQ26" s="10">
        <f t="shared" si="34"/>
        <v>0</v>
      </c>
      <c r="BR26" s="10">
        <f t="shared" si="35"/>
        <v>0</v>
      </c>
      <c r="BS26" s="10">
        <f t="shared" si="36"/>
        <v>0</v>
      </c>
      <c r="BT26" s="18">
        <f t="shared" si="37"/>
        <v>0</v>
      </c>
      <c r="BU26" s="18">
        <f t="shared" si="38"/>
        <v>0</v>
      </c>
      <c r="BV26" s="18">
        <f t="shared" si="39"/>
        <v>0</v>
      </c>
      <c r="BW26" s="18">
        <f t="shared" si="40"/>
        <v>0</v>
      </c>
      <c r="BX26" s="2"/>
      <c r="BY26" s="9">
        <v>32399.3328535859</v>
      </c>
      <c r="BZ26" s="9">
        <v>30502.685715451498</v>
      </c>
      <c r="CA26" s="9">
        <v>30106.695071317899</v>
      </c>
      <c r="CB26" s="9">
        <v>32399.332849999999</v>
      </c>
      <c r="CC26" s="10">
        <v>30502.685943860561</v>
      </c>
      <c r="CD26" s="10">
        <v>29933.6915740113</v>
      </c>
      <c r="CE26" s="10">
        <f t="shared" si="41"/>
        <v>-1896.6471381344018</v>
      </c>
      <c r="CF26" s="10">
        <f t="shared" si="41"/>
        <v>-395.99064413359883</v>
      </c>
      <c r="CG26" s="10">
        <f t="shared" si="42"/>
        <v>-2.284090624016244E-4</v>
      </c>
      <c r="CH26" s="10">
        <f t="shared" si="43"/>
        <v>173.00349730659946</v>
      </c>
      <c r="CI26" s="18">
        <f t="shared" si="44"/>
        <v>-1.2982156647701519E-2</v>
      </c>
      <c r="CJ26" s="18">
        <f t="shared" si="45"/>
        <v>-1.865391037682651E-2</v>
      </c>
      <c r="CK26" s="18">
        <f t="shared" si="46"/>
        <v>-5.8539697305047572E-2</v>
      </c>
      <c r="CL26" s="18">
        <f t="shared" si="47"/>
        <v>-5.8539690151040817E-2</v>
      </c>
      <c r="CM26" s="6"/>
      <c r="CN26" s="9">
        <v>3073.6823000000009</v>
      </c>
      <c r="CO26" s="9">
        <v>3073.6823000000009</v>
      </c>
      <c r="CP26" s="9">
        <v>3073.6823000000009</v>
      </c>
      <c r="CQ26" s="9">
        <v>3073.6823000000009</v>
      </c>
      <c r="CR26" s="9">
        <v>3073.6823000000009</v>
      </c>
      <c r="CS26" s="9">
        <v>3073.6823000000009</v>
      </c>
      <c r="CT26" s="10">
        <f t="shared" si="48"/>
        <v>0</v>
      </c>
      <c r="CU26" s="10">
        <f t="shared" si="48"/>
        <v>0</v>
      </c>
      <c r="CV26" s="10">
        <f t="shared" si="49"/>
        <v>0</v>
      </c>
      <c r="CW26" s="10">
        <f t="shared" si="50"/>
        <v>0</v>
      </c>
      <c r="CX26" s="18">
        <f t="shared" si="51"/>
        <v>0</v>
      </c>
      <c r="CY26" s="18">
        <f t="shared" si="52"/>
        <v>0</v>
      </c>
      <c r="CZ26" s="18">
        <f t="shared" si="53"/>
        <v>0</v>
      </c>
      <c r="DA26" s="18">
        <f t="shared" si="54"/>
        <v>0</v>
      </c>
      <c r="DB26" s="7"/>
      <c r="DC26" s="9">
        <v>7792.4546257245229</v>
      </c>
      <c r="DD26" s="9">
        <v>5139.3836895614149</v>
      </c>
      <c r="DE26" s="9">
        <v>4670.536603741667</v>
      </c>
      <c r="DF26" s="9">
        <v>3889.78272491905</v>
      </c>
      <c r="DG26" s="10">
        <v>2943.336397</v>
      </c>
      <c r="DH26" s="10">
        <v>2757.5597793089501</v>
      </c>
      <c r="DI26" s="10">
        <f t="shared" si="55"/>
        <v>-2653.0709361631079</v>
      </c>
      <c r="DJ26" s="10">
        <f t="shared" si="55"/>
        <v>-468.84708581974792</v>
      </c>
      <c r="DK26" s="10">
        <f t="shared" si="56"/>
        <v>2196.0472925614149</v>
      </c>
      <c r="DL26" s="10">
        <f t="shared" si="57"/>
        <v>1912.976824432717</v>
      </c>
      <c r="DM26" s="18">
        <f t="shared" si="58"/>
        <v>-9.1226324816343574E-2</v>
      </c>
      <c r="DN26" s="18">
        <f t="shared" si="59"/>
        <v>-6.3117697956782334E-2</v>
      </c>
      <c r="DO26" s="18">
        <f t="shared" si="60"/>
        <v>-0.3404666518563696</v>
      </c>
      <c r="DP26" s="18">
        <f t="shared" si="61"/>
        <v>-0.24331598828280218</v>
      </c>
      <c r="DQ26" s="7"/>
      <c r="DR26" s="9">
        <v>5426.3754507148897</v>
      </c>
      <c r="DS26" s="9">
        <v>3919.8118334000001</v>
      </c>
      <c r="DT26" s="9">
        <v>3474.3511858739498</v>
      </c>
      <c r="DU26" s="9">
        <v>5426.3754509999999</v>
      </c>
      <c r="DV26" s="10">
        <v>3919.8118334000001</v>
      </c>
      <c r="DW26" s="10">
        <v>3474.3511858739498</v>
      </c>
      <c r="DX26" s="10">
        <f t="shared" si="62"/>
        <v>-1506.5636173148896</v>
      </c>
      <c r="DY26" s="10">
        <f t="shared" si="62"/>
        <v>-445.46064752605025</v>
      </c>
      <c r="DZ26" s="10">
        <f t="shared" si="63"/>
        <v>0</v>
      </c>
      <c r="EA26" s="10">
        <f t="shared" si="64"/>
        <v>0</v>
      </c>
      <c r="EB26" s="18">
        <f t="shared" si="65"/>
        <v>-0.11364337536061336</v>
      </c>
      <c r="EC26" s="18">
        <f t="shared" si="66"/>
        <v>-0.11364337536061336</v>
      </c>
      <c r="ED26" s="18">
        <f t="shared" si="67"/>
        <v>-0.27763718728979758</v>
      </c>
      <c r="EE26" s="18">
        <f t="shared" si="68"/>
        <v>-0.27763718732775167</v>
      </c>
      <c r="EF26" s="6"/>
      <c r="EG26" s="9">
        <v>595.40455699840697</v>
      </c>
      <c r="EH26" s="9">
        <v>455.15537244057776</v>
      </c>
      <c r="EI26" s="9">
        <v>433.48367798709404</v>
      </c>
      <c r="EJ26" s="9">
        <v>611.80133381811095</v>
      </c>
      <c r="EK26" s="10">
        <v>511.781719083469</v>
      </c>
      <c r="EL26" s="10">
        <v>469.50287761232403</v>
      </c>
      <c r="EM26" s="10">
        <f t="shared" si="69"/>
        <v>-140.24918455782921</v>
      </c>
      <c r="EN26" s="10">
        <f t="shared" si="69"/>
        <v>-21.671694453483724</v>
      </c>
      <c r="EO26" s="10">
        <f t="shared" si="70"/>
        <v>-56.626346642891235</v>
      </c>
      <c r="EP26" s="10">
        <f t="shared" si="71"/>
        <v>-36.019199625229987</v>
      </c>
      <c r="EQ26" s="18">
        <f t="shared" si="72"/>
        <v>-4.761383862674947E-2</v>
      </c>
      <c r="ER26" s="18">
        <f t="shared" si="73"/>
        <v>-8.2611081823830257E-2</v>
      </c>
      <c r="ES26" s="18">
        <f t="shared" si="74"/>
        <v>-0.23555275637267997</v>
      </c>
      <c r="ET26" s="18">
        <f t="shared" si="75"/>
        <v>-0.16348381280969529</v>
      </c>
      <c r="EU26" s="7"/>
      <c r="EV26" s="9">
        <v>1449.8257238549841</v>
      </c>
      <c r="EW26" s="9">
        <v>1082.577511928346</v>
      </c>
      <c r="EX26" s="9">
        <v>1042.5687358053569</v>
      </c>
      <c r="EY26" s="9">
        <v>1242.1878668795839</v>
      </c>
      <c r="EZ26" s="10">
        <v>944.13504275272294</v>
      </c>
      <c r="FA26" s="10">
        <v>891.23755306221688</v>
      </c>
      <c r="FB26" s="10">
        <f t="shared" si="76"/>
        <v>-367.24821192663808</v>
      </c>
      <c r="FC26" s="10">
        <f t="shared" si="76"/>
        <v>-40.008776122989048</v>
      </c>
      <c r="FD26" s="10">
        <f t="shared" si="77"/>
        <v>138.44246917562305</v>
      </c>
      <c r="FE26" s="10">
        <f t="shared" si="78"/>
        <v>151.33118274314006</v>
      </c>
      <c r="FF26" s="18">
        <f t="shared" si="79"/>
        <v>-3.6956962140958609E-2</v>
      </c>
      <c r="FG26" s="18">
        <f t="shared" si="80"/>
        <v>-5.6027461427846155E-2</v>
      </c>
      <c r="FH26" s="18">
        <f t="shared" si="81"/>
        <v>-0.25330507376441841</v>
      </c>
      <c r="FI26" s="18">
        <f t="shared" si="82"/>
        <v>-0.23994182528571889</v>
      </c>
      <c r="FJ26" s="15"/>
      <c r="FK26" s="9">
        <v>451928.908347269</v>
      </c>
      <c r="FL26" s="9">
        <v>451928.908347269</v>
      </c>
      <c r="FM26" s="9">
        <v>451928.908347269</v>
      </c>
      <c r="FN26" s="9">
        <v>451928.908347269</v>
      </c>
      <c r="FO26" s="9">
        <v>451928.90830000001</v>
      </c>
      <c r="FP26" s="9">
        <v>451928.908347269</v>
      </c>
      <c r="FQ26" s="10">
        <f t="shared" si="83"/>
        <v>0</v>
      </c>
      <c r="FR26" s="10">
        <f t="shared" si="83"/>
        <v>0</v>
      </c>
      <c r="FS26" s="10">
        <f t="shared" si="84"/>
        <v>4.7268986236304045E-5</v>
      </c>
      <c r="FT26" s="10">
        <f t="shared" si="85"/>
        <v>0</v>
      </c>
      <c r="FU26" s="18">
        <f t="shared" si="86"/>
        <v>0</v>
      </c>
      <c r="FV26" s="18">
        <f t="shared" si="87"/>
        <v>1.0459385396281375E-10</v>
      </c>
      <c r="FW26" s="18">
        <f t="shared" si="88"/>
        <v>0</v>
      </c>
      <c r="FX26" s="18">
        <f t="shared" si="89"/>
        <v>-1.0459385395187387E-10</v>
      </c>
      <c r="FY26" s="7"/>
    </row>
    <row r="27" spans="1:181">
      <c r="A27" s="5" t="s">
        <v>24</v>
      </c>
      <c r="B27" s="9">
        <f t="shared" si="0"/>
        <v>227397.94910894061</v>
      </c>
      <c r="C27" s="9">
        <f t="shared" si="1"/>
        <v>225077.46531821883</v>
      </c>
      <c r="D27" s="9">
        <f t="shared" si="2"/>
        <v>224608.54256811802</v>
      </c>
      <c r="E27" s="9">
        <f t="shared" si="3"/>
        <v>226807.99240997015</v>
      </c>
      <c r="F27" s="9">
        <f t="shared" si="4"/>
        <v>227511.44930099789</v>
      </c>
      <c r="G27" s="9">
        <f t="shared" si="5"/>
        <v>227064.02075633215</v>
      </c>
      <c r="H27" s="10">
        <f t="shared" si="6"/>
        <v>-2320.4837907217734</v>
      </c>
      <c r="I27" s="10">
        <f t="shared" si="6"/>
        <v>-468.92275010081357</v>
      </c>
      <c r="J27" s="10">
        <f t="shared" si="7"/>
        <v>-2433.9839827790565</v>
      </c>
      <c r="K27" s="10">
        <f t="shared" si="8"/>
        <v>-2455.4781882141251</v>
      </c>
      <c r="L27" s="18">
        <f t="shared" si="9"/>
        <v>-2.083383822711179E-3</v>
      </c>
      <c r="M27" s="18">
        <f t="shared" si="10"/>
        <v>-1.9666199043626878E-3</v>
      </c>
      <c r="N27" s="18">
        <f t="shared" si="11"/>
        <v>-1.0204506240335916E-2</v>
      </c>
      <c r="O27" s="18">
        <f t="shared" si="12"/>
        <v>3.1015524786101936E-3</v>
      </c>
      <c r="P27" s="5"/>
      <c r="Q27" s="10">
        <v>2771.6019702620001</v>
      </c>
      <c r="R27" s="9">
        <v>2515.0315971999999</v>
      </c>
      <c r="S27" s="9">
        <v>2669.1857103399998</v>
      </c>
      <c r="T27" s="9">
        <v>2772.554611</v>
      </c>
      <c r="U27" s="10">
        <v>5186.4827024000006</v>
      </c>
      <c r="V27" s="10">
        <v>5184.9524623199904</v>
      </c>
      <c r="W27" s="10">
        <f t="shared" si="13"/>
        <v>-256.57037306200027</v>
      </c>
      <c r="X27" s="10">
        <f t="shared" si="13"/>
        <v>154.15411313999994</v>
      </c>
      <c r="Y27" s="10">
        <f t="shared" si="14"/>
        <v>-2671.4511052000007</v>
      </c>
      <c r="Z27" s="10">
        <f t="shared" si="15"/>
        <v>-2515.7667519799907</v>
      </c>
      <c r="AA27" s="18">
        <f t="shared" si="16"/>
        <v>6.1293111908264156E-2</v>
      </c>
      <c r="AB27" s="18">
        <f t="shared" si="17"/>
        <v>-2.950438992695399E-4</v>
      </c>
      <c r="AC27" s="18">
        <f t="shared" si="18"/>
        <v>-9.2571146872776469E-2</v>
      </c>
      <c r="AD27" s="18">
        <f t="shared" si="19"/>
        <v>0.87065123327880967</v>
      </c>
      <c r="AE27" s="7"/>
      <c r="AF27" s="9">
        <v>6327.5587965431996</v>
      </c>
      <c r="AG27" s="9">
        <v>6268.2419180230199</v>
      </c>
      <c r="AH27" s="9">
        <v>6079.3159987191802</v>
      </c>
      <c r="AI27" s="9">
        <v>6327.5587969999997</v>
      </c>
      <c r="AJ27" s="10">
        <v>6274.2795820000001</v>
      </c>
      <c r="AK27" s="10">
        <v>6267.6112871544201</v>
      </c>
      <c r="AL27" s="10">
        <f t="shared" si="20"/>
        <v>-59.316878520179671</v>
      </c>
      <c r="AM27" s="10">
        <f t="shared" si="20"/>
        <v>-188.92591930383969</v>
      </c>
      <c r="AN27" s="10">
        <f t="shared" si="21"/>
        <v>-6.0376639769801841</v>
      </c>
      <c r="AO27" s="10">
        <f t="shared" si="22"/>
        <v>-188.29528843523985</v>
      </c>
      <c r="AP27" s="18">
        <f t="shared" si="23"/>
        <v>-3.0140176747266677E-2</v>
      </c>
      <c r="AQ27" s="18">
        <f t="shared" si="24"/>
        <v>-1.062798486811202E-3</v>
      </c>
      <c r="AR27" s="18">
        <f t="shared" si="25"/>
        <v>-9.3743701840566067E-3</v>
      </c>
      <c r="AS27" s="18">
        <f t="shared" si="26"/>
        <v>-8.4201848942533925E-3</v>
      </c>
      <c r="AT27" s="7"/>
      <c r="AU27" s="9">
        <v>631.05581791164605</v>
      </c>
      <c r="AV27" s="9">
        <v>462.76110986715599</v>
      </c>
      <c r="AW27" s="9">
        <v>420.22605456405802</v>
      </c>
      <c r="AX27" s="9">
        <v>631.05581791164605</v>
      </c>
      <c r="AY27" s="10">
        <v>462.76715960000001</v>
      </c>
      <c r="AZ27" s="10">
        <v>400.829678068188</v>
      </c>
      <c r="BA27" s="10">
        <f t="shared" si="27"/>
        <v>-168.29470804449005</v>
      </c>
      <c r="BB27" s="10">
        <f t="shared" si="27"/>
        <v>-42.535055303097977</v>
      </c>
      <c r="BC27" s="10">
        <f t="shared" si="28"/>
        <v>-6.0497328440192177E-3</v>
      </c>
      <c r="BD27" s="10">
        <f t="shared" si="29"/>
        <v>19.396376495870015</v>
      </c>
      <c r="BE27" s="18">
        <f t="shared" si="30"/>
        <v>-9.1915794988279023E-2</v>
      </c>
      <c r="BF27" s="18">
        <f t="shared" si="31"/>
        <v>-0.13384156642694489</v>
      </c>
      <c r="BG27" s="18">
        <f t="shared" si="32"/>
        <v>-0.26668751522080564</v>
      </c>
      <c r="BH27" s="18">
        <f t="shared" si="33"/>
        <v>-0.2666779285365975</v>
      </c>
      <c r="BI27" s="1"/>
      <c r="BJ27" s="9">
        <v>0</v>
      </c>
      <c r="BK27" s="9">
        <v>0</v>
      </c>
      <c r="BL27" s="9">
        <v>0</v>
      </c>
      <c r="BM27" s="9">
        <v>0</v>
      </c>
      <c r="BN27" s="10">
        <v>0</v>
      </c>
      <c r="BO27" s="10">
        <v>0</v>
      </c>
      <c r="BP27" s="10">
        <f t="shared" si="34"/>
        <v>0</v>
      </c>
      <c r="BQ27" s="10">
        <f t="shared" si="34"/>
        <v>0</v>
      </c>
      <c r="BR27" s="10">
        <f t="shared" si="35"/>
        <v>0</v>
      </c>
      <c r="BS27" s="10">
        <f t="shared" si="36"/>
        <v>0</v>
      </c>
      <c r="BT27" s="18">
        <f t="shared" si="37"/>
        <v>0</v>
      </c>
      <c r="BU27" s="18">
        <f t="shared" si="38"/>
        <v>0</v>
      </c>
      <c r="BV27" s="18">
        <f t="shared" si="39"/>
        <v>0</v>
      </c>
      <c r="BW27" s="18">
        <f t="shared" si="40"/>
        <v>0</v>
      </c>
      <c r="BX27" s="2"/>
      <c r="BY27" s="9">
        <v>5765.4807595194297</v>
      </c>
      <c r="BZ27" s="9">
        <v>5309.0896595569902</v>
      </c>
      <c r="CA27" s="9">
        <v>5211.1541447965201</v>
      </c>
      <c r="CB27" s="9">
        <v>5765.4807600000004</v>
      </c>
      <c r="CC27" s="10">
        <v>5309.0897213400713</v>
      </c>
      <c r="CD27" s="10">
        <v>5172.1723295682496</v>
      </c>
      <c r="CE27" s="10">
        <f t="shared" si="41"/>
        <v>-456.39109996243951</v>
      </c>
      <c r="CF27" s="10">
        <f t="shared" si="41"/>
        <v>-97.935514760470141</v>
      </c>
      <c r="CG27" s="10">
        <f t="shared" si="42"/>
        <v>-6.1783081036992371E-5</v>
      </c>
      <c r="CH27" s="10">
        <f t="shared" si="43"/>
        <v>38.981815228270534</v>
      </c>
      <c r="CI27" s="18">
        <f t="shared" si="44"/>
        <v>-1.8446762258794144E-2</v>
      </c>
      <c r="CJ27" s="18">
        <f t="shared" si="45"/>
        <v>-2.5789240521115604E-2</v>
      </c>
      <c r="CK27" s="18">
        <f t="shared" si="46"/>
        <v>-7.9159244302201281E-2</v>
      </c>
      <c r="CL27" s="18">
        <f t="shared" si="47"/>
        <v>-7.9159233662923378E-2</v>
      </c>
      <c r="CM27" s="6"/>
      <c r="CN27" s="9">
        <v>19949.152100000014</v>
      </c>
      <c r="CO27" s="9">
        <v>19949.152100000014</v>
      </c>
      <c r="CP27" s="9">
        <v>19949.152100000014</v>
      </c>
      <c r="CQ27" s="9">
        <v>19949.152100000014</v>
      </c>
      <c r="CR27" s="9">
        <v>19949.152100000014</v>
      </c>
      <c r="CS27" s="9">
        <v>19949.152100000014</v>
      </c>
      <c r="CT27" s="10">
        <f t="shared" si="48"/>
        <v>0</v>
      </c>
      <c r="CU27" s="10">
        <f t="shared" si="48"/>
        <v>0</v>
      </c>
      <c r="CV27" s="10">
        <f t="shared" si="49"/>
        <v>0</v>
      </c>
      <c r="CW27" s="10">
        <f t="shared" si="50"/>
        <v>0</v>
      </c>
      <c r="CX27" s="18">
        <f t="shared" si="51"/>
        <v>0</v>
      </c>
      <c r="CY27" s="18">
        <f t="shared" si="52"/>
        <v>0</v>
      </c>
      <c r="CZ27" s="18">
        <f t="shared" si="53"/>
        <v>0</v>
      </c>
      <c r="DA27" s="18">
        <f t="shared" si="54"/>
        <v>0</v>
      </c>
      <c r="DB27" s="7"/>
      <c r="DC27" s="9">
        <v>1286.1635187604049</v>
      </c>
      <c r="DD27" s="9">
        <v>707.37815867857614</v>
      </c>
      <c r="DE27" s="9">
        <v>606.25941046500111</v>
      </c>
      <c r="DF27" s="9">
        <v>733.94685070110995</v>
      </c>
      <c r="DG27" s="10">
        <v>477.93473390000003</v>
      </c>
      <c r="DH27" s="10">
        <v>435.84141609663999</v>
      </c>
      <c r="DI27" s="10">
        <f t="shared" si="55"/>
        <v>-578.7853600818288</v>
      </c>
      <c r="DJ27" s="10">
        <f t="shared" si="55"/>
        <v>-101.11874821357503</v>
      </c>
      <c r="DK27" s="10">
        <f t="shared" si="56"/>
        <v>229.44342477857612</v>
      </c>
      <c r="DL27" s="10">
        <f t="shared" si="57"/>
        <v>170.41799436836112</v>
      </c>
      <c r="DM27" s="18">
        <f t="shared" si="58"/>
        <v>-0.14294864348437161</v>
      </c>
      <c r="DN27" s="18">
        <f t="shared" si="59"/>
        <v>-8.8073359849521568E-2</v>
      </c>
      <c r="DO27" s="18">
        <f t="shared" si="60"/>
        <v>-0.4500091564093327</v>
      </c>
      <c r="DP27" s="18">
        <f t="shared" si="61"/>
        <v>-0.34881560777398501</v>
      </c>
      <c r="DQ27" s="7"/>
      <c r="DR27" s="9">
        <v>2100.3192649043799</v>
      </c>
      <c r="DS27" s="9">
        <v>1434.8547243</v>
      </c>
      <c r="DT27" s="9">
        <v>1259.9842237381199</v>
      </c>
      <c r="DU27" s="9">
        <v>2100.3192650000001</v>
      </c>
      <c r="DV27" s="10">
        <v>1434.8547243</v>
      </c>
      <c r="DW27" s="10">
        <v>1259.9842237381199</v>
      </c>
      <c r="DX27" s="10">
        <f t="shared" si="62"/>
        <v>-665.46454060437986</v>
      </c>
      <c r="DY27" s="10">
        <f t="shared" si="62"/>
        <v>-174.87050056188014</v>
      </c>
      <c r="DZ27" s="10">
        <f t="shared" si="63"/>
        <v>0</v>
      </c>
      <c r="EA27" s="10">
        <f t="shared" si="64"/>
        <v>0</v>
      </c>
      <c r="EB27" s="18">
        <f t="shared" si="65"/>
        <v>-0.12187331414139606</v>
      </c>
      <c r="EC27" s="18">
        <f t="shared" si="66"/>
        <v>-0.12187331414139606</v>
      </c>
      <c r="ED27" s="18">
        <f t="shared" si="67"/>
        <v>-0.31683970705028797</v>
      </c>
      <c r="EE27" s="18">
        <f t="shared" si="68"/>
        <v>-0.31683970708138987</v>
      </c>
      <c r="EF27" s="6"/>
      <c r="EG27" s="9">
        <v>159.39124637856418</v>
      </c>
      <c r="EH27" s="9">
        <v>115.64187828432608</v>
      </c>
      <c r="EI27" s="9">
        <v>107.5609053955602</v>
      </c>
      <c r="EJ27" s="9">
        <v>164.69008701126401</v>
      </c>
      <c r="EK27" s="10">
        <v>122.9633758328483</v>
      </c>
      <c r="EL27" s="10">
        <v>111.257096541742</v>
      </c>
      <c r="EM27" s="10">
        <f t="shared" si="69"/>
        <v>-43.749368094238093</v>
      </c>
      <c r="EN27" s="10">
        <f t="shared" si="69"/>
        <v>-8.0809728887658849</v>
      </c>
      <c r="EO27" s="10">
        <f t="shared" si="70"/>
        <v>-7.3214975485222169</v>
      </c>
      <c r="EP27" s="10">
        <f t="shared" si="71"/>
        <v>-3.6961911461818033</v>
      </c>
      <c r="EQ27" s="18">
        <f t="shared" si="72"/>
        <v>-6.9879294669508735E-2</v>
      </c>
      <c r="ER27" s="18">
        <f t="shared" si="73"/>
        <v>-9.5201349278336067E-2</v>
      </c>
      <c r="ES27" s="18">
        <f t="shared" si="74"/>
        <v>-0.27447785928174884</v>
      </c>
      <c r="ET27" s="18">
        <f t="shared" si="75"/>
        <v>-0.25336504422128214</v>
      </c>
      <c r="EU27" s="7"/>
      <c r="EV27" s="9">
        <v>301.7796544799744</v>
      </c>
      <c r="EW27" s="9">
        <v>209.8681921287517</v>
      </c>
      <c r="EX27" s="9">
        <v>200.25803991958941</v>
      </c>
      <c r="EY27" s="9">
        <v>257.78814116512871</v>
      </c>
      <c r="EZ27" s="10">
        <v>188.4792016249493</v>
      </c>
      <c r="FA27" s="10">
        <v>176.77418266477309</v>
      </c>
      <c r="FB27" s="10">
        <f t="shared" si="76"/>
        <v>-91.911462351222696</v>
      </c>
      <c r="FC27" s="10">
        <f t="shared" si="76"/>
        <v>-9.610152209162294</v>
      </c>
      <c r="FD27" s="10">
        <f t="shared" si="77"/>
        <v>21.388990503802404</v>
      </c>
      <c r="FE27" s="10">
        <f t="shared" si="78"/>
        <v>23.483857254816314</v>
      </c>
      <c r="FF27" s="18">
        <f t="shared" si="79"/>
        <v>-4.5791370820341258E-2</v>
      </c>
      <c r="FG27" s="18">
        <f t="shared" si="80"/>
        <v>-6.2102443448735362E-2</v>
      </c>
      <c r="FH27" s="18">
        <f t="shared" si="81"/>
        <v>-0.30456480742415915</v>
      </c>
      <c r="FI27" s="18">
        <f t="shared" si="82"/>
        <v>-0.26886007722047578</v>
      </c>
      <c r="FJ27" s="15"/>
      <c r="FK27" s="9">
        <v>188105.44598018099</v>
      </c>
      <c r="FL27" s="9">
        <v>188105.44598018</v>
      </c>
      <c r="FM27" s="9">
        <v>188105.44598018</v>
      </c>
      <c r="FN27" s="9">
        <v>188105.44598018099</v>
      </c>
      <c r="FO27" s="9">
        <v>188105.446</v>
      </c>
      <c r="FP27" s="9">
        <v>188105.44598018</v>
      </c>
      <c r="FQ27" s="10">
        <f t="shared" si="83"/>
        <v>-9.8953023552894592E-10</v>
      </c>
      <c r="FR27" s="10">
        <f t="shared" si="83"/>
        <v>0</v>
      </c>
      <c r="FS27" s="10">
        <f t="shared" si="84"/>
        <v>-1.9819999579340219E-5</v>
      </c>
      <c r="FT27" s="10">
        <f t="shared" si="85"/>
        <v>0</v>
      </c>
      <c r="FU27" s="18">
        <f t="shared" si="86"/>
        <v>0</v>
      </c>
      <c r="FV27" s="18">
        <f t="shared" si="87"/>
        <v>-1.053664314394184E-10</v>
      </c>
      <c r="FW27" s="18">
        <f t="shared" si="88"/>
        <v>-5.2605081706842448E-15</v>
      </c>
      <c r="FX27" s="18">
        <f t="shared" si="89"/>
        <v>1.0536117094234924E-10</v>
      </c>
      <c r="FY27" s="7"/>
    </row>
    <row r="28" spans="1:181">
      <c r="A28" s="5" t="s">
        <v>25</v>
      </c>
      <c r="B28" s="9">
        <f t="shared" si="0"/>
        <v>346479.65693865088</v>
      </c>
      <c r="C28" s="9">
        <f t="shared" si="1"/>
        <v>344459.86680033896</v>
      </c>
      <c r="D28" s="9">
        <f t="shared" si="2"/>
        <v>343756.45561335515</v>
      </c>
      <c r="E28" s="9">
        <f t="shared" si="3"/>
        <v>348248.27862008614</v>
      </c>
      <c r="F28" s="9">
        <f t="shared" si="4"/>
        <v>347748.35467233357</v>
      </c>
      <c r="G28" s="9">
        <f t="shared" si="5"/>
        <v>348282.16854362027</v>
      </c>
      <c r="H28" s="10">
        <f t="shared" si="6"/>
        <v>-2019.790138311917</v>
      </c>
      <c r="I28" s="10">
        <f t="shared" si="6"/>
        <v>-703.41118698380888</v>
      </c>
      <c r="J28" s="10">
        <f t="shared" si="7"/>
        <v>-3288.4878719946137</v>
      </c>
      <c r="K28" s="10">
        <f t="shared" si="8"/>
        <v>-4525.7129302651156</v>
      </c>
      <c r="L28" s="18">
        <f t="shared" si="9"/>
        <v>-2.0420700777647651E-3</v>
      </c>
      <c r="M28" s="18">
        <f t="shared" si="10"/>
        <v>1.5350579351832735E-3</v>
      </c>
      <c r="N28" s="18">
        <f t="shared" si="11"/>
        <v>-5.8294624168066219E-3</v>
      </c>
      <c r="O28" s="18">
        <f t="shared" si="12"/>
        <v>-1.4355388911999503E-3</v>
      </c>
      <c r="P28" s="5"/>
      <c r="Q28" s="10">
        <v>1632.8965249381899</v>
      </c>
      <c r="R28" s="9">
        <v>2852.59302947999</v>
      </c>
      <c r="S28" s="9">
        <v>2889.0718035599898</v>
      </c>
      <c r="T28" s="9">
        <v>1642.8211369999999</v>
      </c>
      <c r="U28" s="10">
        <v>3836.9725679000003</v>
      </c>
      <c r="V28" s="10">
        <v>5118.46257925999</v>
      </c>
      <c r="W28" s="10">
        <f t="shared" si="13"/>
        <v>1219.6965045418001</v>
      </c>
      <c r="X28" s="10">
        <f t="shared" si="13"/>
        <v>36.478774079999766</v>
      </c>
      <c r="Y28" s="10">
        <f t="shared" si="14"/>
        <v>-984.37953842001025</v>
      </c>
      <c r="Z28" s="10">
        <f t="shared" si="15"/>
        <v>-2229.3907757000002</v>
      </c>
      <c r="AA28" s="18">
        <f t="shared" si="16"/>
        <v>1.2787934943054117E-2</v>
      </c>
      <c r="AB28" s="18">
        <f t="shared" si="17"/>
        <v>0.33398466855898251</v>
      </c>
      <c r="AC28" s="18">
        <f t="shared" si="18"/>
        <v>0.74695272230306775</v>
      </c>
      <c r="AD28" s="18">
        <f t="shared" si="19"/>
        <v>1.335599708016175</v>
      </c>
      <c r="AE28" s="7"/>
      <c r="AF28" s="9">
        <v>3622.6319729090101</v>
      </c>
      <c r="AG28" s="9">
        <v>3618.3297390653702</v>
      </c>
      <c r="AH28" s="9">
        <v>3619.51760415844</v>
      </c>
      <c r="AI28" s="9">
        <v>3610.264248</v>
      </c>
      <c r="AJ28" s="10">
        <v>3592.3791930000002</v>
      </c>
      <c r="AK28" s="10">
        <v>3594.9785628685099</v>
      </c>
      <c r="AL28" s="10">
        <f t="shared" si="20"/>
        <v>-4.3022338436398968</v>
      </c>
      <c r="AM28" s="10">
        <f t="shared" si="20"/>
        <v>1.1878650930698313</v>
      </c>
      <c r="AN28" s="10">
        <f t="shared" si="21"/>
        <v>25.950546065369963</v>
      </c>
      <c r="AO28" s="10">
        <f t="shared" si="22"/>
        <v>24.539041289930083</v>
      </c>
      <c r="AP28" s="18">
        <f t="shared" si="23"/>
        <v>3.2829100129958357E-4</v>
      </c>
      <c r="AQ28" s="18">
        <f t="shared" si="24"/>
        <v>7.2357892328704155E-4</v>
      </c>
      <c r="AR28" s="18">
        <f t="shared" si="25"/>
        <v>-1.1875989269164318E-3</v>
      </c>
      <c r="AS28" s="18">
        <f t="shared" si="26"/>
        <v>-4.9539462408901593E-3</v>
      </c>
      <c r="AT28" s="7"/>
      <c r="AU28" s="9">
        <v>1887.4417465264601</v>
      </c>
      <c r="AV28" s="9">
        <v>1451.9650101150401</v>
      </c>
      <c r="AW28" s="9">
        <v>1317.27540784148</v>
      </c>
      <c r="AX28" s="9">
        <v>1887.4417465264601</v>
      </c>
      <c r="AY28" s="10">
        <v>1451.9824189999999</v>
      </c>
      <c r="AZ28" s="10">
        <v>1256.1812306065499</v>
      </c>
      <c r="BA28" s="10">
        <f t="shared" si="27"/>
        <v>-435.47673641142001</v>
      </c>
      <c r="BB28" s="10">
        <f t="shared" si="27"/>
        <v>-134.68960227356001</v>
      </c>
      <c r="BC28" s="10">
        <f t="shared" si="28"/>
        <v>-1.7408884959877469E-2</v>
      </c>
      <c r="BD28" s="10">
        <f t="shared" si="29"/>
        <v>61.094177234930157</v>
      </c>
      <c r="BE28" s="18">
        <f t="shared" si="30"/>
        <v>-9.2763669465346463E-2</v>
      </c>
      <c r="BF28" s="18">
        <f t="shared" si="31"/>
        <v>-0.13485093609349691</v>
      </c>
      <c r="BG28" s="18">
        <f t="shared" si="32"/>
        <v>-0.23072327249985145</v>
      </c>
      <c r="BH28" s="18">
        <f t="shared" si="33"/>
        <v>-0.23071404896487777</v>
      </c>
      <c r="BI28" s="1"/>
      <c r="BJ28" s="9">
        <v>0</v>
      </c>
      <c r="BK28" s="9">
        <v>0</v>
      </c>
      <c r="BL28" s="9">
        <v>0</v>
      </c>
      <c r="BM28" s="9">
        <v>0</v>
      </c>
      <c r="BN28" s="10">
        <v>0</v>
      </c>
      <c r="BO28" s="10">
        <v>0</v>
      </c>
      <c r="BP28" s="10">
        <f t="shared" si="34"/>
        <v>0</v>
      </c>
      <c r="BQ28" s="10">
        <f t="shared" si="34"/>
        <v>0</v>
      </c>
      <c r="BR28" s="10">
        <f t="shared" si="35"/>
        <v>0</v>
      </c>
      <c r="BS28" s="10">
        <f t="shared" si="36"/>
        <v>0</v>
      </c>
      <c r="BT28" s="18">
        <f t="shared" si="37"/>
        <v>0</v>
      </c>
      <c r="BU28" s="18">
        <f t="shared" si="38"/>
        <v>0</v>
      </c>
      <c r="BV28" s="18">
        <f t="shared" si="39"/>
        <v>0</v>
      </c>
      <c r="BW28" s="18">
        <f t="shared" si="40"/>
        <v>0</v>
      </c>
      <c r="BX28" s="2"/>
      <c r="BY28" s="9">
        <v>9553.8544445344996</v>
      </c>
      <c r="BZ28" s="9">
        <v>9222.2667154660503</v>
      </c>
      <c r="CA28" s="9">
        <v>9152.3337376532709</v>
      </c>
      <c r="CB28" s="9">
        <v>12679.10421</v>
      </c>
      <c r="CC28" s="10">
        <v>12347.516541552184</v>
      </c>
      <c r="CD28" s="10">
        <v>12248.040161483599</v>
      </c>
      <c r="CE28" s="10">
        <f t="shared" si="41"/>
        <v>-331.58772906844933</v>
      </c>
      <c r="CF28" s="10">
        <f t="shared" si="41"/>
        <v>-69.932977812779427</v>
      </c>
      <c r="CG28" s="10">
        <f t="shared" si="42"/>
        <v>-3125.2498260861339</v>
      </c>
      <c r="CH28" s="10">
        <f t="shared" si="43"/>
        <v>-3095.7064238303283</v>
      </c>
      <c r="CI28" s="18">
        <f t="shared" si="44"/>
        <v>-7.583057394718316E-3</v>
      </c>
      <c r="CJ28" s="18">
        <f t="shared" si="45"/>
        <v>-8.0563876738957638E-3</v>
      </c>
      <c r="CK28" s="18">
        <f t="shared" si="46"/>
        <v>-3.4707220106136499E-2</v>
      </c>
      <c r="CL28" s="18">
        <f t="shared" si="47"/>
        <v>-2.6152294590834926E-2</v>
      </c>
      <c r="CM28" s="1"/>
      <c r="CN28" s="9">
        <v>1728.6663000000012</v>
      </c>
      <c r="CO28" s="9">
        <v>1728.6663000000012</v>
      </c>
      <c r="CP28" s="9">
        <v>1728.6663000000012</v>
      </c>
      <c r="CQ28" s="9">
        <v>1728.6663000000012</v>
      </c>
      <c r="CR28" s="9">
        <v>1728.6663000000012</v>
      </c>
      <c r="CS28" s="9">
        <v>1728.6663000000012</v>
      </c>
      <c r="CT28" s="10">
        <f t="shared" si="48"/>
        <v>0</v>
      </c>
      <c r="CU28" s="10">
        <f t="shared" si="48"/>
        <v>0</v>
      </c>
      <c r="CV28" s="10">
        <f t="shared" si="49"/>
        <v>0</v>
      </c>
      <c r="CW28" s="10">
        <f t="shared" si="50"/>
        <v>0</v>
      </c>
      <c r="CX28" s="18">
        <f t="shared" si="51"/>
        <v>0</v>
      </c>
      <c r="CY28" s="18">
        <f t="shared" si="52"/>
        <v>0</v>
      </c>
      <c r="CZ28" s="18">
        <f t="shared" si="53"/>
        <v>0</v>
      </c>
      <c r="DA28" s="18">
        <f t="shared" si="54"/>
        <v>0</v>
      </c>
      <c r="DB28" s="7"/>
      <c r="DC28" s="9">
        <v>2646.0080000796479</v>
      </c>
      <c r="DD28" s="9">
        <v>1722.7589870531865</v>
      </c>
      <c r="DE28" s="9">
        <v>1557.0498274219608</v>
      </c>
      <c r="DF28" s="9">
        <v>1344.64788918213</v>
      </c>
      <c r="DG28" s="10">
        <v>953.50456899999995</v>
      </c>
      <c r="DH28" s="10">
        <v>876.09680516800404</v>
      </c>
      <c r="DI28" s="10">
        <f t="shared" si="55"/>
        <v>-923.2490130264614</v>
      </c>
      <c r="DJ28" s="10">
        <f t="shared" si="55"/>
        <v>-165.7091596312257</v>
      </c>
      <c r="DK28" s="10">
        <f t="shared" si="56"/>
        <v>769.25441805318655</v>
      </c>
      <c r="DL28" s="10">
        <f t="shared" si="57"/>
        <v>680.95302225395676</v>
      </c>
      <c r="DM28" s="18">
        <f t="shared" si="58"/>
        <v>-9.6188242741182567E-2</v>
      </c>
      <c r="DN28" s="18">
        <f t="shared" si="59"/>
        <v>-8.1182373266630789E-2</v>
      </c>
      <c r="DO28" s="18">
        <f t="shared" si="60"/>
        <v>-0.34892147453774536</v>
      </c>
      <c r="DP28" s="18">
        <f t="shared" si="61"/>
        <v>-0.29088903000475425</v>
      </c>
      <c r="DQ28" s="7"/>
      <c r="DR28" s="9">
        <v>4098.94401878191</v>
      </c>
      <c r="DS28" s="9">
        <v>2736.3013722999999</v>
      </c>
      <c r="DT28" s="9">
        <v>2391.5473956073502</v>
      </c>
      <c r="DU28" s="9">
        <v>4098.9440189999996</v>
      </c>
      <c r="DV28" s="10">
        <v>2736.3013722999999</v>
      </c>
      <c r="DW28" s="10">
        <v>2391.5473956073502</v>
      </c>
      <c r="DX28" s="10">
        <f t="shared" si="62"/>
        <v>-1362.6426464819101</v>
      </c>
      <c r="DY28" s="10">
        <f t="shared" si="62"/>
        <v>-344.75397669264976</v>
      </c>
      <c r="DZ28" s="10">
        <f t="shared" si="63"/>
        <v>0</v>
      </c>
      <c r="EA28" s="10">
        <f t="shared" si="64"/>
        <v>0</v>
      </c>
      <c r="EB28" s="18">
        <f t="shared" si="65"/>
        <v>-0.12599269224605422</v>
      </c>
      <c r="EC28" s="18">
        <f t="shared" si="66"/>
        <v>-0.12599269224605422</v>
      </c>
      <c r="ED28" s="18">
        <f t="shared" si="67"/>
        <v>-0.33243748639603254</v>
      </c>
      <c r="EE28" s="18">
        <f t="shared" si="68"/>
        <v>-0.33243748643155102</v>
      </c>
      <c r="EF28" s="6"/>
      <c r="EG28" s="9">
        <v>221.05339329488311</v>
      </c>
      <c r="EH28" s="9">
        <v>162.98189472154132</v>
      </c>
      <c r="EI28" s="9">
        <v>151.8915676870312</v>
      </c>
      <c r="EJ28" s="9">
        <v>230.30940850912629</v>
      </c>
      <c r="EK28" s="10">
        <v>163.3029597249338</v>
      </c>
      <c r="EL28" s="10">
        <v>148.1975183913838</v>
      </c>
      <c r="EM28" s="10">
        <f t="shared" si="69"/>
        <v>-58.071498573341785</v>
      </c>
      <c r="EN28" s="10">
        <f t="shared" si="69"/>
        <v>-11.090327034510125</v>
      </c>
      <c r="EO28" s="10">
        <f t="shared" si="70"/>
        <v>-0.32106500339247646</v>
      </c>
      <c r="EP28" s="10">
        <f t="shared" si="71"/>
        <v>3.6940492956474031</v>
      </c>
      <c r="EQ28" s="18">
        <f t="shared" si="72"/>
        <v>-6.8046374435996274E-2</v>
      </c>
      <c r="ER28" s="18">
        <f t="shared" si="73"/>
        <v>-9.249949516526515E-2</v>
      </c>
      <c r="ES28" s="18">
        <f t="shared" si="74"/>
        <v>-0.26270349306909285</v>
      </c>
      <c r="ET28" s="18">
        <f t="shared" si="75"/>
        <v>-0.29094099636636112</v>
      </c>
      <c r="EU28" s="7"/>
      <c r="EV28" s="9">
        <v>438.04074865925998</v>
      </c>
      <c r="EW28" s="9">
        <v>313.88396321077948</v>
      </c>
      <c r="EX28" s="9">
        <v>298.9821804986293</v>
      </c>
      <c r="EY28" s="9">
        <v>375.95987294137893</v>
      </c>
      <c r="EZ28" s="10">
        <v>287.60894985644228</v>
      </c>
      <c r="FA28" s="10">
        <v>269.8782013078287</v>
      </c>
      <c r="FB28" s="10">
        <f t="shared" si="76"/>
        <v>-124.15678544848049</v>
      </c>
      <c r="FC28" s="10">
        <f t="shared" si="76"/>
        <v>-14.90178271215018</v>
      </c>
      <c r="FD28" s="10">
        <f t="shared" si="77"/>
        <v>26.275013354337204</v>
      </c>
      <c r="FE28" s="10">
        <f t="shared" si="78"/>
        <v>29.103979190800601</v>
      </c>
      <c r="FF28" s="18">
        <f t="shared" si="79"/>
        <v>-4.7475450990604857E-2</v>
      </c>
      <c r="FG28" s="18">
        <f t="shared" si="80"/>
        <v>-6.1648806678177917E-2</v>
      </c>
      <c r="FH28" s="18">
        <f t="shared" si="81"/>
        <v>-0.28343661138488896</v>
      </c>
      <c r="FI28" s="18">
        <f t="shared" si="82"/>
        <v>-0.2350009387802742</v>
      </c>
      <c r="FJ28" s="15"/>
      <c r="FK28" s="9">
        <v>320650.11978892703</v>
      </c>
      <c r="FL28" s="9">
        <v>320650.11978892703</v>
      </c>
      <c r="FM28" s="9">
        <v>320650.11978892703</v>
      </c>
      <c r="FN28" s="9">
        <v>320650.11978892703</v>
      </c>
      <c r="FO28" s="9">
        <v>320650.11979999999</v>
      </c>
      <c r="FP28" s="9">
        <v>320650.11978892703</v>
      </c>
      <c r="FQ28" s="10">
        <f t="shared" si="83"/>
        <v>0</v>
      </c>
      <c r="FR28" s="10">
        <f t="shared" si="83"/>
        <v>0</v>
      </c>
      <c r="FS28" s="10">
        <f t="shared" si="84"/>
        <v>-1.1072959750890732E-5</v>
      </c>
      <c r="FT28" s="10">
        <f t="shared" si="85"/>
        <v>0</v>
      </c>
      <c r="FU28" s="18">
        <f t="shared" si="86"/>
        <v>0</v>
      </c>
      <c r="FV28" s="18">
        <f t="shared" si="87"/>
        <v>-3.4532841459087244E-11</v>
      </c>
      <c r="FW28" s="18">
        <f t="shared" si="88"/>
        <v>0</v>
      </c>
      <c r="FX28" s="18">
        <f t="shared" si="89"/>
        <v>3.4532841460279761E-11</v>
      </c>
      <c r="FY28" s="7"/>
    </row>
    <row r="29" spans="1:181">
      <c r="A29" s="5" t="s">
        <v>26</v>
      </c>
      <c r="B29" s="9">
        <f t="shared" si="0"/>
        <v>102304.95447015748</v>
      </c>
      <c r="C29" s="9">
        <f t="shared" si="1"/>
        <v>99219.035947245939</v>
      </c>
      <c r="D29" s="9">
        <f t="shared" si="2"/>
        <v>99853.668436031759</v>
      </c>
      <c r="E29" s="9">
        <f t="shared" si="3"/>
        <v>101836.08382343019</v>
      </c>
      <c r="F29" s="9">
        <f t="shared" si="4"/>
        <v>99721.583367034618</v>
      </c>
      <c r="G29" s="9">
        <f t="shared" si="5"/>
        <v>110964.47459671814</v>
      </c>
      <c r="H29" s="10">
        <f t="shared" si="6"/>
        <v>-3085.9185229115392</v>
      </c>
      <c r="I29" s="10">
        <f t="shared" si="6"/>
        <v>634.6324887858209</v>
      </c>
      <c r="J29" s="10">
        <f t="shared" si="7"/>
        <v>-502.54741978867969</v>
      </c>
      <c r="K29" s="10">
        <f t="shared" si="8"/>
        <v>-11110.806160686378</v>
      </c>
      <c r="L29" s="18">
        <f t="shared" si="9"/>
        <v>6.3962775159723435E-3</v>
      </c>
      <c r="M29" s="18">
        <f t="shared" si="10"/>
        <v>0.11274280702406224</v>
      </c>
      <c r="N29" s="18">
        <f t="shared" si="11"/>
        <v>-3.0163920593031558E-2</v>
      </c>
      <c r="O29" s="18">
        <f t="shared" si="12"/>
        <v>-2.0763764443866749E-2</v>
      </c>
      <c r="P29" s="5"/>
      <c r="Q29" s="10">
        <v>3703.2865032202899</v>
      </c>
      <c r="R29" s="9">
        <v>2031.1302954499999</v>
      </c>
      <c r="S29" s="9">
        <v>2938.6048001499998</v>
      </c>
      <c r="T29" s="9">
        <v>3758.9494599999998</v>
      </c>
      <c r="U29" s="10">
        <v>2473.6748607</v>
      </c>
      <c r="V29" s="10">
        <v>13943.2465519</v>
      </c>
      <c r="W29" s="10">
        <f t="shared" si="13"/>
        <v>-1672.1562077702899</v>
      </c>
      <c r="X29" s="10">
        <f t="shared" si="13"/>
        <v>907.4745046999999</v>
      </c>
      <c r="Y29" s="10">
        <f t="shared" si="14"/>
        <v>-442.54456525000001</v>
      </c>
      <c r="Z29" s="10">
        <f t="shared" si="15"/>
        <v>-11004.641751749999</v>
      </c>
      <c r="AA29" s="18">
        <f t="shared" si="16"/>
        <v>0.44678300881674732</v>
      </c>
      <c r="AB29" s="18">
        <f t="shared" si="17"/>
        <v>4.636652889763508</v>
      </c>
      <c r="AC29" s="18">
        <f t="shared" si="18"/>
        <v>-0.45153303864451821</v>
      </c>
      <c r="AD29" s="18">
        <f t="shared" si="19"/>
        <v>-0.34192388404711349</v>
      </c>
      <c r="AE29" s="7"/>
      <c r="AF29" s="9">
        <v>6967.2805447671199</v>
      </c>
      <c r="AG29" s="9">
        <v>6750.1052566132203</v>
      </c>
      <c r="AH29" s="9">
        <v>6756.1465877009896</v>
      </c>
      <c r="AI29" s="9">
        <v>6967.2805449999996</v>
      </c>
      <c r="AJ29" s="10">
        <v>6961.7191659999999</v>
      </c>
      <c r="AK29" s="10">
        <v>6972.71238926759</v>
      </c>
      <c r="AL29" s="10">
        <f t="shared" si="20"/>
        <v>-217.1752881538996</v>
      </c>
      <c r="AM29" s="10">
        <f t="shared" si="20"/>
        <v>6.041331087769322</v>
      </c>
      <c r="AN29" s="10">
        <f t="shared" si="21"/>
        <v>-211.6139093867796</v>
      </c>
      <c r="AO29" s="10">
        <f t="shared" si="22"/>
        <v>-216.56580156660038</v>
      </c>
      <c r="AP29" s="18">
        <f t="shared" si="23"/>
        <v>8.9499805678592973E-4</v>
      </c>
      <c r="AQ29" s="18">
        <f t="shared" si="24"/>
        <v>1.5790960545032291E-3</v>
      </c>
      <c r="AR29" s="18">
        <f t="shared" si="25"/>
        <v>-3.1170739682215374E-2</v>
      </c>
      <c r="AS29" s="18">
        <f t="shared" si="26"/>
        <v>-7.9821373117963928E-4</v>
      </c>
      <c r="AT29" s="7"/>
      <c r="AU29" s="9">
        <v>271.53912516832298</v>
      </c>
      <c r="AV29" s="9">
        <v>210.887697668919</v>
      </c>
      <c r="AW29" s="9">
        <v>192.23462241107299</v>
      </c>
      <c r="AX29" s="9">
        <v>271.53912516832298</v>
      </c>
      <c r="AY29" s="10">
        <v>210.889906</v>
      </c>
      <c r="AZ29" s="10">
        <v>184.10554314792799</v>
      </c>
      <c r="BA29" s="10">
        <f t="shared" si="27"/>
        <v>-60.651427499403979</v>
      </c>
      <c r="BB29" s="10">
        <f t="shared" si="27"/>
        <v>-18.653075257846012</v>
      </c>
      <c r="BC29" s="10">
        <f t="shared" si="28"/>
        <v>-2.2083310809932755E-3</v>
      </c>
      <c r="BD29" s="10">
        <f t="shared" si="29"/>
        <v>8.1290792631450017</v>
      </c>
      <c r="BE29" s="18">
        <f t="shared" si="30"/>
        <v>-8.8450276920042148E-2</v>
      </c>
      <c r="BF29" s="18">
        <f t="shared" si="31"/>
        <v>-0.12700637673987111</v>
      </c>
      <c r="BG29" s="18">
        <f t="shared" si="32"/>
        <v>-0.22336165170233602</v>
      </c>
      <c r="BH29" s="18">
        <f t="shared" si="33"/>
        <v>-0.22335351905817424</v>
      </c>
      <c r="BI29" s="1"/>
      <c r="BJ29" s="9">
        <v>0</v>
      </c>
      <c r="BK29" s="9">
        <v>0</v>
      </c>
      <c r="BL29" s="9">
        <v>0</v>
      </c>
      <c r="BM29" s="9">
        <v>0</v>
      </c>
      <c r="BN29" s="10">
        <v>0</v>
      </c>
      <c r="BO29" s="10">
        <v>0</v>
      </c>
      <c r="BP29" s="10">
        <f t="shared" si="34"/>
        <v>0</v>
      </c>
      <c r="BQ29" s="10">
        <f t="shared" si="34"/>
        <v>0</v>
      </c>
      <c r="BR29" s="10">
        <f t="shared" si="35"/>
        <v>0</v>
      </c>
      <c r="BS29" s="10">
        <f t="shared" si="36"/>
        <v>0</v>
      </c>
      <c r="BT29" s="18">
        <f t="shared" si="37"/>
        <v>0</v>
      </c>
      <c r="BU29" s="18">
        <f t="shared" si="38"/>
        <v>0</v>
      </c>
      <c r="BV29" s="18">
        <f t="shared" si="39"/>
        <v>0</v>
      </c>
      <c r="BW29" s="18">
        <f t="shared" si="40"/>
        <v>0</v>
      </c>
      <c r="BX29" s="2"/>
      <c r="BY29" s="9">
        <v>4389.4551179515202</v>
      </c>
      <c r="BZ29" s="9">
        <v>4305.4807627358496</v>
      </c>
      <c r="CA29" s="9">
        <v>4280.6433217583699</v>
      </c>
      <c r="CB29" s="9">
        <v>4389.4551179999999</v>
      </c>
      <c r="CC29" s="10">
        <v>4305.480749741112</v>
      </c>
      <c r="CD29" s="10">
        <v>4280.2884561711398</v>
      </c>
      <c r="CE29" s="10">
        <f t="shared" si="41"/>
        <v>-83.974355215670585</v>
      </c>
      <c r="CF29" s="10">
        <f t="shared" si="41"/>
        <v>-24.837440977479673</v>
      </c>
      <c r="CG29" s="10">
        <f t="shared" si="42"/>
        <v>1.2994737517146859E-5</v>
      </c>
      <c r="CH29" s="10">
        <f t="shared" si="43"/>
        <v>0.35486558723005146</v>
      </c>
      <c r="CI29" s="18">
        <f t="shared" si="44"/>
        <v>-5.7687961800802741E-3</v>
      </c>
      <c r="CJ29" s="18">
        <f t="shared" si="45"/>
        <v>-5.8512150057776977E-3</v>
      </c>
      <c r="CK29" s="18">
        <f t="shared" si="46"/>
        <v>-1.9130929229061101E-2</v>
      </c>
      <c r="CL29" s="18">
        <f t="shared" si="47"/>
        <v>-1.9130932200338725E-2</v>
      </c>
      <c r="CM29" s="6"/>
      <c r="CN29" s="9">
        <v>22168.895499999995</v>
      </c>
      <c r="CO29" s="9">
        <v>22168.895499999995</v>
      </c>
      <c r="CP29" s="9">
        <v>22168.895499999995</v>
      </c>
      <c r="CQ29" s="9">
        <v>22168.895499999995</v>
      </c>
      <c r="CR29" s="9">
        <v>22168.895499999995</v>
      </c>
      <c r="CS29" s="9">
        <v>22168.895499999995</v>
      </c>
      <c r="CT29" s="10">
        <f t="shared" si="48"/>
        <v>0</v>
      </c>
      <c r="CU29" s="10">
        <f t="shared" si="48"/>
        <v>0</v>
      </c>
      <c r="CV29" s="10">
        <f t="shared" si="49"/>
        <v>0</v>
      </c>
      <c r="CW29" s="10">
        <f t="shared" si="50"/>
        <v>0</v>
      </c>
      <c r="CX29" s="18">
        <f t="shared" si="51"/>
        <v>0</v>
      </c>
      <c r="CY29" s="18">
        <f t="shared" si="52"/>
        <v>0</v>
      </c>
      <c r="CZ29" s="18">
        <f t="shared" si="53"/>
        <v>0</v>
      </c>
      <c r="DA29" s="18">
        <f t="shared" si="54"/>
        <v>0</v>
      </c>
      <c r="DB29" s="7"/>
      <c r="DC29" s="9">
        <v>1249.547340734561</v>
      </c>
      <c r="DD29" s="9">
        <v>760.12530351659359</v>
      </c>
      <c r="DE29" s="9">
        <v>691.70020920712579</v>
      </c>
      <c r="DF29" s="9">
        <v>760.14079467143597</v>
      </c>
      <c r="DG29" s="10">
        <v>576.9638281</v>
      </c>
      <c r="DH29" s="10">
        <v>569.89042649148803</v>
      </c>
      <c r="DI29" s="10">
        <f t="shared" si="55"/>
        <v>-489.42203721796739</v>
      </c>
      <c r="DJ29" s="10">
        <f t="shared" si="55"/>
        <v>-68.425094309467795</v>
      </c>
      <c r="DK29" s="10">
        <f t="shared" si="56"/>
        <v>183.16147541659359</v>
      </c>
      <c r="DL29" s="10">
        <f t="shared" si="57"/>
        <v>121.80978271563777</v>
      </c>
      <c r="DM29" s="18">
        <f t="shared" si="58"/>
        <v>-9.0018177256973878E-2</v>
      </c>
      <c r="DN29" s="18">
        <f t="shared" si="59"/>
        <v>-1.2259696819825597E-2</v>
      </c>
      <c r="DO29" s="18">
        <f t="shared" si="60"/>
        <v>-0.39167946764646383</v>
      </c>
      <c r="DP29" s="18">
        <f t="shared" si="61"/>
        <v>-0.24097768183933946</v>
      </c>
      <c r="DQ29" s="7"/>
      <c r="DR29" s="9">
        <v>1985.17988531994</v>
      </c>
      <c r="DS29" s="9">
        <v>1553.5147625</v>
      </c>
      <c r="DT29" s="9">
        <v>1402.3929103159801</v>
      </c>
      <c r="DU29" s="9">
        <v>1985.179885</v>
      </c>
      <c r="DV29" s="10">
        <v>1553.5147625</v>
      </c>
      <c r="DW29" s="10">
        <v>1402.3929103159801</v>
      </c>
      <c r="DX29" s="10">
        <f t="shared" si="62"/>
        <v>-431.66512281994005</v>
      </c>
      <c r="DY29" s="10">
        <f t="shared" si="62"/>
        <v>-151.12185218401987</v>
      </c>
      <c r="DZ29" s="10">
        <f t="shared" si="63"/>
        <v>0</v>
      </c>
      <c r="EA29" s="10">
        <f t="shared" si="64"/>
        <v>0</v>
      </c>
      <c r="EB29" s="18">
        <f t="shared" si="65"/>
        <v>-9.7277384053194582E-2</v>
      </c>
      <c r="EC29" s="18">
        <f t="shared" si="66"/>
        <v>-9.7277384053194582E-2</v>
      </c>
      <c r="ED29" s="18">
        <f t="shared" si="67"/>
        <v>-0.21744383267835252</v>
      </c>
      <c r="EE29" s="18">
        <f t="shared" si="68"/>
        <v>-0.21744383255223243</v>
      </c>
      <c r="EF29" s="6"/>
      <c r="EG29" s="9">
        <v>112.22201609496999</v>
      </c>
      <c r="EH29" s="9">
        <v>84.845715353537898</v>
      </c>
      <c r="EI29" s="9">
        <v>81.541816944540898</v>
      </c>
      <c r="EJ29" s="9">
        <v>119.83138278260431</v>
      </c>
      <c r="EK29" s="10">
        <v>78.456707533648498</v>
      </c>
      <c r="EL29" s="10">
        <v>71.342538863176898</v>
      </c>
      <c r="EM29" s="10">
        <f t="shared" si="69"/>
        <v>-27.37630074143209</v>
      </c>
      <c r="EN29" s="10">
        <f t="shared" si="69"/>
        <v>-3.303898408997</v>
      </c>
      <c r="EO29" s="10">
        <f t="shared" si="70"/>
        <v>6.3890078198894003</v>
      </c>
      <c r="EP29" s="10">
        <f t="shared" si="71"/>
        <v>10.199278081364</v>
      </c>
      <c r="EQ29" s="18">
        <f t="shared" si="72"/>
        <v>-3.8940073700011936E-2</v>
      </c>
      <c r="ER29" s="18">
        <f t="shared" si="73"/>
        <v>-9.0676360175074591E-2</v>
      </c>
      <c r="ES29" s="18">
        <f t="shared" si="74"/>
        <v>-0.24394768240720591</v>
      </c>
      <c r="ET29" s="18">
        <f t="shared" si="75"/>
        <v>-0.34527412008602887</v>
      </c>
      <c r="EU29" s="7"/>
      <c r="EV29" s="9">
        <v>361.27284088074794</v>
      </c>
      <c r="EW29" s="9">
        <v>257.77505738792451</v>
      </c>
      <c r="EX29" s="9">
        <v>245.23307152379491</v>
      </c>
      <c r="EY29" s="9">
        <v>318.536416787843</v>
      </c>
      <c r="EZ29" s="10">
        <v>295.71228645985201</v>
      </c>
      <c r="FA29" s="10">
        <v>275.32468454093902</v>
      </c>
      <c r="FB29" s="10">
        <f t="shared" si="76"/>
        <v>-103.49778349282343</v>
      </c>
      <c r="FC29" s="10">
        <f t="shared" si="76"/>
        <v>-12.5419858641296</v>
      </c>
      <c r="FD29" s="10">
        <f t="shared" si="77"/>
        <v>-37.937229071927504</v>
      </c>
      <c r="FE29" s="10">
        <f t="shared" si="78"/>
        <v>-30.091613017144113</v>
      </c>
      <c r="FF29" s="18">
        <f t="shared" si="79"/>
        <v>-4.8654768972683123E-2</v>
      </c>
      <c r="FG29" s="18">
        <f t="shared" si="80"/>
        <v>-6.8944047482724244E-2</v>
      </c>
      <c r="FH29" s="18">
        <f t="shared" si="81"/>
        <v>-0.28648094122023104</v>
      </c>
      <c r="FI29" s="18">
        <f t="shared" si="82"/>
        <v>-7.1653127005546435E-2</v>
      </c>
      <c r="FJ29" s="15"/>
      <c r="FK29" s="9">
        <v>61096.275596020001</v>
      </c>
      <c r="FL29" s="9">
        <v>61096.275596019899</v>
      </c>
      <c r="FM29" s="9">
        <v>61096.275596019899</v>
      </c>
      <c r="FN29" s="9">
        <v>61096.275596020001</v>
      </c>
      <c r="FO29" s="9">
        <v>61096.275600000001</v>
      </c>
      <c r="FP29" s="9">
        <v>61096.275596019899</v>
      </c>
      <c r="FQ29" s="10">
        <f t="shared" si="83"/>
        <v>-1.0186340659856796E-10</v>
      </c>
      <c r="FR29" s="10">
        <f t="shared" si="83"/>
        <v>0</v>
      </c>
      <c r="FS29" s="10">
        <f t="shared" si="84"/>
        <v>-3.9801016100682318E-6</v>
      </c>
      <c r="FT29" s="10">
        <f t="shared" si="85"/>
        <v>0</v>
      </c>
      <c r="FU29" s="18">
        <f t="shared" si="86"/>
        <v>0</v>
      </c>
      <c r="FV29" s="18">
        <f t="shared" si="87"/>
        <v>-6.5144750166542589E-11</v>
      </c>
      <c r="FW29" s="18">
        <f t="shared" si="88"/>
        <v>-1.667260493456391E-15</v>
      </c>
      <c r="FX29" s="18">
        <f t="shared" si="89"/>
        <v>6.5143082910292854E-11</v>
      </c>
      <c r="FY29" s="7"/>
    </row>
    <row r="30" spans="1:181">
      <c r="A30" s="5" t="s">
        <v>27</v>
      </c>
      <c r="B30" s="9">
        <f t="shared" si="0"/>
        <v>26620.860157214229</v>
      </c>
      <c r="C30" s="9">
        <f t="shared" si="1"/>
        <v>23147.937520587555</v>
      </c>
      <c r="D30" s="9">
        <f t="shared" si="2"/>
        <v>23014.790543764379</v>
      </c>
      <c r="E30" s="9">
        <f t="shared" si="3"/>
        <v>26080.665230818162</v>
      </c>
      <c r="F30" s="9">
        <f t="shared" si="4"/>
        <v>23497.131925616319</v>
      </c>
      <c r="G30" s="9">
        <f t="shared" si="5"/>
        <v>23123.826740408513</v>
      </c>
      <c r="H30" s="10">
        <f t="shared" si="6"/>
        <v>-3472.9226366266739</v>
      </c>
      <c r="I30" s="10">
        <f t="shared" si="6"/>
        <v>-133.14697682317637</v>
      </c>
      <c r="J30" s="10">
        <f t="shared" si="7"/>
        <v>-349.19440502876387</v>
      </c>
      <c r="K30" s="10">
        <f t="shared" si="8"/>
        <v>-109.03619664413418</v>
      </c>
      <c r="L30" s="18">
        <f t="shared" si="9"/>
        <v>-5.7520017368612956E-3</v>
      </c>
      <c r="M30" s="18">
        <f t="shared" si="10"/>
        <v>-1.5887266002913011E-2</v>
      </c>
      <c r="N30" s="18">
        <f t="shared" si="11"/>
        <v>-0.13045869352517955</v>
      </c>
      <c r="O30" s="18">
        <f t="shared" si="12"/>
        <v>-9.9059333124256993E-2</v>
      </c>
      <c r="P30" s="5"/>
      <c r="Q30" s="10">
        <v>2976.6585193258602</v>
      </c>
      <c r="R30" s="9">
        <v>1167.4809622</v>
      </c>
      <c r="S30" s="9">
        <v>1370.1500995199999</v>
      </c>
      <c r="T30" s="9">
        <v>3066.0846889999998</v>
      </c>
      <c r="U30" s="10">
        <v>1636.4437653099999</v>
      </c>
      <c r="V30" s="10">
        <v>1649.7444301099999</v>
      </c>
      <c r="W30" s="10">
        <f t="shared" si="13"/>
        <v>-1809.1775571258602</v>
      </c>
      <c r="X30" s="10">
        <f t="shared" si="13"/>
        <v>202.66913731999989</v>
      </c>
      <c r="Y30" s="10">
        <f t="shared" si="14"/>
        <v>-468.96280310999987</v>
      </c>
      <c r="Z30" s="10">
        <f t="shared" si="15"/>
        <v>-279.59433059000003</v>
      </c>
      <c r="AA30" s="18">
        <f t="shared" si="16"/>
        <v>0.17359523956441256</v>
      </c>
      <c r="AB30" s="18">
        <f t="shared" si="17"/>
        <v>8.1277860455415268E-3</v>
      </c>
      <c r="AC30" s="18">
        <f t="shared" si="18"/>
        <v>-0.60778807692579873</v>
      </c>
      <c r="AD30" s="18">
        <f t="shared" si="19"/>
        <v>-0.46627574535662147</v>
      </c>
      <c r="AE30" s="7"/>
      <c r="AF30" s="9">
        <v>655.74296496700003</v>
      </c>
      <c r="AG30" s="9">
        <v>540.72884177304104</v>
      </c>
      <c r="AH30" s="9">
        <v>541.57786005577998</v>
      </c>
      <c r="AI30" s="9">
        <v>660.70377350000001</v>
      </c>
      <c r="AJ30" s="10">
        <v>659.14603680000005</v>
      </c>
      <c r="AK30" s="10">
        <v>660.80742358492</v>
      </c>
      <c r="AL30" s="10">
        <f t="shared" si="20"/>
        <v>-115.01412319395899</v>
      </c>
      <c r="AM30" s="10">
        <f t="shared" si="20"/>
        <v>0.84901828273893898</v>
      </c>
      <c r="AN30" s="10">
        <f t="shared" si="21"/>
        <v>-118.41719502695901</v>
      </c>
      <c r="AO30" s="10">
        <f t="shared" si="22"/>
        <v>-119.22956352914002</v>
      </c>
      <c r="AP30" s="18">
        <f t="shared" si="23"/>
        <v>1.570136854462991E-3</v>
      </c>
      <c r="AQ30" s="18">
        <f t="shared" si="24"/>
        <v>2.520513956187311E-3</v>
      </c>
      <c r="AR30" s="18">
        <f t="shared" si="25"/>
        <v>-0.1753951309256471</v>
      </c>
      <c r="AS30" s="18">
        <f t="shared" si="26"/>
        <v>-2.3576930577345399E-3</v>
      </c>
      <c r="AT30" s="7"/>
      <c r="AU30" s="9">
        <v>39.865475948082398</v>
      </c>
      <c r="AV30" s="9">
        <v>34.0356848438865</v>
      </c>
      <c r="AW30" s="9">
        <v>29.850831402280999</v>
      </c>
      <c r="AX30" s="9">
        <v>39.865475948082398</v>
      </c>
      <c r="AY30" s="10">
        <v>34.034596110000003</v>
      </c>
      <c r="AZ30" s="10">
        <v>27.843151590483799</v>
      </c>
      <c r="BA30" s="10">
        <f t="shared" si="27"/>
        <v>-5.8297911041958983</v>
      </c>
      <c r="BB30" s="10">
        <f t="shared" si="27"/>
        <v>-4.184853441605501</v>
      </c>
      <c r="BC30" s="10">
        <f t="shared" si="28"/>
        <v>1.0887338864975504E-3</v>
      </c>
      <c r="BD30" s="10">
        <f t="shared" si="29"/>
        <v>2.0076798117971997</v>
      </c>
      <c r="BE30" s="18">
        <f t="shared" si="30"/>
        <v>-0.12295487694166923</v>
      </c>
      <c r="BF30" s="18">
        <f t="shared" si="31"/>
        <v>-0.18191620372122003</v>
      </c>
      <c r="BG30" s="18">
        <f t="shared" si="32"/>
        <v>-0.14623658605727299</v>
      </c>
      <c r="BH30" s="18">
        <f t="shared" si="33"/>
        <v>-0.1462638962513847</v>
      </c>
      <c r="BI30" s="1"/>
      <c r="BJ30" s="9">
        <v>0</v>
      </c>
      <c r="BK30" s="9">
        <v>0</v>
      </c>
      <c r="BL30" s="9">
        <v>0</v>
      </c>
      <c r="BM30" s="9">
        <v>2.1755706903999998</v>
      </c>
      <c r="BN30" s="10">
        <v>2.9721309640000002</v>
      </c>
      <c r="BO30" s="10">
        <v>3.2331050302</v>
      </c>
      <c r="BP30" s="10">
        <f t="shared" si="34"/>
        <v>0</v>
      </c>
      <c r="BQ30" s="10">
        <f t="shared" si="34"/>
        <v>0</v>
      </c>
      <c r="BR30" s="10">
        <f t="shared" si="35"/>
        <v>-2.9721309640000002</v>
      </c>
      <c r="BS30" s="10">
        <f t="shared" si="36"/>
        <v>-3.2331050302</v>
      </c>
      <c r="BT30" s="18">
        <f t="shared" si="37"/>
        <v>0</v>
      </c>
      <c r="BU30" s="18">
        <f t="shared" si="38"/>
        <v>8.7807054723043398E-2</v>
      </c>
      <c r="BV30" s="18">
        <f t="shared" si="39"/>
        <v>0</v>
      </c>
      <c r="BW30" s="18">
        <f t="shared" si="40"/>
        <v>0.36613853878199887</v>
      </c>
      <c r="BX30" s="2"/>
      <c r="BY30" s="9">
        <v>13350.9790039578</v>
      </c>
      <c r="BZ30" s="9">
        <v>12559.344707282</v>
      </c>
      <c r="CA30" s="9">
        <v>12393.137477946801</v>
      </c>
      <c r="CB30" s="9">
        <v>13350.978999999999</v>
      </c>
      <c r="CC30" s="10">
        <v>12559.344960093709</v>
      </c>
      <c r="CD30" s="10">
        <v>12321.6994031943</v>
      </c>
      <c r="CE30" s="10">
        <f t="shared" si="41"/>
        <v>-791.63429667580021</v>
      </c>
      <c r="CF30" s="10">
        <f t="shared" si="41"/>
        <v>-166.20722933519937</v>
      </c>
      <c r="CG30" s="10">
        <f t="shared" si="42"/>
        <v>-2.5281170928792562E-4</v>
      </c>
      <c r="CH30" s="10">
        <f t="shared" si="43"/>
        <v>71.438074752501052</v>
      </c>
      <c r="CI30" s="18">
        <f t="shared" si="44"/>
        <v>-1.3233750104719333E-2</v>
      </c>
      <c r="CJ30" s="18">
        <f t="shared" si="45"/>
        <v>-1.8921811420460941E-2</v>
      </c>
      <c r="CK30" s="18">
        <f t="shared" si="46"/>
        <v>-5.9294100937551171E-2</v>
      </c>
      <c r="CL30" s="18">
        <f t="shared" si="47"/>
        <v>-5.9294081722867674E-2</v>
      </c>
      <c r="CM30" s="6"/>
      <c r="CN30" s="9">
        <v>622.1015000000001</v>
      </c>
      <c r="CO30" s="9">
        <v>622.1015000000001</v>
      </c>
      <c r="CP30" s="9">
        <v>622.1015000000001</v>
      </c>
      <c r="CQ30" s="9">
        <v>622.1015000000001</v>
      </c>
      <c r="CR30" s="9">
        <v>622.1015000000001</v>
      </c>
      <c r="CS30" s="9">
        <v>622.1015000000001</v>
      </c>
      <c r="CT30" s="10">
        <f t="shared" si="48"/>
        <v>0</v>
      </c>
      <c r="CU30" s="10">
        <f t="shared" si="48"/>
        <v>0</v>
      </c>
      <c r="CV30" s="10">
        <f t="shared" si="49"/>
        <v>0</v>
      </c>
      <c r="CW30" s="10">
        <f t="shared" si="50"/>
        <v>0</v>
      </c>
      <c r="CX30" s="18">
        <f t="shared" si="51"/>
        <v>0</v>
      </c>
      <c r="CY30" s="18">
        <f t="shared" si="52"/>
        <v>0</v>
      </c>
      <c r="CZ30" s="18">
        <f t="shared" si="53"/>
        <v>0</v>
      </c>
      <c r="DA30" s="18">
        <f t="shared" si="54"/>
        <v>0</v>
      </c>
      <c r="DB30" s="7"/>
      <c r="DC30" s="9">
        <v>1334.8038382828813</v>
      </c>
      <c r="DD30" s="9">
        <v>889.60700892305454</v>
      </c>
      <c r="DE30" s="9">
        <v>810.7895608359031</v>
      </c>
      <c r="DF30" s="9">
        <v>737.24045777427898</v>
      </c>
      <c r="DG30" s="10">
        <v>584.50798110000005</v>
      </c>
      <c r="DH30" s="10">
        <v>545.97662578229597</v>
      </c>
      <c r="DI30" s="10">
        <f t="shared" si="55"/>
        <v>-445.19682935982678</v>
      </c>
      <c r="DJ30" s="10">
        <f t="shared" si="55"/>
        <v>-78.817448087151433</v>
      </c>
      <c r="DK30" s="10">
        <f t="shared" si="56"/>
        <v>305.09902782305448</v>
      </c>
      <c r="DL30" s="10">
        <f t="shared" si="57"/>
        <v>264.81293505360713</v>
      </c>
      <c r="DM30" s="18">
        <f t="shared" si="58"/>
        <v>-8.8598052057353618E-2</v>
      </c>
      <c r="DN30" s="18">
        <f t="shared" si="59"/>
        <v>-6.592100803344203E-2</v>
      </c>
      <c r="DO30" s="18">
        <f t="shared" si="60"/>
        <v>-0.33352977912659959</v>
      </c>
      <c r="DP30" s="18">
        <f t="shared" si="61"/>
        <v>-0.20716779045927108</v>
      </c>
      <c r="DQ30" s="7"/>
      <c r="DR30" s="9">
        <v>918.80368098949702</v>
      </c>
      <c r="DS30" s="9">
        <v>760.78066541999999</v>
      </c>
      <c r="DT30" s="9">
        <v>690.91075417880097</v>
      </c>
      <c r="DU30" s="9">
        <v>918.80368099999998</v>
      </c>
      <c r="DV30" s="10">
        <v>760.78066541999999</v>
      </c>
      <c r="DW30" s="10">
        <v>690.91075417880097</v>
      </c>
      <c r="DX30" s="10">
        <f t="shared" si="62"/>
        <v>-158.02301556949703</v>
      </c>
      <c r="DY30" s="10">
        <f t="shared" si="62"/>
        <v>-69.86991124119902</v>
      </c>
      <c r="DZ30" s="10">
        <f t="shared" si="63"/>
        <v>0</v>
      </c>
      <c r="EA30" s="10">
        <f t="shared" si="64"/>
        <v>0</v>
      </c>
      <c r="EB30" s="18">
        <f t="shared" si="65"/>
        <v>-9.1839756735440065E-2</v>
      </c>
      <c r="EC30" s="18">
        <f t="shared" si="66"/>
        <v>-9.1839756735440065E-2</v>
      </c>
      <c r="ED30" s="18">
        <f t="shared" si="67"/>
        <v>-0.17198779112347007</v>
      </c>
      <c r="EE30" s="18">
        <f t="shared" si="68"/>
        <v>-0.17198779113293516</v>
      </c>
      <c r="EF30" s="6"/>
      <c r="EG30" s="9">
        <v>190.85265959150721</v>
      </c>
      <c r="EH30" s="9">
        <v>144.8360880220969</v>
      </c>
      <c r="EI30" s="9">
        <v>137.11724893576832</v>
      </c>
      <c r="EJ30" s="9">
        <v>199.29115526445881</v>
      </c>
      <c r="EK30" s="10">
        <v>188.26585230288919</v>
      </c>
      <c r="EL30" s="10">
        <v>170.31994136059399</v>
      </c>
      <c r="EM30" s="10">
        <f t="shared" si="69"/>
        <v>-46.016571569410303</v>
      </c>
      <c r="EN30" s="10">
        <f t="shared" si="69"/>
        <v>-7.7188390863285861</v>
      </c>
      <c r="EO30" s="10">
        <f t="shared" si="70"/>
        <v>-43.429764280792284</v>
      </c>
      <c r="EP30" s="10">
        <f t="shared" si="71"/>
        <v>-33.202692424825671</v>
      </c>
      <c r="EQ30" s="18">
        <f t="shared" si="72"/>
        <v>-5.3293617576518376E-2</v>
      </c>
      <c r="ER30" s="18">
        <f t="shared" si="73"/>
        <v>-9.5322177244459308E-2</v>
      </c>
      <c r="ES30" s="18">
        <f t="shared" si="74"/>
        <v>-0.24111045488127955</v>
      </c>
      <c r="ET30" s="18">
        <f t="shared" si="75"/>
        <v>-5.5322590442807539E-2</v>
      </c>
      <c r="EU30" s="7"/>
      <c r="EV30" s="9">
        <v>373.06738300159873</v>
      </c>
      <c r="EW30" s="9">
        <v>271.03693097348787</v>
      </c>
      <c r="EX30" s="9">
        <v>261.17007973905442</v>
      </c>
      <c r="EY30" s="9">
        <v>325.43479649094417</v>
      </c>
      <c r="EZ30" s="10">
        <v>291.549306515718</v>
      </c>
      <c r="FA30" s="10">
        <v>273.20527442692782</v>
      </c>
      <c r="FB30" s="10">
        <f t="shared" si="76"/>
        <v>-102.03045202811086</v>
      </c>
      <c r="FC30" s="10">
        <f t="shared" si="76"/>
        <v>-9.8668512344334545</v>
      </c>
      <c r="FD30" s="10">
        <f t="shared" si="77"/>
        <v>-20.512375542230131</v>
      </c>
      <c r="FE30" s="10">
        <f t="shared" si="78"/>
        <v>-12.0351946878734</v>
      </c>
      <c r="FF30" s="18">
        <f t="shared" si="79"/>
        <v>-3.640408411870117E-2</v>
      </c>
      <c r="FG30" s="18">
        <f t="shared" si="80"/>
        <v>-6.2919141561399064E-2</v>
      </c>
      <c r="FH30" s="18">
        <f t="shared" si="81"/>
        <v>-0.27349067937057797</v>
      </c>
      <c r="FI30" s="18">
        <f t="shared" si="82"/>
        <v>-0.10412374564921208</v>
      </c>
      <c r="FJ30" s="15"/>
      <c r="FK30" s="9">
        <v>6157.9851311499997</v>
      </c>
      <c r="FL30" s="9">
        <v>6157.9851311499897</v>
      </c>
      <c r="FM30" s="9">
        <v>6157.9851311499897</v>
      </c>
      <c r="FN30" s="9">
        <v>6157.9851311499997</v>
      </c>
      <c r="FO30" s="9">
        <v>6157.9851310000004</v>
      </c>
      <c r="FP30" s="9">
        <v>6157.9851311499897</v>
      </c>
      <c r="FQ30" s="10">
        <f t="shared" si="83"/>
        <v>-1.0004441719502211E-11</v>
      </c>
      <c r="FR30" s="10">
        <f t="shared" si="83"/>
        <v>0</v>
      </c>
      <c r="FS30" s="10">
        <f t="shared" si="84"/>
        <v>1.4998931874288246E-7</v>
      </c>
      <c r="FT30" s="10">
        <f t="shared" si="85"/>
        <v>0</v>
      </c>
      <c r="FU30" s="18">
        <f t="shared" si="86"/>
        <v>0</v>
      </c>
      <c r="FV30" s="18">
        <f t="shared" si="87"/>
        <v>2.4356882251601925E-11</v>
      </c>
      <c r="FW30" s="18">
        <f t="shared" si="88"/>
        <v>-1.6246290801994657E-15</v>
      </c>
      <c r="FX30" s="18">
        <f t="shared" si="89"/>
        <v>-2.4358506880088827E-11</v>
      </c>
      <c r="FY30" s="7"/>
    </row>
    <row r="31" spans="1:181">
      <c r="A31" s="5" t="s">
        <v>28</v>
      </c>
      <c r="B31" s="9">
        <f t="shared" si="0"/>
        <v>55847.915290245466</v>
      </c>
      <c r="C31" s="9">
        <f t="shared" si="1"/>
        <v>48109.042214018977</v>
      </c>
      <c r="D31" s="9">
        <f t="shared" si="2"/>
        <v>48091.17461790004</v>
      </c>
      <c r="E31" s="9">
        <f t="shared" si="3"/>
        <v>54616.779909779136</v>
      </c>
      <c r="F31" s="9">
        <f t="shared" si="4"/>
        <v>51721.59294686692</v>
      </c>
      <c r="G31" s="9">
        <f t="shared" si="5"/>
        <v>51164.587334633063</v>
      </c>
      <c r="H31" s="10">
        <f t="shared" si="6"/>
        <v>-7738.8730762264895</v>
      </c>
      <c r="I31" s="10">
        <f t="shared" si="6"/>
        <v>-17.86759611893649</v>
      </c>
      <c r="J31" s="10">
        <f t="shared" si="7"/>
        <v>-3612.5507328479434</v>
      </c>
      <c r="K31" s="10">
        <f t="shared" si="8"/>
        <v>-3073.4127167330225</v>
      </c>
      <c r="L31" s="18">
        <f t="shared" si="9"/>
        <v>-3.7139787650417765E-4</v>
      </c>
      <c r="M31" s="18">
        <f t="shared" si="10"/>
        <v>-1.0769305052264413E-2</v>
      </c>
      <c r="N31" s="18">
        <f t="shared" si="11"/>
        <v>-0.13857049159323195</v>
      </c>
      <c r="O31" s="18">
        <f t="shared" si="12"/>
        <v>-5.3009111260216062E-2</v>
      </c>
      <c r="P31" s="5"/>
      <c r="Q31" s="10">
        <v>5658.8653875381997</v>
      </c>
      <c r="R31" s="9">
        <v>2362.0447374099899</v>
      </c>
      <c r="S31" s="9">
        <v>3286.6673508099898</v>
      </c>
      <c r="T31" s="9">
        <v>6042.9376080000002</v>
      </c>
      <c r="U31" s="10">
        <v>5033.9762181000006</v>
      </c>
      <c r="V31" s="10">
        <v>5122.4832056499899</v>
      </c>
      <c r="W31" s="10">
        <f t="shared" si="13"/>
        <v>-3296.8206501282098</v>
      </c>
      <c r="X31" s="10">
        <f t="shared" si="13"/>
        <v>924.62261339999986</v>
      </c>
      <c r="Y31" s="10">
        <f t="shared" si="14"/>
        <v>-2671.9314806900106</v>
      </c>
      <c r="Z31" s="10">
        <f t="shared" si="15"/>
        <v>-1835.8158548400002</v>
      </c>
      <c r="AA31" s="18">
        <f t="shared" si="16"/>
        <v>0.39145008507072543</v>
      </c>
      <c r="AB31" s="18">
        <f t="shared" si="17"/>
        <v>1.7581924052751094E-2</v>
      </c>
      <c r="AC31" s="18">
        <f t="shared" si="18"/>
        <v>-0.58259393435800377</v>
      </c>
      <c r="AD31" s="18">
        <f t="shared" si="19"/>
        <v>-0.16696538262521138</v>
      </c>
      <c r="AE31" s="7"/>
      <c r="AF31" s="9">
        <v>3248.70231960195</v>
      </c>
      <c r="AG31" s="9">
        <v>3183.1601541127202</v>
      </c>
      <c r="AH31" s="9">
        <v>3187.90522792192</v>
      </c>
      <c r="AI31" s="9">
        <v>3259.79232</v>
      </c>
      <c r="AJ31" s="10">
        <v>3194.2097140000001</v>
      </c>
      <c r="AK31" s="10">
        <v>3204.06637411878</v>
      </c>
      <c r="AL31" s="10">
        <f t="shared" si="20"/>
        <v>-65.542165489229774</v>
      </c>
      <c r="AM31" s="10">
        <f t="shared" si="20"/>
        <v>4.7450738091997664</v>
      </c>
      <c r="AN31" s="10">
        <f t="shared" si="21"/>
        <v>-11.049559887279884</v>
      </c>
      <c r="AO31" s="10">
        <f t="shared" si="22"/>
        <v>-16.161146196860045</v>
      </c>
      <c r="AP31" s="18">
        <f t="shared" si="23"/>
        <v>1.4906801981260716E-3</v>
      </c>
      <c r="AQ31" s="18">
        <f t="shared" si="24"/>
        <v>3.0857899140369115E-3</v>
      </c>
      <c r="AR31" s="18">
        <f t="shared" si="25"/>
        <v>-2.017487570152638E-2</v>
      </c>
      <c r="AS31" s="18">
        <f t="shared" si="26"/>
        <v>-2.0118645472482106E-2</v>
      </c>
      <c r="AT31" s="7"/>
      <c r="AU31" s="9">
        <v>846.34518708942801</v>
      </c>
      <c r="AV31" s="9">
        <v>721.641722374305</v>
      </c>
      <c r="AW31" s="9">
        <v>631.13903723966996</v>
      </c>
      <c r="AX31" s="9">
        <v>846.34518708942801</v>
      </c>
      <c r="AY31" s="10">
        <v>721.61449549999998</v>
      </c>
      <c r="AZ31" s="10">
        <v>588.07861122423503</v>
      </c>
      <c r="BA31" s="10">
        <f t="shared" si="27"/>
        <v>-124.703464715123</v>
      </c>
      <c r="BB31" s="10">
        <f t="shared" si="27"/>
        <v>-90.502685134635044</v>
      </c>
      <c r="BC31" s="10">
        <f t="shared" si="28"/>
        <v>2.7226874305029014E-2</v>
      </c>
      <c r="BD31" s="10">
        <f t="shared" si="29"/>
        <v>43.060426015434928</v>
      </c>
      <c r="BE31" s="18">
        <f t="shared" si="30"/>
        <v>-0.12541221263768978</v>
      </c>
      <c r="BF31" s="18">
        <f t="shared" si="31"/>
        <v>-0.18505155468535756</v>
      </c>
      <c r="BG31" s="18">
        <f t="shared" si="32"/>
        <v>-0.14734350312072653</v>
      </c>
      <c r="BH31" s="18">
        <f t="shared" si="33"/>
        <v>-0.14737567306121932</v>
      </c>
      <c r="BI31" s="1"/>
      <c r="BJ31" s="9">
        <v>541.281341</v>
      </c>
      <c r="BK31" s="9">
        <v>245.25387518630001</v>
      </c>
      <c r="BL31" s="9">
        <v>267.82252982409898</v>
      </c>
      <c r="BM31" s="9">
        <v>1917.2828114013901</v>
      </c>
      <c r="BN31" s="10">
        <v>2619.2739390000002</v>
      </c>
      <c r="BO31" s="10">
        <v>2849.2646687668998</v>
      </c>
      <c r="BP31" s="10">
        <f t="shared" si="34"/>
        <v>-296.02746581370002</v>
      </c>
      <c r="BQ31" s="10">
        <f t="shared" si="34"/>
        <v>22.568654637798971</v>
      </c>
      <c r="BR31" s="10">
        <f t="shared" si="35"/>
        <v>-2374.0200638137003</v>
      </c>
      <c r="BS31" s="10">
        <f t="shared" si="36"/>
        <v>-2581.4421389428007</v>
      </c>
      <c r="BT31" s="18">
        <f t="shared" si="37"/>
        <v>9.2021602597126537E-2</v>
      </c>
      <c r="BU31" s="18">
        <f t="shared" si="38"/>
        <v>8.7807054597239531E-2</v>
      </c>
      <c r="BV31" s="18">
        <f t="shared" si="39"/>
        <v>-0.54690129400507081</v>
      </c>
      <c r="BW31" s="18">
        <f t="shared" si="40"/>
        <v>0.3661385390950786</v>
      </c>
      <c r="BX31" s="1"/>
      <c r="BY31" s="9">
        <v>15987.422540866901</v>
      </c>
      <c r="BZ31" s="9">
        <v>15111.9821897538</v>
      </c>
      <c r="CA31" s="9">
        <v>14923.147401829699</v>
      </c>
      <c r="CB31" s="9">
        <v>15987.42254</v>
      </c>
      <c r="CC31" s="10">
        <v>15111.982175553196</v>
      </c>
      <c r="CD31" s="10">
        <v>14849.173864656401</v>
      </c>
      <c r="CE31" s="10">
        <f t="shared" si="41"/>
        <v>-875.44035111310041</v>
      </c>
      <c r="CF31" s="10">
        <f t="shared" si="41"/>
        <v>-188.83478792410097</v>
      </c>
      <c r="CG31" s="10">
        <f t="shared" si="42"/>
        <v>1.4200604709913023E-5</v>
      </c>
      <c r="CH31" s="10">
        <f t="shared" si="43"/>
        <v>73.97353717329861</v>
      </c>
      <c r="CI31" s="18">
        <f t="shared" si="44"/>
        <v>-1.2495699475621033E-2</v>
      </c>
      <c r="CJ31" s="18">
        <f t="shared" si="45"/>
        <v>-1.7390723986026299E-2</v>
      </c>
      <c r="CK31" s="18">
        <f t="shared" si="46"/>
        <v>-5.4758066778763617E-2</v>
      </c>
      <c r="CL31" s="18">
        <f t="shared" si="47"/>
        <v>-5.4758067615744886E-2</v>
      </c>
      <c r="CM31" s="6"/>
      <c r="CN31" s="9">
        <v>1008.7317999999999</v>
      </c>
      <c r="CO31" s="9">
        <v>1008.7317999999999</v>
      </c>
      <c r="CP31" s="9">
        <v>1008.7317999999999</v>
      </c>
      <c r="CQ31" s="9">
        <v>1008.7317999999999</v>
      </c>
      <c r="CR31" s="9">
        <v>1008.7317999999999</v>
      </c>
      <c r="CS31" s="9">
        <v>1008.7317999999999</v>
      </c>
      <c r="CT31" s="10">
        <f t="shared" si="48"/>
        <v>0</v>
      </c>
      <c r="CU31" s="10">
        <f t="shared" si="48"/>
        <v>0</v>
      </c>
      <c r="CV31" s="10">
        <f t="shared" si="49"/>
        <v>0</v>
      </c>
      <c r="CW31" s="10">
        <f t="shared" si="50"/>
        <v>0</v>
      </c>
      <c r="CX31" s="18">
        <f t="shared" si="51"/>
        <v>0</v>
      </c>
      <c r="CY31" s="18">
        <f t="shared" si="52"/>
        <v>0</v>
      </c>
      <c r="CZ31" s="18">
        <f t="shared" si="53"/>
        <v>0</v>
      </c>
      <c r="DA31" s="18">
        <f t="shared" si="54"/>
        <v>0</v>
      </c>
      <c r="DB31" s="7"/>
      <c r="DC31" s="9">
        <v>5735.4713199014268</v>
      </c>
      <c r="DD31" s="9">
        <v>4082.2504853803712</v>
      </c>
      <c r="DE31" s="9">
        <v>3775.1816701881789</v>
      </c>
      <c r="DF31" s="9">
        <v>2965.9398758261</v>
      </c>
      <c r="DG31" s="10">
        <v>2478.3784989999999</v>
      </c>
      <c r="DH31" s="10">
        <v>2417.8657356643598</v>
      </c>
      <c r="DI31" s="10">
        <f t="shared" si="55"/>
        <v>-1653.2208345210556</v>
      </c>
      <c r="DJ31" s="10">
        <f t="shared" si="55"/>
        <v>-307.06881519219223</v>
      </c>
      <c r="DK31" s="10">
        <f t="shared" si="56"/>
        <v>1603.8719863803713</v>
      </c>
      <c r="DL31" s="10">
        <f t="shared" si="57"/>
        <v>1357.3159345238191</v>
      </c>
      <c r="DM31" s="18">
        <f t="shared" si="58"/>
        <v>-7.5220473680360292E-2</v>
      </c>
      <c r="DN31" s="18">
        <f t="shared" si="59"/>
        <v>-2.4416271913291845E-2</v>
      </c>
      <c r="DO31" s="18">
        <f t="shared" si="60"/>
        <v>-0.28824498324742193</v>
      </c>
      <c r="DP31" s="18">
        <f t="shared" si="61"/>
        <v>-0.16438680392679914</v>
      </c>
      <c r="DQ31" s="7"/>
      <c r="DR31" s="9">
        <v>3929.04633440618</v>
      </c>
      <c r="DS31" s="9">
        <v>3124.6337010000002</v>
      </c>
      <c r="DT31" s="9">
        <v>2841.3806379479702</v>
      </c>
      <c r="DU31" s="9">
        <v>3929.0463340000001</v>
      </c>
      <c r="DV31" s="10">
        <v>3124.6337010000002</v>
      </c>
      <c r="DW31" s="10">
        <v>2841.3806379479702</v>
      </c>
      <c r="DX31" s="10">
        <f t="shared" si="62"/>
        <v>-804.41263340617979</v>
      </c>
      <c r="DY31" s="10">
        <f t="shared" si="62"/>
        <v>-283.25306305203003</v>
      </c>
      <c r="DZ31" s="10">
        <f t="shared" si="63"/>
        <v>0</v>
      </c>
      <c r="EA31" s="10">
        <f t="shared" si="64"/>
        <v>0</v>
      </c>
      <c r="EB31" s="18">
        <f t="shared" si="65"/>
        <v>-9.0651605966286034E-2</v>
      </c>
      <c r="EC31" s="18">
        <f t="shared" si="66"/>
        <v>-9.0651605966286034E-2</v>
      </c>
      <c r="ED31" s="18">
        <f t="shared" si="67"/>
        <v>-0.20473483001766521</v>
      </c>
      <c r="EE31" s="18">
        <f t="shared" si="68"/>
        <v>-0.2047348299354517</v>
      </c>
      <c r="EF31" s="6"/>
      <c r="EG31" s="9">
        <v>760.45587431843501</v>
      </c>
      <c r="EH31" s="9">
        <v>588.2961320101</v>
      </c>
      <c r="EI31" s="9">
        <v>555.40091509830199</v>
      </c>
      <c r="EJ31" s="9">
        <v>796.27415604380099</v>
      </c>
      <c r="EK31" s="10">
        <v>726.74058435509005</v>
      </c>
      <c r="EL31" s="10">
        <v>663.882875127278</v>
      </c>
      <c r="EM31" s="10">
        <f t="shared" si="69"/>
        <v>-172.15974230833501</v>
      </c>
      <c r="EN31" s="10">
        <f t="shared" si="69"/>
        <v>-32.895216911798002</v>
      </c>
      <c r="EO31" s="10">
        <f t="shared" si="70"/>
        <v>-138.44445234499005</v>
      </c>
      <c r="EP31" s="10">
        <f t="shared" si="71"/>
        <v>-108.481960028976</v>
      </c>
      <c r="EQ31" s="18">
        <f t="shared" si="72"/>
        <v>-5.5916085661486634E-2</v>
      </c>
      <c r="ER31" s="18">
        <f t="shared" si="73"/>
        <v>-8.6492636548696419E-2</v>
      </c>
      <c r="ES31" s="18">
        <f t="shared" si="74"/>
        <v>-0.22639018005171521</v>
      </c>
      <c r="ET31" s="18">
        <f t="shared" si="75"/>
        <v>-8.7323657512860531E-2</v>
      </c>
      <c r="EU31" s="7"/>
      <c r="EV31" s="9">
        <v>1826.5874869912429</v>
      </c>
      <c r="EW31" s="9">
        <v>1376.0417182597919</v>
      </c>
      <c r="EX31" s="9">
        <v>1308.7923485086119</v>
      </c>
      <c r="EY31" s="9">
        <v>1558.001578886719</v>
      </c>
      <c r="EZ31" s="10">
        <v>1397.0461203586331</v>
      </c>
      <c r="FA31" s="10">
        <v>1314.6538629455499</v>
      </c>
      <c r="FB31" s="10">
        <f t="shared" si="76"/>
        <v>-450.54576873145106</v>
      </c>
      <c r="FC31" s="10">
        <f t="shared" si="76"/>
        <v>-67.249369751179984</v>
      </c>
      <c r="FD31" s="10">
        <f t="shared" si="77"/>
        <v>-21.004402098841183</v>
      </c>
      <c r="FE31" s="10">
        <f t="shared" si="78"/>
        <v>-5.8615144369380232</v>
      </c>
      <c r="FF31" s="18">
        <f t="shared" si="79"/>
        <v>-4.8871606768017724E-2</v>
      </c>
      <c r="FG31" s="18">
        <f t="shared" si="80"/>
        <v>-5.8976046826523083E-2</v>
      </c>
      <c r="FH31" s="18">
        <f t="shared" si="81"/>
        <v>-0.24665983531595884</v>
      </c>
      <c r="FI31" s="18">
        <f t="shared" si="82"/>
        <v>-0.10330891875160859</v>
      </c>
      <c r="FJ31" s="15"/>
      <c r="FK31" s="9">
        <v>16305.005698531701</v>
      </c>
      <c r="FL31" s="9">
        <v>16305.005698531601</v>
      </c>
      <c r="FM31" s="9">
        <v>16305.005698531601</v>
      </c>
      <c r="FN31" s="9">
        <v>16305.005698531701</v>
      </c>
      <c r="FO31" s="9">
        <v>16305.0057</v>
      </c>
      <c r="FP31" s="9">
        <v>16305.005698531601</v>
      </c>
      <c r="FQ31" s="10">
        <f t="shared" si="83"/>
        <v>-1.0004441719502211E-10</v>
      </c>
      <c r="FR31" s="10">
        <f t="shared" si="83"/>
        <v>0</v>
      </c>
      <c r="FS31" s="10">
        <f t="shared" si="84"/>
        <v>-1.4683992048958316E-6</v>
      </c>
      <c r="FT31" s="10">
        <f t="shared" si="85"/>
        <v>0</v>
      </c>
      <c r="FU31" s="18">
        <f t="shared" si="86"/>
        <v>0</v>
      </c>
      <c r="FV31" s="18">
        <f t="shared" si="87"/>
        <v>-9.0058184088572971E-11</v>
      </c>
      <c r="FW31" s="18">
        <f t="shared" si="88"/>
        <v>-6.135810011034299E-15</v>
      </c>
      <c r="FX31" s="18">
        <f t="shared" si="89"/>
        <v>9.005204828667187E-11</v>
      </c>
      <c r="FY31" s="7"/>
    </row>
    <row r="32" spans="1:181">
      <c r="A32" s="5" t="s">
        <v>29</v>
      </c>
      <c r="B32" s="9">
        <f t="shared" si="0"/>
        <v>518831.98498911335</v>
      </c>
      <c r="C32" s="9">
        <f t="shared" si="1"/>
        <v>512369.3966712518</v>
      </c>
      <c r="D32" s="9">
        <f t="shared" si="2"/>
        <v>511957.01277121302</v>
      </c>
      <c r="E32" s="9">
        <f t="shared" si="3"/>
        <v>517382.99198490498</v>
      </c>
      <c r="F32" s="9">
        <f t="shared" si="4"/>
        <v>513956.75532124308</v>
      </c>
      <c r="G32" s="9">
        <f t="shared" si="5"/>
        <v>513722.69830721652</v>
      </c>
      <c r="H32" s="10">
        <f t="shared" si="6"/>
        <v>-6462.5883178615477</v>
      </c>
      <c r="I32" s="10">
        <f t="shared" si="6"/>
        <v>-412.38390003878158</v>
      </c>
      <c r="J32" s="10">
        <f t="shared" si="7"/>
        <v>-1587.3586499912781</v>
      </c>
      <c r="K32" s="10">
        <f t="shared" si="8"/>
        <v>-1765.685536003497</v>
      </c>
      <c r="L32" s="18">
        <f t="shared" si="9"/>
        <v>-8.0485661852161073E-4</v>
      </c>
      <c r="M32" s="18">
        <f t="shared" si="10"/>
        <v>-4.5540215514876909E-4</v>
      </c>
      <c r="N32" s="18">
        <f t="shared" si="11"/>
        <v>-1.2456032983388933E-2</v>
      </c>
      <c r="O32" s="18">
        <f t="shared" si="12"/>
        <v>-6.6222444818245206E-3</v>
      </c>
      <c r="P32" s="5"/>
      <c r="Q32" s="10">
        <v>8240.4543231639</v>
      </c>
      <c r="R32" s="9">
        <v>3787.1100179300001</v>
      </c>
      <c r="S32" s="9">
        <v>3866.6889849699901</v>
      </c>
      <c r="T32" s="9">
        <v>8349.7287689999994</v>
      </c>
      <c r="U32" s="10">
        <v>6148.1240914</v>
      </c>
      <c r="V32" s="10">
        <v>6276.4589326900004</v>
      </c>
      <c r="W32" s="10">
        <f t="shared" si="13"/>
        <v>-4453.3443052338998</v>
      </c>
      <c r="X32" s="10">
        <f t="shared" si="13"/>
        <v>79.578967039989948</v>
      </c>
      <c r="Y32" s="10">
        <f t="shared" si="14"/>
        <v>-2361.0140734699999</v>
      </c>
      <c r="Z32" s="10">
        <f t="shared" si="15"/>
        <v>-2409.7699477200104</v>
      </c>
      <c r="AA32" s="18">
        <f t="shared" si="16"/>
        <v>2.1013112020307E-2</v>
      </c>
      <c r="AB32" s="18">
        <f t="shared" si="17"/>
        <v>2.0873820921980951E-2</v>
      </c>
      <c r="AC32" s="18">
        <f t="shared" si="18"/>
        <v>-0.54042460895821709</v>
      </c>
      <c r="AD32" s="18">
        <f t="shared" si="19"/>
        <v>-0.26367379570147081</v>
      </c>
      <c r="AE32" s="7"/>
      <c r="AF32" s="9">
        <v>1930.59224741869</v>
      </c>
      <c r="AG32" s="9">
        <v>1926.7582124662899</v>
      </c>
      <c r="AH32" s="9">
        <v>1925.30766442357</v>
      </c>
      <c r="AI32" s="9">
        <v>1857.840925</v>
      </c>
      <c r="AJ32" s="10">
        <v>1854.0041779999999</v>
      </c>
      <c r="AK32" s="10">
        <v>1857.52822126755</v>
      </c>
      <c r="AL32" s="10">
        <f t="shared" si="20"/>
        <v>-3.8340349524000885</v>
      </c>
      <c r="AM32" s="10">
        <f t="shared" si="20"/>
        <v>-1.4505480427199018</v>
      </c>
      <c r="AN32" s="10">
        <f t="shared" si="21"/>
        <v>72.754034466290022</v>
      </c>
      <c r="AO32" s="10">
        <f t="shared" si="22"/>
        <v>67.779443156020079</v>
      </c>
      <c r="AP32" s="18">
        <f t="shared" si="23"/>
        <v>-7.5284383548217531E-4</v>
      </c>
      <c r="AQ32" s="18">
        <f t="shared" si="24"/>
        <v>1.9007741780558392E-3</v>
      </c>
      <c r="AR32" s="18">
        <f t="shared" si="25"/>
        <v>-1.9859371949340456E-3</v>
      </c>
      <c r="AS32" s="18">
        <f t="shared" si="26"/>
        <v>-2.0651644327406879E-3</v>
      </c>
      <c r="AT32" s="7"/>
      <c r="AU32" s="9">
        <v>1002.9025349202</v>
      </c>
      <c r="AV32" s="9">
        <v>773.13908594380496</v>
      </c>
      <c r="AW32" s="9">
        <v>702.42441642074004</v>
      </c>
      <c r="AX32" s="9">
        <v>1002.9025349202</v>
      </c>
      <c r="AY32" s="10">
        <v>773.14772749999997</v>
      </c>
      <c r="AZ32" s="10">
        <v>670.79826623847498</v>
      </c>
      <c r="BA32" s="10">
        <f t="shared" si="27"/>
        <v>-229.76344897639501</v>
      </c>
      <c r="BB32" s="10">
        <f t="shared" si="27"/>
        <v>-70.714669523064913</v>
      </c>
      <c r="BC32" s="10">
        <f t="shared" si="28"/>
        <v>-8.6415561950161646E-3</v>
      </c>
      <c r="BD32" s="10">
        <f t="shared" si="29"/>
        <v>31.626150182265064</v>
      </c>
      <c r="BE32" s="18">
        <f t="shared" si="30"/>
        <v>-9.1464357201318305E-2</v>
      </c>
      <c r="BF32" s="18">
        <f t="shared" si="31"/>
        <v>-0.13238021353626109</v>
      </c>
      <c r="BG32" s="18">
        <f t="shared" si="32"/>
        <v>-0.22909848263039545</v>
      </c>
      <c r="BH32" s="18">
        <f t="shared" si="33"/>
        <v>-0.22908986608402718</v>
      </c>
      <c r="BI32" s="1"/>
      <c r="BJ32" s="9">
        <v>0</v>
      </c>
      <c r="BK32" s="9">
        <v>0</v>
      </c>
      <c r="BL32" s="9">
        <v>0</v>
      </c>
      <c r="BM32" s="9">
        <v>0</v>
      </c>
      <c r="BN32" s="10">
        <v>0</v>
      </c>
      <c r="BO32" s="10">
        <v>0</v>
      </c>
      <c r="BP32" s="10">
        <f t="shared" si="34"/>
        <v>0</v>
      </c>
      <c r="BQ32" s="10">
        <f t="shared" si="34"/>
        <v>0</v>
      </c>
      <c r="BR32" s="10">
        <f t="shared" si="35"/>
        <v>0</v>
      </c>
      <c r="BS32" s="10">
        <f t="shared" si="36"/>
        <v>0</v>
      </c>
      <c r="BT32" s="18">
        <f t="shared" si="37"/>
        <v>0</v>
      </c>
      <c r="BU32" s="18">
        <f t="shared" si="38"/>
        <v>0</v>
      </c>
      <c r="BV32" s="18">
        <f t="shared" si="39"/>
        <v>0</v>
      </c>
      <c r="BW32" s="18">
        <f t="shared" si="40"/>
        <v>0</v>
      </c>
      <c r="BX32" s="2"/>
      <c r="BY32" s="9">
        <v>5984.1162180462898</v>
      </c>
      <c r="BZ32" s="9">
        <v>5744.0382221835998</v>
      </c>
      <c r="CA32" s="9">
        <v>5690.4283947106496</v>
      </c>
      <c r="CB32" s="9">
        <v>5984.1162180000001</v>
      </c>
      <c r="CC32" s="10">
        <v>5744.0382395293627</v>
      </c>
      <c r="CD32" s="10">
        <v>5672.0148234247899</v>
      </c>
      <c r="CE32" s="10">
        <f t="shared" si="41"/>
        <v>-240.07799586268993</v>
      </c>
      <c r="CF32" s="10">
        <f t="shared" si="41"/>
        <v>-53.609827472950201</v>
      </c>
      <c r="CG32" s="10">
        <f t="shared" si="42"/>
        <v>-1.7345762898912653E-5</v>
      </c>
      <c r="CH32" s="10">
        <f t="shared" si="43"/>
        <v>18.413571285859689</v>
      </c>
      <c r="CI32" s="18">
        <f t="shared" si="44"/>
        <v>-9.3331251289219992E-3</v>
      </c>
      <c r="CJ32" s="18">
        <f t="shared" si="45"/>
        <v>-1.2538812086751363E-2</v>
      </c>
      <c r="CK32" s="18">
        <f t="shared" si="46"/>
        <v>-4.0119206765852428E-2</v>
      </c>
      <c r="CL32" s="18">
        <f t="shared" si="47"/>
        <v>-4.0119203859793319E-2</v>
      </c>
      <c r="CM32" s="6"/>
      <c r="CN32" s="9">
        <v>56718.773599999993</v>
      </c>
      <c r="CO32" s="9">
        <v>56718.773599999993</v>
      </c>
      <c r="CP32" s="9">
        <v>56718.773599999993</v>
      </c>
      <c r="CQ32" s="9">
        <v>56718.773599999993</v>
      </c>
      <c r="CR32" s="9">
        <v>56718.773599999993</v>
      </c>
      <c r="CS32" s="9">
        <v>56718.773599999993</v>
      </c>
      <c r="CT32" s="10">
        <f t="shared" si="48"/>
        <v>0</v>
      </c>
      <c r="CU32" s="10">
        <f t="shared" si="48"/>
        <v>0</v>
      </c>
      <c r="CV32" s="10">
        <f t="shared" si="49"/>
        <v>0</v>
      </c>
      <c r="CW32" s="10">
        <f t="shared" si="50"/>
        <v>0</v>
      </c>
      <c r="CX32" s="18">
        <f t="shared" si="51"/>
        <v>0</v>
      </c>
      <c r="CY32" s="18">
        <f t="shared" si="52"/>
        <v>0</v>
      </c>
      <c r="CZ32" s="18">
        <f t="shared" si="53"/>
        <v>0</v>
      </c>
      <c r="DA32" s="18">
        <f t="shared" si="54"/>
        <v>0</v>
      </c>
      <c r="DB32" s="7"/>
      <c r="DC32" s="9">
        <v>2985.1170219376163</v>
      </c>
      <c r="DD32" s="9">
        <v>1816.8160860112914</v>
      </c>
      <c r="DE32" s="9">
        <v>1557.262481707214</v>
      </c>
      <c r="DF32" s="9">
        <v>1555.7004495225401</v>
      </c>
      <c r="DG32" s="10">
        <v>1098.3240290000001</v>
      </c>
      <c r="DH32" s="10">
        <v>1020.84688969748</v>
      </c>
      <c r="DI32" s="10">
        <f t="shared" si="55"/>
        <v>-1168.3009359263249</v>
      </c>
      <c r="DJ32" s="10">
        <f t="shared" si="55"/>
        <v>-259.55360430407745</v>
      </c>
      <c r="DK32" s="10">
        <f t="shared" si="56"/>
        <v>718.49205701129131</v>
      </c>
      <c r="DL32" s="10">
        <f t="shared" si="57"/>
        <v>536.41559200973393</v>
      </c>
      <c r="DM32" s="18">
        <f t="shared" si="58"/>
        <v>-0.14286179338818578</v>
      </c>
      <c r="DN32" s="18">
        <f t="shared" si="59"/>
        <v>-7.0541240341487663E-2</v>
      </c>
      <c r="DO32" s="18">
        <f t="shared" si="60"/>
        <v>-0.39137525508731641</v>
      </c>
      <c r="DP32" s="18">
        <f t="shared" si="61"/>
        <v>-0.2940003139183468</v>
      </c>
      <c r="DQ32" s="7"/>
      <c r="DR32" s="9">
        <v>1000.62421733434</v>
      </c>
      <c r="DS32" s="9">
        <v>769.68323311999995</v>
      </c>
      <c r="DT32" s="9">
        <v>691.59017383805099</v>
      </c>
      <c r="DU32" s="9">
        <v>1000.624217</v>
      </c>
      <c r="DV32" s="10">
        <v>769.68323311999995</v>
      </c>
      <c r="DW32" s="10">
        <v>691.59017383805099</v>
      </c>
      <c r="DX32" s="10">
        <f t="shared" si="62"/>
        <v>-230.94098421434001</v>
      </c>
      <c r="DY32" s="10">
        <f t="shared" si="62"/>
        <v>-78.093059281948968</v>
      </c>
      <c r="DZ32" s="10">
        <f t="shared" si="63"/>
        <v>0</v>
      </c>
      <c r="EA32" s="10">
        <f t="shared" si="64"/>
        <v>0</v>
      </c>
      <c r="EB32" s="18">
        <f t="shared" si="65"/>
        <v>-0.10146129722144229</v>
      </c>
      <c r="EC32" s="18">
        <f t="shared" si="66"/>
        <v>-0.10146129722144229</v>
      </c>
      <c r="ED32" s="18">
        <f t="shared" si="67"/>
        <v>-0.23079691677817485</v>
      </c>
      <c r="EE32" s="18">
        <f t="shared" si="68"/>
        <v>-0.23079691652115999</v>
      </c>
      <c r="EF32" s="6"/>
      <c r="EG32" s="9">
        <v>176.04054900323098</v>
      </c>
      <c r="EH32" s="9">
        <v>143.52102945805089</v>
      </c>
      <c r="EI32" s="9">
        <v>134.11675710439349</v>
      </c>
      <c r="EJ32" s="9">
        <v>182.51449190885</v>
      </c>
      <c r="EK32" s="10">
        <v>190.15419121467502</v>
      </c>
      <c r="EL32" s="10">
        <v>174.01345626146897</v>
      </c>
      <c r="EM32" s="10">
        <f t="shared" si="69"/>
        <v>-32.519519545180088</v>
      </c>
      <c r="EN32" s="10">
        <f t="shared" si="69"/>
        <v>-9.4042723536574044</v>
      </c>
      <c r="EO32" s="10">
        <f t="shared" si="70"/>
        <v>-46.633161756624133</v>
      </c>
      <c r="EP32" s="10">
        <f t="shared" si="71"/>
        <v>-39.896699157075489</v>
      </c>
      <c r="EQ32" s="18">
        <f t="shared" si="72"/>
        <v>-6.5525396446561412E-2</v>
      </c>
      <c r="ER32" s="18">
        <f t="shared" si="73"/>
        <v>-8.4882351790941737E-2</v>
      </c>
      <c r="ES32" s="18">
        <f t="shared" si="74"/>
        <v>-0.18472743768018604</v>
      </c>
      <c r="ET32" s="18">
        <f t="shared" si="75"/>
        <v>4.1858042207631264E-2</v>
      </c>
      <c r="EU32" s="7"/>
      <c r="EV32" s="9">
        <v>460.06744915908303</v>
      </c>
      <c r="EW32" s="9">
        <v>356.26035600978645</v>
      </c>
      <c r="EX32" s="9">
        <v>337.12346990942319</v>
      </c>
      <c r="EY32" s="9">
        <v>397.49395142339898</v>
      </c>
      <c r="EZ32" s="10">
        <v>327.20923147902801</v>
      </c>
      <c r="FA32" s="10">
        <v>307.37711566972553</v>
      </c>
      <c r="FB32" s="10">
        <f t="shared" si="76"/>
        <v>-103.80709314929658</v>
      </c>
      <c r="FC32" s="10">
        <f t="shared" si="76"/>
        <v>-19.136886100363256</v>
      </c>
      <c r="FD32" s="10">
        <f t="shared" si="77"/>
        <v>29.051124530758443</v>
      </c>
      <c r="FE32" s="10">
        <f t="shared" si="78"/>
        <v>29.746354239697666</v>
      </c>
      <c r="FF32" s="18">
        <f t="shared" si="79"/>
        <v>-5.3716013520846442E-2</v>
      </c>
      <c r="FG32" s="18">
        <f t="shared" si="80"/>
        <v>-6.0609890862977044E-2</v>
      </c>
      <c r="FH32" s="18">
        <f t="shared" si="81"/>
        <v>-0.22563450932909179</v>
      </c>
      <c r="FI32" s="18">
        <f t="shared" si="82"/>
        <v>-0.17681959610375489</v>
      </c>
      <c r="FJ32" s="15"/>
      <c r="FK32" s="9">
        <v>440333.29682813003</v>
      </c>
      <c r="FL32" s="9">
        <v>440333.29682812898</v>
      </c>
      <c r="FM32" s="9">
        <v>440333.29682812898</v>
      </c>
      <c r="FN32" s="9">
        <v>440333.29682813003</v>
      </c>
      <c r="FO32" s="9">
        <v>440333.29680000001</v>
      </c>
      <c r="FP32" s="9">
        <v>440333.29682812898</v>
      </c>
      <c r="FQ32" s="10">
        <f t="shared" si="83"/>
        <v>-1.0477378964424133E-9</v>
      </c>
      <c r="FR32" s="10">
        <f t="shared" si="83"/>
        <v>0</v>
      </c>
      <c r="FS32" s="10">
        <f t="shared" si="84"/>
        <v>2.8128968551754951E-5</v>
      </c>
      <c r="FT32" s="10">
        <f t="shared" si="85"/>
        <v>0</v>
      </c>
      <c r="FU32" s="18">
        <f t="shared" si="86"/>
        <v>0</v>
      </c>
      <c r="FV32" s="18">
        <f t="shared" si="87"/>
        <v>6.3881084524323782E-11</v>
      </c>
      <c r="FW32" s="18">
        <f t="shared" si="88"/>
        <v>-2.3794200983428339E-15</v>
      </c>
      <c r="FX32" s="18">
        <f t="shared" si="89"/>
        <v>-6.3883463940341175E-11</v>
      </c>
      <c r="FY32" s="7"/>
    </row>
    <row r="33" spans="1:181">
      <c r="A33" s="5" t="s">
        <v>30</v>
      </c>
      <c r="B33" s="9">
        <f t="shared" si="0"/>
        <v>240772.08106863085</v>
      </c>
      <c r="C33" s="9">
        <f t="shared" si="1"/>
        <v>230007.45975749116</v>
      </c>
      <c r="D33" s="9">
        <f t="shared" si="2"/>
        <v>228524.694214677</v>
      </c>
      <c r="E33" s="9">
        <f t="shared" si="3"/>
        <v>238580.72363083067</v>
      </c>
      <c r="F33" s="9">
        <f t="shared" si="4"/>
        <v>232474.51676811656</v>
      </c>
      <c r="G33" s="9">
        <f t="shared" si="5"/>
        <v>238920.16194459249</v>
      </c>
      <c r="H33" s="10">
        <f t="shared" si="6"/>
        <v>-10764.621311139694</v>
      </c>
      <c r="I33" s="10">
        <f t="shared" si="6"/>
        <v>-1482.7655428141588</v>
      </c>
      <c r="J33" s="10">
        <f t="shared" si="7"/>
        <v>-2467.0570106254017</v>
      </c>
      <c r="K33" s="10">
        <f t="shared" si="8"/>
        <v>-10395.467729915486</v>
      </c>
      <c r="L33" s="18">
        <f t="shared" si="9"/>
        <v>-6.4465976206924585E-3</v>
      </c>
      <c r="M33" s="18">
        <f t="shared" si="10"/>
        <v>2.7726244003359657E-2</v>
      </c>
      <c r="N33" s="18">
        <f t="shared" si="11"/>
        <v>-4.4708760514767881E-2</v>
      </c>
      <c r="O33" s="18">
        <f t="shared" si="12"/>
        <v>-2.5593881893671296E-2</v>
      </c>
      <c r="P33" s="5"/>
      <c r="Q33" s="10">
        <v>11196.1273103121</v>
      </c>
      <c r="R33" s="9">
        <v>3792.2097164299998</v>
      </c>
      <c r="S33" s="9">
        <v>3382.37416278</v>
      </c>
      <c r="T33" s="9">
        <v>12005.07951</v>
      </c>
      <c r="U33" s="10">
        <v>7751.1492129999997</v>
      </c>
      <c r="V33" s="10">
        <v>14725.7450293899</v>
      </c>
      <c r="W33" s="10">
        <f t="shared" si="13"/>
        <v>-7403.9175938821008</v>
      </c>
      <c r="X33" s="10">
        <f t="shared" si="13"/>
        <v>-409.83555364999984</v>
      </c>
      <c r="Y33" s="10">
        <f t="shared" si="14"/>
        <v>-3958.9394965699998</v>
      </c>
      <c r="Z33" s="10">
        <f t="shared" si="15"/>
        <v>-11343.370866609901</v>
      </c>
      <c r="AA33" s="18">
        <f t="shared" si="16"/>
        <v>-0.10807301924109317</v>
      </c>
      <c r="AB33" s="18">
        <f t="shared" si="17"/>
        <v>0.89981441780172589</v>
      </c>
      <c r="AC33" s="18">
        <f t="shared" si="18"/>
        <v>-0.66129272994804056</v>
      </c>
      <c r="AD33" s="18">
        <f t="shared" si="19"/>
        <v>-0.35434420017431439</v>
      </c>
      <c r="AE33" s="7"/>
      <c r="AF33" s="9">
        <v>7101.3904407192904</v>
      </c>
      <c r="AG33" s="9">
        <v>7030.5158837417403</v>
      </c>
      <c r="AH33" s="9">
        <v>6781.1380257118199</v>
      </c>
      <c r="AI33" s="9">
        <v>7116.9564399999999</v>
      </c>
      <c r="AJ33" s="10">
        <v>6822.398201</v>
      </c>
      <c r="AK33" s="10">
        <v>6843.1640150785497</v>
      </c>
      <c r="AL33" s="10">
        <f t="shared" si="20"/>
        <v>-70.874556977550128</v>
      </c>
      <c r="AM33" s="10">
        <f t="shared" si="20"/>
        <v>-249.37785802992039</v>
      </c>
      <c r="AN33" s="10">
        <f t="shared" si="21"/>
        <v>208.11768274174028</v>
      </c>
      <c r="AO33" s="10">
        <f t="shared" si="22"/>
        <v>-62.025989366729846</v>
      </c>
      <c r="AP33" s="18">
        <f t="shared" si="23"/>
        <v>-3.5470776562302277E-2</v>
      </c>
      <c r="AQ33" s="18">
        <f t="shared" si="24"/>
        <v>3.0437704553079249E-3</v>
      </c>
      <c r="AR33" s="18">
        <f t="shared" si="25"/>
        <v>-9.9803774442757346E-3</v>
      </c>
      <c r="AS33" s="18">
        <f t="shared" si="26"/>
        <v>-4.1388231259147618E-2</v>
      </c>
      <c r="AT33" s="7"/>
      <c r="AU33" s="9">
        <v>1021.16165189624</v>
      </c>
      <c r="AV33" s="9">
        <v>853.34894843238806</v>
      </c>
      <c r="AW33" s="9">
        <v>762.39531471215798</v>
      </c>
      <c r="AX33" s="9">
        <v>1021.16165189624</v>
      </c>
      <c r="AY33" s="10">
        <v>853.33382789999996</v>
      </c>
      <c r="AZ33" s="10">
        <v>720.93041562026895</v>
      </c>
      <c r="BA33" s="10">
        <f t="shared" si="27"/>
        <v>-167.8127034638519</v>
      </c>
      <c r="BB33" s="10">
        <f t="shared" si="27"/>
        <v>-90.953633720230073</v>
      </c>
      <c r="BC33" s="10">
        <f t="shared" si="28"/>
        <v>1.5120532388095853E-2</v>
      </c>
      <c r="BD33" s="10">
        <f t="shared" si="29"/>
        <v>41.464899091889038</v>
      </c>
      <c r="BE33" s="18">
        <f t="shared" si="30"/>
        <v>-0.10658433913501969</v>
      </c>
      <c r="BF33" s="18">
        <f t="shared" si="31"/>
        <v>-0.15516015883908804</v>
      </c>
      <c r="BG33" s="18">
        <f t="shared" si="32"/>
        <v>-0.16433510125672376</v>
      </c>
      <c r="BH33" s="18">
        <f t="shared" si="33"/>
        <v>-0.16434990844455738</v>
      </c>
      <c r="BI33" s="1"/>
      <c r="BJ33" s="9">
        <v>392.49241499999999</v>
      </c>
      <c r="BK33" s="9">
        <v>164.6068646789</v>
      </c>
      <c r="BL33" s="9">
        <v>175.96681122690001</v>
      </c>
      <c r="BM33" s="9">
        <v>1098.9437077659099</v>
      </c>
      <c r="BN33" s="10">
        <v>1319.8794009999999</v>
      </c>
      <c r="BO33" s="10">
        <v>1389.7726237608899</v>
      </c>
      <c r="BP33" s="10">
        <f t="shared" si="34"/>
        <v>-227.8855503211</v>
      </c>
      <c r="BQ33" s="10">
        <f t="shared" si="34"/>
        <v>11.359946548000011</v>
      </c>
      <c r="BR33" s="10">
        <f t="shared" si="35"/>
        <v>-1155.2725363211</v>
      </c>
      <c r="BS33" s="10">
        <f t="shared" si="36"/>
        <v>-1213.8058125339899</v>
      </c>
      <c r="BT33" s="18">
        <f t="shared" si="37"/>
        <v>6.9012592944771495E-2</v>
      </c>
      <c r="BU33" s="18">
        <f t="shared" si="38"/>
        <v>5.2954249235146612E-2</v>
      </c>
      <c r="BV33" s="18">
        <f t="shared" si="39"/>
        <v>-0.5806113484284785</v>
      </c>
      <c r="BW33" s="18">
        <f t="shared" si="40"/>
        <v>0.20104368556169239</v>
      </c>
      <c r="BX33" s="1"/>
      <c r="BY33" s="9">
        <v>56097.149628687097</v>
      </c>
      <c r="BZ33" s="9">
        <v>57871.202853686897</v>
      </c>
      <c r="CA33" s="9">
        <v>58156.724543919197</v>
      </c>
      <c r="CB33" s="9">
        <v>56097.14963</v>
      </c>
      <c r="CC33" s="10">
        <v>57871.203438425095</v>
      </c>
      <c r="CD33" s="10">
        <v>58403.418821186897</v>
      </c>
      <c r="CE33" s="10">
        <f t="shared" si="41"/>
        <v>1774.0532249997996</v>
      </c>
      <c r="CF33" s="10">
        <f t="shared" si="41"/>
        <v>285.5216902323009</v>
      </c>
      <c r="CG33" s="10">
        <f t="shared" si="42"/>
        <v>-5.8473819808568805E-4</v>
      </c>
      <c r="CH33" s="10">
        <f t="shared" si="43"/>
        <v>-246.69427726769936</v>
      </c>
      <c r="CI33" s="18">
        <f t="shared" si="44"/>
        <v>4.9337438337712152E-3</v>
      </c>
      <c r="CJ33" s="18">
        <f t="shared" si="45"/>
        <v>9.1965494259693224E-3</v>
      </c>
      <c r="CK33" s="18">
        <f t="shared" si="46"/>
        <v>3.1624658948671072E-2</v>
      </c>
      <c r="CL33" s="18">
        <f t="shared" si="47"/>
        <v>3.1624669348197236E-2</v>
      </c>
      <c r="CM33" s="6"/>
      <c r="CN33" s="9">
        <v>1866.3889999999994</v>
      </c>
      <c r="CO33" s="9">
        <v>1866.3889999999994</v>
      </c>
      <c r="CP33" s="9">
        <v>1866.3889999999994</v>
      </c>
      <c r="CQ33" s="9">
        <v>1866.3889999999994</v>
      </c>
      <c r="CR33" s="9">
        <v>1866.3889999999994</v>
      </c>
      <c r="CS33" s="9">
        <v>1866.3889999999994</v>
      </c>
      <c r="CT33" s="10">
        <f t="shared" si="48"/>
        <v>0</v>
      </c>
      <c r="CU33" s="10">
        <f t="shared" si="48"/>
        <v>0</v>
      </c>
      <c r="CV33" s="10">
        <f t="shared" si="49"/>
        <v>0</v>
      </c>
      <c r="CW33" s="10">
        <f t="shared" si="50"/>
        <v>0</v>
      </c>
      <c r="CX33" s="18">
        <f t="shared" si="51"/>
        <v>0</v>
      </c>
      <c r="CY33" s="18">
        <f t="shared" si="52"/>
        <v>0</v>
      </c>
      <c r="CZ33" s="18">
        <f t="shared" si="53"/>
        <v>0</v>
      </c>
      <c r="DA33" s="18">
        <f t="shared" si="54"/>
        <v>0</v>
      </c>
      <c r="DB33" s="7"/>
      <c r="DC33" s="9">
        <v>9586.6958490158722</v>
      </c>
      <c r="DD33" s="9">
        <v>8090.5968063130631</v>
      </c>
      <c r="DE33" s="9">
        <v>7874.3068877623227</v>
      </c>
      <c r="DF33" s="9">
        <v>6309.4599614765502</v>
      </c>
      <c r="DG33" s="10">
        <v>5578.1360800000002</v>
      </c>
      <c r="DH33" s="10">
        <v>5458.6557136269103</v>
      </c>
      <c r="DI33" s="10">
        <f t="shared" si="55"/>
        <v>-1496.0990427028091</v>
      </c>
      <c r="DJ33" s="10">
        <f t="shared" si="55"/>
        <v>-216.28991855074037</v>
      </c>
      <c r="DK33" s="10">
        <f t="shared" si="56"/>
        <v>2512.4607263130629</v>
      </c>
      <c r="DL33" s="10">
        <f t="shared" si="57"/>
        <v>2415.6511741354125</v>
      </c>
      <c r="DM33" s="18">
        <f t="shared" si="58"/>
        <v>-2.6733493675271291E-2</v>
      </c>
      <c r="DN33" s="18">
        <f t="shared" si="59"/>
        <v>-2.141940688780937E-2</v>
      </c>
      <c r="DO33" s="18">
        <f t="shared" si="60"/>
        <v>-0.15605992578312497</v>
      </c>
      <c r="DP33" s="18">
        <f t="shared" si="61"/>
        <v>-0.11590910885270193</v>
      </c>
      <c r="DQ33" s="7"/>
      <c r="DR33" s="9">
        <v>7879.2457151094804</v>
      </c>
      <c r="DS33" s="9">
        <v>6217.4292042999996</v>
      </c>
      <c r="DT33" s="9">
        <v>5612.7509064366895</v>
      </c>
      <c r="DU33" s="9">
        <v>7879.245715</v>
      </c>
      <c r="DV33" s="10">
        <v>6217.4292042999996</v>
      </c>
      <c r="DW33" s="10">
        <v>5612.7509064366895</v>
      </c>
      <c r="DX33" s="10">
        <f t="shared" si="62"/>
        <v>-1661.8165108094809</v>
      </c>
      <c r="DY33" s="10">
        <f t="shared" si="62"/>
        <v>-604.67829786331004</v>
      </c>
      <c r="DZ33" s="10">
        <f t="shared" si="63"/>
        <v>0</v>
      </c>
      <c r="EA33" s="10">
        <f t="shared" si="64"/>
        <v>0</v>
      </c>
      <c r="EB33" s="18">
        <f t="shared" si="65"/>
        <v>-9.7255357157120831E-2</v>
      </c>
      <c r="EC33" s="18">
        <f t="shared" si="66"/>
        <v>-9.7255357157120831E-2</v>
      </c>
      <c r="ED33" s="18">
        <f t="shared" si="67"/>
        <v>-0.2109106088191578</v>
      </c>
      <c r="EE33" s="18">
        <f t="shared" si="68"/>
        <v>-0.21091060880819357</v>
      </c>
      <c r="EF33" s="6"/>
      <c r="EG33" s="9">
        <v>1786.167079899205</v>
      </c>
      <c r="EH33" s="9">
        <v>1332.0945847006178</v>
      </c>
      <c r="EI33" s="9">
        <v>1250.6024320687188</v>
      </c>
      <c r="EJ33" s="9">
        <v>1875.914176822364</v>
      </c>
      <c r="EK33" s="10">
        <v>1557.5664112688182</v>
      </c>
      <c r="EL33" s="10">
        <v>1420.7651051778289</v>
      </c>
      <c r="EM33" s="10">
        <f t="shared" si="69"/>
        <v>-454.07249519858715</v>
      </c>
      <c r="EN33" s="10">
        <f t="shared" si="69"/>
        <v>-81.492152631898989</v>
      </c>
      <c r="EO33" s="10">
        <f t="shared" si="70"/>
        <v>-225.47182656820041</v>
      </c>
      <c r="EP33" s="10">
        <f t="shared" si="71"/>
        <v>-170.16267310911007</v>
      </c>
      <c r="EQ33" s="18">
        <f t="shared" si="72"/>
        <v>-6.1175950692881148E-2</v>
      </c>
      <c r="ER33" s="18">
        <f t="shared" si="73"/>
        <v>-8.7830159344248329E-2</v>
      </c>
      <c r="ES33" s="18">
        <f t="shared" si="74"/>
        <v>-0.25421613706160728</v>
      </c>
      <c r="ET33" s="18">
        <f t="shared" si="75"/>
        <v>-0.16970273453170404</v>
      </c>
      <c r="EU33" s="7"/>
      <c r="EV33" s="9">
        <v>3949.3515951615341</v>
      </c>
      <c r="EW33" s="9">
        <v>2893.1555123775279</v>
      </c>
      <c r="EX33" s="9">
        <v>2766.1357472291752</v>
      </c>
      <c r="EY33" s="9">
        <v>3414.513455039616</v>
      </c>
      <c r="EZ33" s="10">
        <v>2741.1215912226489</v>
      </c>
      <c r="FA33" s="10">
        <v>2582.6599314855603</v>
      </c>
      <c r="FB33" s="10">
        <f t="shared" si="76"/>
        <v>-1056.1960827840062</v>
      </c>
      <c r="FC33" s="10">
        <f t="shared" si="76"/>
        <v>-127.01976514835269</v>
      </c>
      <c r="FD33" s="10">
        <f t="shared" si="77"/>
        <v>152.03392115487895</v>
      </c>
      <c r="FE33" s="10">
        <f t="shared" si="78"/>
        <v>183.47581574361493</v>
      </c>
      <c r="FF33" s="18">
        <f t="shared" si="79"/>
        <v>-4.3903538750314462E-2</v>
      </c>
      <c r="FG33" s="18">
        <f t="shared" si="80"/>
        <v>-5.7809058979542922E-2</v>
      </c>
      <c r="FH33" s="18">
        <f t="shared" si="81"/>
        <v>-0.26743531370516183</v>
      </c>
      <c r="FI33" s="18">
        <f t="shared" si="82"/>
        <v>-0.1972145878713939</v>
      </c>
      <c r="FJ33" s="15"/>
      <c r="FK33" s="9">
        <v>139895.91038283001</v>
      </c>
      <c r="FL33" s="9">
        <v>139895.91038283001</v>
      </c>
      <c r="FM33" s="9">
        <v>139895.91038283001</v>
      </c>
      <c r="FN33" s="9">
        <v>139895.91038283001</v>
      </c>
      <c r="FO33" s="9">
        <v>139895.91039999999</v>
      </c>
      <c r="FP33" s="9">
        <v>139895.910382829</v>
      </c>
      <c r="FQ33" s="10">
        <f t="shared" si="83"/>
        <v>0</v>
      </c>
      <c r="FR33" s="10">
        <f t="shared" si="83"/>
        <v>0</v>
      </c>
      <c r="FS33" s="10">
        <f t="shared" si="84"/>
        <v>-1.7169979400932789E-5</v>
      </c>
      <c r="FT33" s="10">
        <f t="shared" si="85"/>
        <v>1.0186340659856796E-9</v>
      </c>
      <c r="FU33" s="18">
        <f t="shared" si="86"/>
        <v>0</v>
      </c>
      <c r="FV33" s="18">
        <f t="shared" si="87"/>
        <v>-1.2274124372829968E-10</v>
      </c>
      <c r="FW33" s="18">
        <f t="shared" si="88"/>
        <v>0</v>
      </c>
      <c r="FX33" s="18">
        <f t="shared" si="89"/>
        <v>1.2273396237207039E-10</v>
      </c>
      <c r="FY33" s="7"/>
    </row>
    <row r="34" spans="1:181">
      <c r="A34" s="5" t="s">
        <v>31</v>
      </c>
      <c r="B34" s="9">
        <f t="shared" si="0"/>
        <v>202012.31138158895</v>
      </c>
      <c r="C34" s="9">
        <f t="shared" si="1"/>
        <v>188179.58475999342</v>
      </c>
      <c r="D34" s="9">
        <f t="shared" si="2"/>
        <v>185247.46559380836</v>
      </c>
      <c r="E34" s="9">
        <f t="shared" si="3"/>
        <v>202092.11393351477</v>
      </c>
      <c r="F34" s="9">
        <f t="shared" si="4"/>
        <v>194690.23727298965</v>
      </c>
      <c r="G34" s="9">
        <f t="shared" si="5"/>
        <v>195116.05097492906</v>
      </c>
      <c r="H34" s="10">
        <f t="shared" si="6"/>
        <v>-13832.726621595531</v>
      </c>
      <c r="I34" s="10">
        <f t="shared" si="6"/>
        <v>-2932.1191661850607</v>
      </c>
      <c r="J34" s="10">
        <f t="shared" si="7"/>
        <v>-6510.6525129962247</v>
      </c>
      <c r="K34" s="10">
        <f t="shared" si="8"/>
        <v>-9868.5853811207053</v>
      </c>
      <c r="L34" s="18">
        <f t="shared" si="9"/>
        <v>-1.5581494506562559E-2</v>
      </c>
      <c r="M34" s="18">
        <f t="shared" si="10"/>
        <v>2.187134331457796E-3</v>
      </c>
      <c r="N34" s="18">
        <f t="shared" si="11"/>
        <v>-6.8474671305880724E-2</v>
      </c>
      <c r="O34" s="18">
        <f t="shared" si="12"/>
        <v>-3.6626251843554045E-2</v>
      </c>
      <c r="P34" s="5"/>
      <c r="Q34" s="10">
        <v>23594.981417284202</v>
      </c>
      <c r="R34" s="9">
        <v>17155.525335179998</v>
      </c>
      <c r="S34" s="9">
        <v>15735.215906449899</v>
      </c>
      <c r="T34" s="9">
        <v>23645.524689999998</v>
      </c>
      <c r="U34" s="10">
        <v>19619.185374000001</v>
      </c>
      <c r="V34" s="10">
        <v>20856.261447989898</v>
      </c>
      <c r="W34" s="10">
        <f t="shared" si="13"/>
        <v>-6439.4560821042032</v>
      </c>
      <c r="X34" s="10">
        <f t="shared" si="13"/>
        <v>-1420.3094287300992</v>
      </c>
      <c r="Y34" s="10">
        <f t="shared" si="14"/>
        <v>-2463.6600388200022</v>
      </c>
      <c r="Z34" s="10">
        <f t="shared" si="15"/>
        <v>-5121.0455415399992</v>
      </c>
      <c r="AA34" s="18">
        <f t="shared" si="16"/>
        <v>-8.2790203213278457E-2</v>
      </c>
      <c r="AB34" s="18">
        <f t="shared" si="17"/>
        <v>6.3054405695626509E-2</v>
      </c>
      <c r="AC34" s="18">
        <f t="shared" si="18"/>
        <v>-0.27291634471841802</v>
      </c>
      <c r="AD34" s="18">
        <f t="shared" si="19"/>
        <v>-0.17027912760602809</v>
      </c>
      <c r="AE34" s="7"/>
      <c r="AF34" s="9">
        <v>16723.322554690501</v>
      </c>
      <c r="AG34" s="9">
        <v>16674.8546110764</v>
      </c>
      <c r="AH34" s="9">
        <v>16680.1770920745</v>
      </c>
      <c r="AI34" s="9">
        <v>16723.592550000001</v>
      </c>
      <c r="AJ34" s="10">
        <v>16410.83136</v>
      </c>
      <c r="AK34" s="10">
        <v>16424.700720049099</v>
      </c>
      <c r="AL34" s="10">
        <f t="shared" si="20"/>
        <v>-48.467943614101387</v>
      </c>
      <c r="AM34" s="10">
        <f t="shared" si="20"/>
        <v>5.3224809981002181</v>
      </c>
      <c r="AN34" s="10">
        <f t="shared" si="21"/>
        <v>264.0232510763999</v>
      </c>
      <c r="AO34" s="10">
        <f t="shared" si="22"/>
        <v>255.47637202540136</v>
      </c>
      <c r="AP34" s="18">
        <f t="shared" si="23"/>
        <v>3.191920482811718E-4</v>
      </c>
      <c r="AQ34" s="18">
        <f t="shared" si="24"/>
        <v>8.4513451785898789E-4</v>
      </c>
      <c r="AR34" s="18">
        <f t="shared" si="25"/>
        <v>-2.8982245277872284E-3</v>
      </c>
      <c r="AS34" s="18">
        <f t="shared" si="26"/>
        <v>-1.8701794429929534E-2</v>
      </c>
      <c r="AT34" s="7"/>
      <c r="AU34" s="9">
        <v>560.56373699999995</v>
      </c>
      <c r="AV34" s="9">
        <v>447.62845921890698</v>
      </c>
      <c r="AW34" s="9">
        <v>404.27604612278901</v>
      </c>
      <c r="AX34" s="9">
        <v>560.56373699999995</v>
      </c>
      <c r="AY34" s="10">
        <v>447.62658090000002</v>
      </c>
      <c r="AZ34" s="10">
        <v>384.92348480639998</v>
      </c>
      <c r="BA34" s="10">
        <f t="shared" si="27"/>
        <v>-112.93527778109296</v>
      </c>
      <c r="BB34" s="10">
        <f t="shared" si="27"/>
        <v>-43.352413096117971</v>
      </c>
      <c r="BC34" s="10">
        <f t="shared" si="28"/>
        <v>1.8783189069608852E-3</v>
      </c>
      <c r="BD34" s="10">
        <f t="shared" si="29"/>
        <v>19.352561316389028</v>
      </c>
      <c r="BE34" s="18">
        <f t="shared" si="30"/>
        <v>-9.6849099299374589E-2</v>
      </c>
      <c r="BF34" s="18">
        <f t="shared" si="31"/>
        <v>-0.14007902740612255</v>
      </c>
      <c r="BG34" s="18">
        <f t="shared" si="32"/>
        <v>-0.20146732713303031</v>
      </c>
      <c r="BH34" s="18">
        <f t="shared" si="33"/>
        <v>-0.20147067790080744</v>
      </c>
      <c r="BI34" s="1"/>
      <c r="BJ34" s="9">
        <v>109.5663249</v>
      </c>
      <c r="BK34" s="9">
        <v>49.644276725599902</v>
      </c>
      <c r="BL34" s="9">
        <v>54.212622629800002</v>
      </c>
      <c r="BM34" s="9">
        <v>4690.1325643910895</v>
      </c>
      <c r="BN34" s="10">
        <v>6407.3708489999999</v>
      </c>
      <c r="BO34" s="10">
        <v>6969.9832118395097</v>
      </c>
      <c r="BP34" s="10">
        <f t="shared" si="34"/>
        <v>-59.922048174400096</v>
      </c>
      <c r="BQ34" s="10">
        <f t="shared" si="34"/>
        <v>4.5683459042001004</v>
      </c>
      <c r="BR34" s="10">
        <f t="shared" si="35"/>
        <v>-6357.7265722743996</v>
      </c>
      <c r="BS34" s="10">
        <f t="shared" si="36"/>
        <v>-6915.7705892097101</v>
      </c>
      <c r="BT34" s="18">
        <f t="shared" si="37"/>
        <v>9.2021602599849275E-2</v>
      </c>
      <c r="BU34" s="18">
        <f t="shared" si="38"/>
        <v>8.7807054734051634E-2</v>
      </c>
      <c r="BV34" s="18">
        <f t="shared" si="39"/>
        <v>-0.54690205434096928</v>
      </c>
      <c r="BW34" s="18">
        <f t="shared" si="40"/>
        <v>0.36613853895020043</v>
      </c>
      <c r="BX34" s="1"/>
      <c r="BY34" s="9">
        <v>40945.222992659401</v>
      </c>
      <c r="BZ34" s="9">
        <v>39308.717653305903</v>
      </c>
      <c r="CA34" s="9">
        <v>38959.096556881101</v>
      </c>
      <c r="CB34" s="9">
        <v>40945.222990000002</v>
      </c>
      <c r="CC34" s="10">
        <v>39308.717789767143</v>
      </c>
      <c r="CD34" s="10">
        <v>38817.766051499901</v>
      </c>
      <c r="CE34" s="10">
        <f t="shared" si="41"/>
        <v>-1636.5053393534981</v>
      </c>
      <c r="CF34" s="10">
        <f t="shared" si="41"/>
        <v>-349.62109642480209</v>
      </c>
      <c r="CG34" s="10">
        <f t="shared" si="42"/>
        <v>-1.3646123989019543E-4</v>
      </c>
      <c r="CH34" s="10">
        <f t="shared" si="43"/>
        <v>141.33050538120006</v>
      </c>
      <c r="CI34" s="18">
        <f t="shared" si="44"/>
        <v>-8.8942381562375546E-3</v>
      </c>
      <c r="CJ34" s="18">
        <f t="shared" si="45"/>
        <v>-1.2489640107137932E-2</v>
      </c>
      <c r="CK34" s="18">
        <f t="shared" si="46"/>
        <v>-3.9968162821994849E-2</v>
      </c>
      <c r="CL34" s="18">
        <f t="shared" si="47"/>
        <v>-3.9968159426865033E-2</v>
      </c>
      <c r="CM34" s="6"/>
      <c r="CN34" s="9">
        <v>11508.591000000008</v>
      </c>
      <c r="CO34" s="9">
        <v>11508.591000000008</v>
      </c>
      <c r="CP34" s="9">
        <v>11508.591000000008</v>
      </c>
      <c r="CQ34" s="9">
        <v>11508.591000000008</v>
      </c>
      <c r="CR34" s="9">
        <v>11508.591000000008</v>
      </c>
      <c r="CS34" s="9">
        <v>11508.591000000008</v>
      </c>
      <c r="CT34" s="10">
        <f t="shared" si="48"/>
        <v>0</v>
      </c>
      <c r="CU34" s="10">
        <f t="shared" si="48"/>
        <v>0</v>
      </c>
      <c r="CV34" s="10">
        <f t="shared" si="49"/>
        <v>0</v>
      </c>
      <c r="CW34" s="10">
        <f t="shared" si="50"/>
        <v>0</v>
      </c>
      <c r="CX34" s="18">
        <f t="shared" si="51"/>
        <v>0</v>
      </c>
      <c r="CY34" s="18">
        <f t="shared" si="52"/>
        <v>0</v>
      </c>
      <c r="CZ34" s="18">
        <f t="shared" si="53"/>
        <v>0</v>
      </c>
      <c r="DA34" s="18">
        <f t="shared" si="54"/>
        <v>0</v>
      </c>
      <c r="DB34" s="7"/>
      <c r="DC34" s="9">
        <v>9258.9082759377579</v>
      </c>
      <c r="DD34" s="9">
        <v>5709.6054196360392</v>
      </c>
      <c r="DE34" s="9">
        <v>5108.7001206002342</v>
      </c>
      <c r="DF34" s="9">
        <v>4924.1680652210598</v>
      </c>
      <c r="DG34" s="10">
        <v>3647.3519190000002</v>
      </c>
      <c r="DH34" s="10">
        <v>3385.2609277986999</v>
      </c>
      <c r="DI34" s="10">
        <f t="shared" si="55"/>
        <v>-3549.3028563017187</v>
      </c>
      <c r="DJ34" s="10">
        <f t="shared" si="55"/>
        <v>-600.905299035805</v>
      </c>
      <c r="DK34" s="10">
        <f t="shared" si="56"/>
        <v>2062.253500636039</v>
      </c>
      <c r="DL34" s="10">
        <f t="shared" si="57"/>
        <v>1723.4391928015343</v>
      </c>
      <c r="DM34" s="18">
        <f t="shared" si="58"/>
        <v>-0.10524462810848843</v>
      </c>
      <c r="DN34" s="18">
        <f t="shared" si="59"/>
        <v>-7.1857884027039048E-2</v>
      </c>
      <c r="DO34" s="18">
        <f t="shared" si="60"/>
        <v>-0.38333923941397285</v>
      </c>
      <c r="DP34" s="18">
        <f t="shared" si="61"/>
        <v>-0.25929580983214062</v>
      </c>
      <c r="DQ34" s="7"/>
      <c r="DR34" s="9">
        <v>5931.9107405130299</v>
      </c>
      <c r="DS34" s="9">
        <v>4591.0370709999997</v>
      </c>
      <c r="DT34" s="9">
        <v>4115.87273561644</v>
      </c>
      <c r="DU34" s="9">
        <v>5931.9107409999997</v>
      </c>
      <c r="DV34" s="10">
        <v>4591.0370709999997</v>
      </c>
      <c r="DW34" s="10">
        <v>4115.87273561644</v>
      </c>
      <c r="DX34" s="10">
        <f t="shared" si="62"/>
        <v>-1340.8736695130301</v>
      </c>
      <c r="DY34" s="10">
        <f t="shared" si="62"/>
        <v>-475.16433538355977</v>
      </c>
      <c r="DZ34" s="10">
        <f t="shared" si="63"/>
        <v>0</v>
      </c>
      <c r="EA34" s="10">
        <f t="shared" si="64"/>
        <v>0</v>
      </c>
      <c r="EB34" s="18">
        <f t="shared" si="65"/>
        <v>-0.10349825715523171</v>
      </c>
      <c r="EC34" s="18">
        <f t="shared" si="66"/>
        <v>-0.10349825715523171</v>
      </c>
      <c r="ED34" s="18">
        <f t="shared" si="67"/>
        <v>-0.22604414128407177</v>
      </c>
      <c r="EE34" s="18">
        <f t="shared" si="68"/>
        <v>-0.22604414134760833</v>
      </c>
      <c r="EF34" s="6"/>
      <c r="EG34" s="9">
        <v>572.4992938282071</v>
      </c>
      <c r="EH34" s="9">
        <v>408.35661582003098</v>
      </c>
      <c r="EI34" s="9">
        <v>391.52429108368295</v>
      </c>
      <c r="EJ34" s="9">
        <v>587.46179667456295</v>
      </c>
      <c r="EK34" s="10">
        <v>518.146435959413</v>
      </c>
      <c r="EL34" s="10">
        <v>476.61805681511396</v>
      </c>
      <c r="EM34" s="10">
        <f t="shared" si="69"/>
        <v>-164.14267800817612</v>
      </c>
      <c r="EN34" s="10">
        <f t="shared" si="69"/>
        <v>-16.832324736348028</v>
      </c>
      <c r="EO34" s="10">
        <f t="shared" si="70"/>
        <v>-109.78982013938202</v>
      </c>
      <c r="EP34" s="10">
        <f t="shared" si="71"/>
        <v>-85.093765731431006</v>
      </c>
      <c r="EQ34" s="18">
        <f t="shared" si="72"/>
        <v>-4.1219669485571139E-2</v>
      </c>
      <c r="ER34" s="18">
        <f t="shared" si="73"/>
        <v>-8.0147958689330834E-2</v>
      </c>
      <c r="ES34" s="18">
        <f t="shared" si="74"/>
        <v>-0.28671245498065417</v>
      </c>
      <c r="ET34" s="18">
        <f t="shared" si="75"/>
        <v>-0.11799126531720441</v>
      </c>
      <c r="EU34" s="7"/>
      <c r="EV34" s="9">
        <v>1545.676450080033</v>
      </c>
      <c r="EW34" s="9">
        <v>1064.555723334636</v>
      </c>
      <c r="EX34" s="9">
        <v>1028.7306276540089</v>
      </c>
      <c r="EY34" s="9">
        <v>1313.877204532241</v>
      </c>
      <c r="EZ34" s="10">
        <v>970.31030336305901</v>
      </c>
      <c r="FA34" s="10">
        <v>915.00474381808692</v>
      </c>
      <c r="FB34" s="10">
        <f t="shared" si="76"/>
        <v>-481.12072674539695</v>
      </c>
      <c r="FC34" s="10">
        <f t="shared" si="76"/>
        <v>-35.825095680627101</v>
      </c>
      <c r="FD34" s="10">
        <f t="shared" si="77"/>
        <v>94.245419971577007</v>
      </c>
      <c r="FE34" s="10">
        <f t="shared" si="78"/>
        <v>113.72588383592199</v>
      </c>
      <c r="FF34" s="18">
        <f t="shared" si="79"/>
        <v>-3.3652626063018894E-2</v>
      </c>
      <c r="FG34" s="18">
        <f t="shared" si="80"/>
        <v>-5.699780714817218E-2</v>
      </c>
      <c r="FH34" s="18">
        <f t="shared" si="81"/>
        <v>-0.31126871779697829</v>
      </c>
      <c r="FI34" s="18">
        <f t="shared" si="82"/>
        <v>-0.26149087599970705</v>
      </c>
      <c r="FJ34" s="15"/>
      <c r="FK34" s="9">
        <v>91261.068594695796</v>
      </c>
      <c r="FL34" s="9">
        <v>91261.068594695898</v>
      </c>
      <c r="FM34" s="9">
        <v>91261.068594695898</v>
      </c>
      <c r="FN34" s="9">
        <v>91261.068594695796</v>
      </c>
      <c r="FO34" s="9">
        <v>91261.068589999995</v>
      </c>
      <c r="FP34" s="9">
        <v>91261.068594695898</v>
      </c>
      <c r="FQ34" s="10">
        <f t="shared" si="83"/>
        <v>0</v>
      </c>
      <c r="FR34" s="10">
        <f t="shared" si="83"/>
        <v>0</v>
      </c>
      <c r="FS34" s="10">
        <f t="shared" si="84"/>
        <v>4.6959030441939831E-6</v>
      </c>
      <c r="FT34" s="10">
        <f t="shared" si="85"/>
        <v>0</v>
      </c>
      <c r="FU34" s="18">
        <f t="shared" si="86"/>
        <v>0</v>
      </c>
      <c r="FV34" s="18">
        <f t="shared" si="87"/>
        <v>5.1455709611409704E-11</v>
      </c>
      <c r="FW34" s="18">
        <f t="shared" si="88"/>
        <v>0</v>
      </c>
      <c r="FX34" s="18">
        <f t="shared" si="89"/>
        <v>-5.145459343284865E-11</v>
      </c>
      <c r="FY34" s="7"/>
    </row>
    <row r="35" spans="1:181">
      <c r="A35" s="5" t="s">
        <v>32</v>
      </c>
      <c r="B35" s="9">
        <f t="shared" ref="B35:B52" si="90">EV35+EG35+DR35+DC35+CN35+BY35+BJ35+AU35+AF35+Q35+FK35</f>
        <v>288710.76307522343</v>
      </c>
      <c r="C35" s="9">
        <f t="shared" ref="C35:C52" si="91">EW35+EH35+DS35+DD35+CO35+BZ35+BK35+AV35+AG35+R35+FL35</f>
        <v>285487.96501611965</v>
      </c>
      <c r="D35" s="9">
        <f t="shared" ref="D35:D52" si="92">EX35+EI35+DT35+DE35+CP35+CA35+BL35+AW35+AH35+S35+FM35</f>
        <v>284985.79518380959</v>
      </c>
      <c r="E35" s="9">
        <f t="shared" ref="E35:E52" si="93">EY35+EJ35+DU35+DF35+CQ35+CB35+BM35+AX35+AI35+T35+FN35</f>
        <v>288302.39417220402</v>
      </c>
      <c r="F35" s="9">
        <f t="shared" ref="F35:F52" si="94">EZ35+EK35+DV35+DG35+CR35+CC35+BN35+AY35+AJ35+U35+FO35</f>
        <v>284901.53709419217</v>
      </c>
      <c r="G35" s="9">
        <f t="shared" ref="G35:G52" si="95">FA35+EL35+DW35+DH35+CS35+CD35+BO35+AZ35+AK35+V35+FP35</f>
        <v>284376.34417092666</v>
      </c>
      <c r="H35" s="10">
        <f t="shared" si="6"/>
        <v>-3222.7980591037776</v>
      </c>
      <c r="I35" s="10">
        <f t="shared" si="6"/>
        <v>-502.16983231005725</v>
      </c>
      <c r="J35" s="10">
        <f t="shared" si="7"/>
        <v>586.42792192747584</v>
      </c>
      <c r="K35" s="10">
        <f t="shared" si="8"/>
        <v>609.4510128829279</v>
      </c>
      <c r="L35" s="18">
        <f t="shared" si="9"/>
        <v>-1.7589877467573912E-3</v>
      </c>
      <c r="M35" s="18">
        <f t="shared" si="10"/>
        <v>-1.8434190584653591E-3</v>
      </c>
      <c r="N35" s="18">
        <f t="shared" si="11"/>
        <v>-1.1162722251072017E-2</v>
      </c>
      <c r="O35" s="18">
        <f t="shared" si="12"/>
        <v>-1.1796145806477426E-2</v>
      </c>
      <c r="P35" s="5"/>
      <c r="Q35" s="10">
        <v>7536.2490104500002</v>
      </c>
      <c r="R35" s="9">
        <v>6624.9639611000002</v>
      </c>
      <c r="S35" s="9">
        <v>6670.9913625899999</v>
      </c>
      <c r="T35" s="9">
        <v>7536.2490100000005</v>
      </c>
      <c r="U35" s="10">
        <v>6248.3993150000006</v>
      </c>
      <c r="V35" s="10">
        <v>6269.3105300899897</v>
      </c>
      <c r="W35" s="10">
        <f t="shared" si="13"/>
        <v>-911.28504935000001</v>
      </c>
      <c r="X35" s="10">
        <f t="shared" si="13"/>
        <v>46.027401489999647</v>
      </c>
      <c r="Y35" s="10">
        <f t="shared" si="14"/>
        <v>376.56464609999966</v>
      </c>
      <c r="Z35" s="10">
        <f t="shared" si="15"/>
        <v>401.68083250001018</v>
      </c>
      <c r="AA35" s="18">
        <f t="shared" si="16"/>
        <v>6.9475700940050573E-3</v>
      </c>
      <c r="AB35" s="18">
        <f t="shared" si="17"/>
        <v>3.3466515239814064E-3</v>
      </c>
      <c r="AC35" s="18">
        <f t="shared" si="18"/>
        <v>-0.12092024136760654</v>
      </c>
      <c r="AD35" s="18">
        <f t="shared" si="19"/>
        <v>-0.17088735965214608</v>
      </c>
      <c r="AE35" s="7"/>
      <c r="AF35" s="9">
        <v>682.94827096480003</v>
      </c>
      <c r="AG35" s="9">
        <v>680.61625660678499</v>
      </c>
      <c r="AH35" s="9">
        <v>681.68481275766305</v>
      </c>
      <c r="AI35" s="9">
        <v>652.82196139999996</v>
      </c>
      <c r="AJ35" s="10">
        <v>650.48806539999998</v>
      </c>
      <c r="AK35" s="10">
        <v>652.16555092228305</v>
      </c>
      <c r="AL35" s="10">
        <f t="shared" si="20"/>
        <v>-2.3320143580150443</v>
      </c>
      <c r="AM35" s="10">
        <f t="shared" si="20"/>
        <v>1.0685561508780665</v>
      </c>
      <c r="AN35" s="10">
        <f t="shared" si="21"/>
        <v>30.128191206785004</v>
      </c>
      <c r="AO35" s="10">
        <f t="shared" si="22"/>
        <v>29.519261835380007</v>
      </c>
      <c r="AP35" s="18">
        <f t="shared" si="23"/>
        <v>1.5699832916206812E-3</v>
      </c>
      <c r="AQ35" s="18">
        <f t="shared" si="24"/>
        <v>2.578810606235396E-3</v>
      </c>
      <c r="AR35" s="18">
        <f t="shared" si="25"/>
        <v>-3.4146281016578474E-3</v>
      </c>
      <c r="AS35" s="18">
        <f t="shared" si="26"/>
        <v>-3.5750880607552759E-3</v>
      </c>
      <c r="AT35" s="7"/>
      <c r="AU35" s="9">
        <v>631.92129111608801</v>
      </c>
      <c r="AV35" s="9">
        <v>482.58508165450598</v>
      </c>
      <c r="AW35" s="9">
        <v>437.48025056986</v>
      </c>
      <c r="AX35" s="9">
        <v>631.92129111608801</v>
      </c>
      <c r="AY35" s="10">
        <v>482.59098840000001</v>
      </c>
      <c r="AZ35" s="10">
        <v>416.89665614657798</v>
      </c>
      <c r="BA35" s="10">
        <f t="shared" si="27"/>
        <v>-149.33620946158203</v>
      </c>
      <c r="BB35" s="10">
        <f t="shared" si="27"/>
        <v>-45.10483108464598</v>
      </c>
      <c r="BC35" s="10">
        <f t="shared" si="28"/>
        <v>-5.9067454940304742E-3</v>
      </c>
      <c r="BD35" s="10">
        <f t="shared" si="29"/>
        <v>20.583594423282022</v>
      </c>
      <c r="BE35" s="18">
        <f t="shared" si="30"/>
        <v>-9.3465034041266923E-2</v>
      </c>
      <c r="BF35" s="18">
        <f t="shared" si="31"/>
        <v>-0.1361283858018722</v>
      </c>
      <c r="BG35" s="18">
        <f t="shared" si="32"/>
        <v>-0.2363209019240784</v>
      </c>
      <c r="BH35" s="18">
        <f t="shared" si="33"/>
        <v>-0.23631155464368594</v>
      </c>
      <c r="BI35" s="1"/>
      <c r="BJ35" s="9">
        <v>0</v>
      </c>
      <c r="BK35" s="9">
        <v>0</v>
      </c>
      <c r="BL35" s="9">
        <v>0</v>
      </c>
      <c r="BM35" s="9">
        <v>0</v>
      </c>
      <c r="BN35" s="10">
        <v>0</v>
      </c>
      <c r="BO35" s="10">
        <v>0</v>
      </c>
      <c r="BP35" s="10">
        <f t="shared" si="34"/>
        <v>0</v>
      </c>
      <c r="BQ35" s="10">
        <f t="shared" si="34"/>
        <v>0</v>
      </c>
      <c r="BR35" s="10">
        <f t="shared" si="35"/>
        <v>0</v>
      </c>
      <c r="BS35" s="10">
        <f t="shared" si="36"/>
        <v>0</v>
      </c>
      <c r="BT35" s="18">
        <f t="shared" si="37"/>
        <v>0</v>
      </c>
      <c r="BU35" s="18">
        <f t="shared" si="38"/>
        <v>0</v>
      </c>
      <c r="BV35" s="18">
        <f t="shared" si="39"/>
        <v>0</v>
      </c>
      <c r="BW35" s="18">
        <f t="shared" si="40"/>
        <v>0</v>
      </c>
      <c r="BX35" s="2"/>
      <c r="BY35" s="9">
        <v>3751.0433849729998</v>
      </c>
      <c r="BZ35" s="9">
        <v>3447.6638407833798</v>
      </c>
      <c r="CA35" s="9">
        <v>3373.4948095506602</v>
      </c>
      <c r="CB35" s="9">
        <v>3751.0433849999999</v>
      </c>
      <c r="CC35" s="10">
        <v>3447.663876281541</v>
      </c>
      <c r="CD35" s="10">
        <v>3356.6499775264901</v>
      </c>
      <c r="CE35" s="10">
        <f t="shared" si="41"/>
        <v>-303.37954418961999</v>
      </c>
      <c r="CF35" s="10">
        <f t="shared" si="41"/>
        <v>-74.16903123271959</v>
      </c>
      <c r="CG35" s="10">
        <f t="shared" si="42"/>
        <v>-3.5498161196301226E-5</v>
      </c>
      <c r="CH35" s="10">
        <f t="shared" si="43"/>
        <v>16.844832024170046</v>
      </c>
      <c r="CI35" s="18">
        <f t="shared" si="44"/>
        <v>-2.1512837288645538E-2</v>
      </c>
      <c r="CJ35" s="18">
        <f t="shared" si="45"/>
        <v>-2.6398715774234166E-2</v>
      </c>
      <c r="CK35" s="18">
        <f t="shared" si="46"/>
        <v>-8.0878708416166109E-2</v>
      </c>
      <c r="CL35" s="18">
        <f t="shared" si="47"/>
        <v>-8.0878698959238771E-2</v>
      </c>
      <c r="CM35" s="6"/>
      <c r="CN35" s="9">
        <v>1089.2670999999998</v>
      </c>
      <c r="CO35" s="9">
        <v>1089.2670999999998</v>
      </c>
      <c r="CP35" s="9">
        <v>1089.2670999999998</v>
      </c>
      <c r="CQ35" s="9">
        <v>1089.2670999999998</v>
      </c>
      <c r="CR35" s="9">
        <v>1089.2670999999998</v>
      </c>
      <c r="CS35" s="9">
        <v>1089.2670999999998</v>
      </c>
      <c r="CT35" s="10">
        <f t="shared" si="48"/>
        <v>0</v>
      </c>
      <c r="CU35" s="10">
        <f t="shared" si="48"/>
        <v>0</v>
      </c>
      <c r="CV35" s="10">
        <f t="shared" si="49"/>
        <v>0</v>
      </c>
      <c r="CW35" s="10">
        <f t="shared" si="50"/>
        <v>0</v>
      </c>
      <c r="CX35" s="18">
        <f t="shared" si="51"/>
        <v>0</v>
      </c>
      <c r="CY35" s="18">
        <f t="shared" si="52"/>
        <v>0</v>
      </c>
      <c r="CZ35" s="18">
        <f t="shared" si="53"/>
        <v>0</v>
      </c>
      <c r="DA35" s="18">
        <f t="shared" si="54"/>
        <v>0</v>
      </c>
      <c r="DB35" s="7"/>
      <c r="DC35" s="9">
        <v>830.51864314317879</v>
      </c>
      <c r="DD35" s="9">
        <v>508.04512344795666</v>
      </c>
      <c r="DE35" s="9">
        <v>441.03358621880034</v>
      </c>
      <c r="DF35" s="9">
        <v>477.18673851369999</v>
      </c>
      <c r="DG35" s="10">
        <v>328.85286259999998</v>
      </c>
      <c r="DH35" s="10">
        <v>300.12942576261798</v>
      </c>
      <c r="DI35" s="10">
        <f t="shared" si="55"/>
        <v>-322.47351969522214</v>
      </c>
      <c r="DJ35" s="10">
        <f t="shared" si="55"/>
        <v>-67.011537229156318</v>
      </c>
      <c r="DK35" s="10">
        <f t="shared" si="56"/>
        <v>179.19226084795667</v>
      </c>
      <c r="DL35" s="10">
        <f t="shared" si="57"/>
        <v>140.90416045618235</v>
      </c>
      <c r="DM35" s="18">
        <f t="shared" si="58"/>
        <v>-0.13190075868530776</v>
      </c>
      <c r="DN35" s="18">
        <f t="shared" si="59"/>
        <v>-8.7344341813803017E-2</v>
      </c>
      <c r="DO35" s="18">
        <f t="shared" si="60"/>
        <v>-0.38827968806911989</v>
      </c>
      <c r="DP35" s="18">
        <f t="shared" si="61"/>
        <v>-0.31085079265974058</v>
      </c>
      <c r="DQ35" s="7"/>
      <c r="DR35" s="9">
        <v>4051.4566396596301</v>
      </c>
      <c r="DS35" s="9">
        <v>2630.5308696000002</v>
      </c>
      <c r="DT35" s="9">
        <v>2289.7892208081898</v>
      </c>
      <c r="DU35" s="9">
        <v>4051.4566399999999</v>
      </c>
      <c r="DV35" s="10">
        <v>2630.5308696000002</v>
      </c>
      <c r="DW35" s="10">
        <v>2289.7892208081898</v>
      </c>
      <c r="DX35" s="10">
        <f t="shared" si="62"/>
        <v>-1420.9257700596299</v>
      </c>
      <c r="DY35" s="10">
        <f t="shared" si="62"/>
        <v>-340.74164879181035</v>
      </c>
      <c r="DZ35" s="10">
        <f t="shared" si="63"/>
        <v>0</v>
      </c>
      <c r="EA35" s="10">
        <f t="shared" si="64"/>
        <v>0</v>
      </c>
      <c r="EB35" s="18">
        <f t="shared" si="65"/>
        <v>-0.12953341575635025</v>
      </c>
      <c r="EC35" s="18">
        <f t="shared" si="66"/>
        <v>-0.12953341575635025</v>
      </c>
      <c r="ED35" s="18">
        <f t="shared" si="67"/>
        <v>-0.35071972785052546</v>
      </c>
      <c r="EE35" s="18">
        <f t="shared" si="68"/>
        <v>-0.35071972790507261</v>
      </c>
      <c r="EF35" s="6"/>
      <c r="EG35" s="9">
        <v>149.9320398643049</v>
      </c>
      <c r="EH35" s="9">
        <v>108.62158071088967</v>
      </c>
      <c r="EI35" s="9">
        <v>98.109781800940709</v>
      </c>
      <c r="EJ35" s="9">
        <v>155.85264152046261</v>
      </c>
      <c r="EK35" s="10">
        <v>118.8100190822974</v>
      </c>
      <c r="EL35" s="10">
        <v>106.8786994936514</v>
      </c>
      <c r="EM35" s="10">
        <f t="shared" si="69"/>
        <v>-41.310459153415223</v>
      </c>
      <c r="EN35" s="10">
        <f t="shared" si="69"/>
        <v>-10.511798909948965</v>
      </c>
      <c r="EO35" s="10">
        <f t="shared" si="70"/>
        <v>-10.188438371407727</v>
      </c>
      <c r="EP35" s="10">
        <f t="shared" si="71"/>
        <v>-8.7689176927106871</v>
      </c>
      <c r="EQ35" s="18">
        <f t="shared" si="72"/>
        <v>-9.677449767489088E-2</v>
      </c>
      <c r="ER35" s="18">
        <f t="shared" si="73"/>
        <v>-0.10042351378111816</v>
      </c>
      <c r="ES35" s="18">
        <f t="shared" si="74"/>
        <v>-0.27552789377642706</v>
      </c>
      <c r="ET35" s="18">
        <f t="shared" si="75"/>
        <v>-0.2376772191782307</v>
      </c>
      <c r="EU35" s="7"/>
      <c r="EV35" s="9">
        <v>236.28357623247402</v>
      </c>
      <c r="EW35" s="9">
        <v>164.52808339714639</v>
      </c>
      <c r="EX35" s="9">
        <v>152.80114069448641</v>
      </c>
      <c r="EY35" s="9">
        <v>205.45228583377718</v>
      </c>
      <c r="EZ35" s="10">
        <v>153.79089782836212</v>
      </c>
      <c r="FA35" s="10">
        <v>144.1138913578487</v>
      </c>
      <c r="FB35" s="10">
        <f t="shared" si="76"/>
        <v>-71.75549283532763</v>
      </c>
      <c r="FC35" s="10">
        <f t="shared" si="76"/>
        <v>-11.726942702659983</v>
      </c>
      <c r="FD35" s="10">
        <f t="shared" si="77"/>
        <v>10.73718556878427</v>
      </c>
      <c r="FE35" s="10">
        <f t="shared" si="78"/>
        <v>8.6872493366377057</v>
      </c>
      <c r="FF35" s="18">
        <f t="shared" si="79"/>
        <v>-7.1276237226643446E-2</v>
      </c>
      <c r="FG35" s="18">
        <f t="shared" si="80"/>
        <v>-6.2923141792912959E-2</v>
      </c>
      <c r="FH35" s="18">
        <f t="shared" si="81"/>
        <v>-0.30368379376791316</v>
      </c>
      <c r="FI35" s="18">
        <f t="shared" si="82"/>
        <v>-0.25145199916253119</v>
      </c>
      <c r="FJ35" s="15"/>
      <c r="FK35" s="9">
        <v>269751.14311881998</v>
      </c>
      <c r="FL35" s="9">
        <v>269751.14311881899</v>
      </c>
      <c r="FM35" s="9">
        <v>269751.14311881899</v>
      </c>
      <c r="FN35" s="9">
        <v>269751.14311881998</v>
      </c>
      <c r="FO35" s="9">
        <v>269751.14309999999</v>
      </c>
      <c r="FP35" s="9">
        <v>269751.14311881899</v>
      </c>
      <c r="FQ35" s="10">
        <f t="shared" si="83"/>
        <v>-9.8953023552894592E-10</v>
      </c>
      <c r="FR35" s="10">
        <f t="shared" si="83"/>
        <v>0</v>
      </c>
      <c r="FS35" s="10">
        <f t="shared" si="84"/>
        <v>1.881900243461132E-5</v>
      </c>
      <c r="FT35" s="10">
        <f t="shared" si="85"/>
        <v>0</v>
      </c>
      <c r="FU35" s="18">
        <f t="shared" si="86"/>
        <v>0</v>
      </c>
      <c r="FV35" s="18">
        <f t="shared" si="87"/>
        <v>6.9764310239215147E-11</v>
      </c>
      <c r="FW35" s="18">
        <f t="shared" si="88"/>
        <v>-3.6683078488126281E-15</v>
      </c>
      <c r="FX35" s="18">
        <f t="shared" si="89"/>
        <v>-6.9767978542196643E-11</v>
      </c>
      <c r="FY35" s="7"/>
    </row>
    <row r="36" spans="1:181">
      <c r="A36" s="5" t="s">
        <v>33</v>
      </c>
      <c r="B36" s="9">
        <f t="shared" si="90"/>
        <v>365532.86190251098</v>
      </c>
      <c r="C36" s="9">
        <f t="shared" si="91"/>
        <v>357230.74471120181</v>
      </c>
      <c r="D36" s="9">
        <f t="shared" si="92"/>
        <v>353623.17338213214</v>
      </c>
      <c r="E36" s="9">
        <f t="shared" si="93"/>
        <v>359978.90424274874</v>
      </c>
      <c r="F36" s="9">
        <f t="shared" si="94"/>
        <v>325293.87721882819</v>
      </c>
      <c r="G36" s="9">
        <f t="shared" si="95"/>
        <v>327660.51268017822</v>
      </c>
      <c r="H36" s="10">
        <f t="shared" si="6"/>
        <v>-8302.1171913091675</v>
      </c>
      <c r="I36" s="10">
        <f t="shared" si="6"/>
        <v>-3607.5713290696731</v>
      </c>
      <c r="J36" s="10">
        <f t="shared" si="7"/>
        <v>31936.867492373625</v>
      </c>
      <c r="K36" s="10">
        <f t="shared" si="8"/>
        <v>25962.660701953922</v>
      </c>
      <c r="L36" s="18">
        <f t="shared" si="9"/>
        <v>-1.0098714577285792E-2</v>
      </c>
      <c r="M36" s="18">
        <f t="shared" si="10"/>
        <v>7.2753765966457841E-3</v>
      </c>
      <c r="N36" s="18">
        <f t="shared" si="11"/>
        <v>-2.271236886363277E-2</v>
      </c>
      <c r="O36" s="18">
        <f t="shared" si="12"/>
        <v>-9.6352943506186686E-2</v>
      </c>
      <c r="P36" s="5"/>
      <c r="Q36" s="10">
        <v>60205.7194453759</v>
      </c>
      <c r="R36" s="9">
        <v>61040.753926979902</v>
      </c>
      <c r="S36" s="9">
        <v>59306.553276329898</v>
      </c>
      <c r="T36" s="9">
        <v>60203.737379999999</v>
      </c>
      <c r="U36" s="10">
        <v>31608.342779999999</v>
      </c>
      <c r="V36" s="10">
        <v>35661.594406420001</v>
      </c>
      <c r="W36" s="10">
        <f t="shared" si="13"/>
        <v>835.03448160400148</v>
      </c>
      <c r="X36" s="10">
        <f t="shared" si="13"/>
        <v>-1734.2006506500038</v>
      </c>
      <c r="Y36" s="10">
        <f t="shared" si="14"/>
        <v>29432.411146979903</v>
      </c>
      <c r="Z36" s="10">
        <f t="shared" si="15"/>
        <v>23644.958869909897</v>
      </c>
      <c r="AA36" s="18">
        <f t="shared" si="16"/>
        <v>-2.841053786335182E-2</v>
      </c>
      <c r="AB36" s="18">
        <f t="shared" si="17"/>
        <v>0.12823360131948058</v>
      </c>
      <c r="AC36" s="18">
        <f t="shared" si="18"/>
        <v>1.3869686954934915E-2</v>
      </c>
      <c r="AD36" s="18">
        <f t="shared" si="19"/>
        <v>-0.4749770669470022</v>
      </c>
      <c r="AE36" s="7"/>
      <c r="AF36" s="9">
        <v>17829.477557940401</v>
      </c>
      <c r="AG36" s="9">
        <v>16860.752323470901</v>
      </c>
      <c r="AH36" s="9">
        <v>16868.506822885101</v>
      </c>
      <c r="AI36" s="9">
        <v>17878.697520000002</v>
      </c>
      <c r="AJ36" s="10">
        <v>17232.16965</v>
      </c>
      <c r="AK36" s="10">
        <v>17290.547772224501</v>
      </c>
      <c r="AL36" s="10">
        <f t="shared" si="20"/>
        <v>-968.72523446950072</v>
      </c>
      <c r="AM36" s="10">
        <f t="shared" si="20"/>
        <v>7.7544994142008363</v>
      </c>
      <c r="AN36" s="10">
        <f t="shared" si="21"/>
        <v>-371.41732652909923</v>
      </c>
      <c r="AO36" s="10">
        <f t="shared" si="22"/>
        <v>-422.04094933939996</v>
      </c>
      <c r="AP36" s="18">
        <f t="shared" si="23"/>
        <v>4.5991419987862793E-4</v>
      </c>
      <c r="AQ36" s="18">
        <f t="shared" si="24"/>
        <v>3.3877406856020341E-3</v>
      </c>
      <c r="AR36" s="18">
        <f t="shared" si="25"/>
        <v>-5.4332788570020468E-2</v>
      </c>
      <c r="AS36" s="18">
        <f t="shared" si="26"/>
        <v>-3.6161911083106776E-2</v>
      </c>
      <c r="AT36" s="7"/>
      <c r="AU36" s="9">
        <v>2423.89708913809</v>
      </c>
      <c r="AV36" s="9">
        <v>1977.48533490253</v>
      </c>
      <c r="AW36" s="9">
        <v>1771.5391894505301</v>
      </c>
      <c r="AX36" s="9">
        <v>2423.89708913809</v>
      </c>
      <c r="AY36" s="10">
        <v>1977.4605839999999</v>
      </c>
      <c r="AZ36" s="10">
        <v>1677.2558257620101</v>
      </c>
      <c r="BA36" s="10">
        <f t="shared" si="27"/>
        <v>-446.41175423556001</v>
      </c>
      <c r="BB36" s="10">
        <f t="shared" si="27"/>
        <v>-205.94614545199988</v>
      </c>
      <c r="BC36" s="10">
        <f t="shared" si="28"/>
        <v>2.4750902530058738E-2</v>
      </c>
      <c r="BD36" s="10">
        <f t="shared" si="29"/>
        <v>94.283363688520012</v>
      </c>
      <c r="BE36" s="18">
        <f t="shared" si="30"/>
        <v>-0.10414547294842566</v>
      </c>
      <c r="BF36" s="18">
        <f t="shared" si="31"/>
        <v>-0.15181327034632305</v>
      </c>
      <c r="BG36" s="18">
        <f t="shared" si="32"/>
        <v>-0.18417108392761794</v>
      </c>
      <c r="BH36" s="18">
        <f t="shared" si="33"/>
        <v>-0.18418129512950476</v>
      </c>
      <c r="BI36" s="1"/>
      <c r="BJ36" s="9">
        <v>201.12064599999999</v>
      </c>
      <c r="BK36" s="9">
        <v>75.834685711800105</v>
      </c>
      <c r="BL36" s="9">
        <v>78.435186314099894</v>
      </c>
      <c r="BM36" s="9">
        <v>199.08249957659899</v>
      </c>
      <c r="BN36" s="10">
        <v>224.14369600000001</v>
      </c>
      <c r="BO36" s="10">
        <v>231.6976671898</v>
      </c>
      <c r="BP36" s="10">
        <f t="shared" si="34"/>
        <v>-125.28596028819989</v>
      </c>
      <c r="BQ36" s="10">
        <f t="shared" si="34"/>
        <v>2.600500602299789</v>
      </c>
      <c r="BR36" s="10">
        <f t="shared" si="35"/>
        <v>-148.30901028819989</v>
      </c>
      <c r="BS36" s="10">
        <f t="shared" si="36"/>
        <v>-153.26248087570011</v>
      </c>
      <c r="BT36" s="18">
        <f t="shared" si="37"/>
        <v>3.4291704091484659E-2</v>
      </c>
      <c r="BU36" s="18">
        <f t="shared" si="38"/>
        <v>3.3701466178196665E-2</v>
      </c>
      <c r="BV36" s="18">
        <f t="shared" si="39"/>
        <v>-0.6229393291039842</v>
      </c>
      <c r="BW36" s="18">
        <f t="shared" si="40"/>
        <v>0.12588347281504</v>
      </c>
      <c r="BX36" s="1"/>
      <c r="BY36" s="9">
        <v>25444.353040221002</v>
      </c>
      <c r="BZ36" s="9">
        <v>24500.651499566899</v>
      </c>
      <c r="CA36" s="9">
        <v>24296.718470624699</v>
      </c>
      <c r="CB36" s="9">
        <v>25444.353040000002</v>
      </c>
      <c r="CC36" s="10">
        <v>24500.651431979441</v>
      </c>
      <c r="CD36" s="10">
        <v>24217.362306018302</v>
      </c>
      <c r="CE36" s="10">
        <f t="shared" si="41"/>
        <v>-943.70154065410316</v>
      </c>
      <c r="CF36" s="10">
        <f t="shared" si="41"/>
        <v>-203.9330289421996</v>
      </c>
      <c r="CG36" s="10">
        <f t="shared" si="42"/>
        <v>6.7587458033813164E-5</v>
      </c>
      <c r="CH36" s="10">
        <f t="shared" si="43"/>
        <v>79.356164606397215</v>
      </c>
      <c r="CI36" s="18">
        <f t="shared" si="44"/>
        <v>-8.3235757606610807E-3</v>
      </c>
      <c r="CJ36" s="18">
        <f t="shared" si="45"/>
        <v>-1.1562514031417795E-2</v>
      </c>
      <c r="CK36" s="18">
        <f t="shared" si="46"/>
        <v>-3.7088840072386706E-2</v>
      </c>
      <c r="CL36" s="18">
        <f t="shared" si="47"/>
        <v>-3.7088842720308414E-2</v>
      </c>
      <c r="CM36" s="6"/>
      <c r="CN36" s="9">
        <v>368.24339999999989</v>
      </c>
      <c r="CO36" s="9">
        <v>368.24339999999989</v>
      </c>
      <c r="CP36" s="9">
        <v>368.24339999999989</v>
      </c>
      <c r="CQ36" s="9">
        <v>368.24339999999989</v>
      </c>
      <c r="CR36" s="9">
        <v>368.24339999999989</v>
      </c>
      <c r="CS36" s="9">
        <v>368.24339999999989</v>
      </c>
      <c r="CT36" s="10">
        <f t="shared" si="48"/>
        <v>0</v>
      </c>
      <c r="CU36" s="10">
        <f t="shared" si="48"/>
        <v>0</v>
      </c>
      <c r="CV36" s="10">
        <f t="shared" si="49"/>
        <v>0</v>
      </c>
      <c r="CW36" s="10">
        <f t="shared" si="50"/>
        <v>0</v>
      </c>
      <c r="CX36" s="18">
        <f t="shared" si="51"/>
        <v>0</v>
      </c>
      <c r="CY36" s="18">
        <f t="shared" si="52"/>
        <v>0</v>
      </c>
      <c r="CZ36" s="18">
        <f t="shared" si="53"/>
        <v>0</v>
      </c>
      <c r="DA36" s="18">
        <f t="shared" si="54"/>
        <v>0</v>
      </c>
      <c r="DB36" s="7"/>
      <c r="DC36" s="9">
        <v>11195.72309893328</v>
      </c>
      <c r="DD36" s="9">
        <v>7476.7112799660699</v>
      </c>
      <c r="DE36" s="9">
        <v>6828.4376728375082</v>
      </c>
      <c r="DF36" s="9">
        <v>5912.9298508132997</v>
      </c>
      <c r="DG36" s="10">
        <v>4544.1184659999999</v>
      </c>
      <c r="DH36" s="10">
        <v>4240.1092909069203</v>
      </c>
      <c r="DI36" s="10">
        <f t="shared" si="55"/>
        <v>-3719.0118189672103</v>
      </c>
      <c r="DJ36" s="10">
        <f t="shared" si="55"/>
        <v>-648.27360712856171</v>
      </c>
      <c r="DK36" s="10">
        <f t="shared" si="56"/>
        <v>2932.59281396607</v>
      </c>
      <c r="DL36" s="10">
        <f t="shared" si="57"/>
        <v>2588.328381930588</v>
      </c>
      <c r="DM36" s="18">
        <f t="shared" si="58"/>
        <v>-8.67057163041213E-2</v>
      </c>
      <c r="DN36" s="18">
        <f t="shared" si="59"/>
        <v>-6.6901683432713493E-2</v>
      </c>
      <c r="DO36" s="18">
        <f t="shared" si="60"/>
        <v>-0.33218147556021232</v>
      </c>
      <c r="DP36" s="18">
        <f t="shared" si="61"/>
        <v>-0.23149460916148451</v>
      </c>
      <c r="DQ36" s="7"/>
      <c r="DR36" s="9">
        <v>7736.9377057045303</v>
      </c>
      <c r="DS36" s="9">
        <v>5890.3135032</v>
      </c>
      <c r="DT36" s="9">
        <v>5216.3126010245096</v>
      </c>
      <c r="DU36" s="9">
        <v>7736.9377059999997</v>
      </c>
      <c r="DV36" s="10">
        <v>5890.3135032</v>
      </c>
      <c r="DW36" s="10">
        <v>5216.3126010245096</v>
      </c>
      <c r="DX36" s="10">
        <f t="shared" si="62"/>
        <v>-1846.6242025045303</v>
      </c>
      <c r="DY36" s="10">
        <f t="shared" si="62"/>
        <v>-674.00090217549041</v>
      </c>
      <c r="DZ36" s="10">
        <f t="shared" si="63"/>
        <v>0</v>
      </c>
      <c r="EA36" s="10">
        <f t="shared" si="64"/>
        <v>0</v>
      </c>
      <c r="EB36" s="18">
        <f t="shared" si="65"/>
        <v>-0.11442530211835575</v>
      </c>
      <c r="EC36" s="18">
        <f t="shared" si="66"/>
        <v>-0.11442530211835575</v>
      </c>
      <c r="ED36" s="18">
        <f t="shared" si="67"/>
        <v>-0.23867636948181625</v>
      </c>
      <c r="EE36" s="18">
        <f t="shared" si="68"/>
        <v>-0.2386763695108908</v>
      </c>
      <c r="EF36" s="6"/>
      <c r="EG36" s="9">
        <v>1153.037721709323</v>
      </c>
      <c r="EH36" s="9">
        <v>846.15262746869496</v>
      </c>
      <c r="EI36" s="9">
        <v>792.68876330971193</v>
      </c>
      <c r="EJ36" s="9">
        <v>1204.187357498814</v>
      </c>
      <c r="EK36" s="10">
        <v>894.14222860753603</v>
      </c>
      <c r="EL36" s="10">
        <v>812.44303023092698</v>
      </c>
      <c r="EM36" s="10">
        <f t="shared" si="69"/>
        <v>-306.88509424062806</v>
      </c>
      <c r="EN36" s="10">
        <f t="shared" si="69"/>
        <v>-53.463864158983029</v>
      </c>
      <c r="EO36" s="10">
        <f t="shared" si="70"/>
        <v>-47.989601138841067</v>
      </c>
      <c r="EP36" s="10">
        <f t="shared" si="71"/>
        <v>-19.754266921215049</v>
      </c>
      <c r="EQ36" s="18">
        <f t="shared" si="72"/>
        <v>-6.3184657735948502E-2</v>
      </c>
      <c r="ER36" s="18">
        <f t="shared" si="73"/>
        <v>-9.1371591412074002E-2</v>
      </c>
      <c r="ES36" s="18">
        <f t="shared" si="74"/>
        <v>-0.26615355982082328</v>
      </c>
      <c r="ET36" s="18">
        <f t="shared" si="75"/>
        <v>-0.25747249957453844</v>
      </c>
      <c r="EU36" s="7"/>
      <c r="EV36" s="9">
        <v>2672.908389700468</v>
      </c>
      <c r="EW36" s="9">
        <v>1892.4023221470177</v>
      </c>
      <c r="EX36" s="9">
        <v>1794.2941915680979</v>
      </c>
      <c r="EY36" s="9">
        <v>2305.3945919339903</v>
      </c>
      <c r="EZ36" s="10">
        <v>1752.8476790412042</v>
      </c>
      <c r="FA36" s="10">
        <v>1643.5025726132642</v>
      </c>
      <c r="FB36" s="10">
        <f t="shared" si="76"/>
        <v>-780.50606755345029</v>
      </c>
      <c r="FC36" s="10">
        <f t="shared" si="76"/>
        <v>-98.108130578919827</v>
      </c>
      <c r="FD36" s="10">
        <f t="shared" si="77"/>
        <v>139.55464310581351</v>
      </c>
      <c r="FE36" s="10">
        <f t="shared" si="78"/>
        <v>150.79161895483367</v>
      </c>
      <c r="FF36" s="18">
        <f t="shared" si="79"/>
        <v>-5.184316750764268E-2</v>
      </c>
      <c r="FG36" s="18">
        <f t="shared" si="80"/>
        <v>-6.2381408113995972E-2</v>
      </c>
      <c r="FH36" s="18">
        <f t="shared" si="81"/>
        <v>-0.29200629193315358</v>
      </c>
      <c r="FI36" s="18">
        <f t="shared" si="82"/>
        <v>-0.23967563506308731</v>
      </c>
      <c r="FJ36" s="15"/>
      <c r="FK36" s="9">
        <v>236301.44380778799</v>
      </c>
      <c r="FL36" s="9">
        <v>236301.44380778799</v>
      </c>
      <c r="FM36" s="9">
        <v>236301.44380778799</v>
      </c>
      <c r="FN36" s="9">
        <v>236301.44380778799</v>
      </c>
      <c r="FO36" s="9">
        <v>236301.44380000001</v>
      </c>
      <c r="FP36" s="9">
        <v>236301.44380778799</v>
      </c>
      <c r="FQ36" s="10">
        <f t="shared" si="83"/>
        <v>0</v>
      </c>
      <c r="FR36" s="10">
        <f t="shared" si="83"/>
        <v>0</v>
      </c>
      <c r="FS36" s="10">
        <f t="shared" si="84"/>
        <v>7.787981303408742E-6</v>
      </c>
      <c r="FT36" s="10">
        <f t="shared" si="85"/>
        <v>0</v>
      </c>
      <c r="FU36" s="18">
        <f t="shared" si="86"/>
        <v>0</v>
      </c>
      <c r="FV36" s="18">
        <f t="shared" si="87"/>
        <v>3.2957823609407595E-11</v>
      </c>
      <c r="FW36" s="18">
        <f t="shared" si="88"/>
        <v>0</v>
      </c>
      <c r="FX36" s="18">
        <f t="shared" si="89"/>
        <v>-3.2957823608321378E-11</v>
      </c>
      <c r="FY36" s="7"/>
    </row>
    <row r="37" spans="1:181">
      <c r="A37" s="5" t="s">
        <v>34</v>
      </c>
      <c r="B37" s="9">
        <f t="shared" si="90"/>
        <v>482506.11378086114</v>
      </c>
      <c r="C37" s="9">
        <f t="shared" si="91"/>
        <v>480305.23055635038</v>
      </c>
      <c r="D37" s="9">
        <f t="shared" si="92"/>
        <v>479417.81887768558</v>
      </c>
      <c r="E37" s="9">
        <f t="shared" si="93"/>
        <v>479199.04115800594</v>
      </c>
      <c r="F37" s="9">
        <f t="shared" si="94"/>
        <v>479839.29576427175</v>
      </c>
      <c r="G37" s="9">
        <f t="shared" si="95"/>
        <v>480713.63949935685</v>
      </c>
      <c r="H37" s="10">
        <f t="shared" si="6"/>
        <v>-2200.8832245107624</v>
      </c>
      <c r="I37" s="10">
        <f t="shared" si="6"/>
        <v>-887.41167866479373</v>
      </c>
      <c r="J37" s="10">
        <f t="shared" si="7"/>
        <v>465.93479207862401</v>
      </c>
      <c r="K37" s="10">
        <f t="shared" si="8"/>
        <v>-1295.8206216712715</v>
      </c>
      <c r="L37" s="18">
        <f t="shared" si="9"/>
        <v>-1.8475994476197586E-3</v>
      </c>
      <c r="M37" s="18">
        <f t="shared" si="10"/>
        <v>1.8221595079921014E-3</v>
      </c>
      <c r="N37" s="18">
        <f t="shared" si="11"/>
        <v>-4.5613582121579775E-3</v>
      </c>
      <c r="O37" s="18">
        <f t="shared" si="12"/>
        <v>1.3360932541071108E-3</v>
      </c>
      <c r="P37" s="5"/>
      <c r="Q37" s="10">
        <v>2758.1762143913902</v>
      </c>
      <c r="R37" s="9">
        <v>4316.73153550999</v>
      </c>
      <c r="S37" s="9">
        <v>4375.1651951499898</v>
      </c>
      <c r="T37" s="9">
        <v>3635.0457310000002</v>
      </c>
      <c r="U37" s="10">
        <v>6841.8665698999994</v>
      </c>
      <c r="V37" s="10">
        <v>8296.0964421399894</v>
      </c>
      <c r="W37" s="10">
        <f t="shared" si="13"/>
        <v>1558.5553211185997</v>
      </c>
      <c r="X37" s="10">
        <f t="shared" si="13"/>
        <v>58.43365963999986</v>
      </c>
      <c r="Y37" s="10">
        <f t="shared" si="14"/>
        <v>-2525.1350343900094</v>
      </c>
      <c r="Z37" s="10">
        <f t="shared" si="15"/>
        <v>-3920.9312469899996</v>
      </c>
      <c r="AA37" s="18">
        <f t="shared" si="16"/>
        <v>1.3536551708003393E-2</v>
      </c>
      <c r="AB37" s="18">
        <f t="shared" si="17"/>
        <v>0.21254870398053452</v>
      </c>
      <c r="AC37" s="18">
        <f t="shared" si="18"/>
        <v>0.56506734884685572</v>
      </c>
      <c r="AD37" s="18">
        <f t="shared" si="19"/>
        <v>0.88219545948265243</v>
      </c>
      <c r="AE37" s="7"/>
      <c r="AF37" s="9">
        <v>10410.0707264017</v>
      </c>
      <c r="AG37" s="9">
        <v>9773.0579880374007</v>
      </c>
      <c r="AH37" s="9">
        <v>9537.7245784171191</v>
      </c>
      <c r="AI37" s="9">
        <v>10410.070729999999</v>
      </c>
      <c r="AJ37" s="10">
        <v>10184.790230000001</v>
      </c>
      <c r="AK37" s="10">
        <v>10254.6964327891</v>
      </c>
      <c r="AL37" s="10">
        <f t="shared" si="20"/>
        <v>-637.01273836429937</v>
      </c>
      <c r="AM37" s="10">
        <f t="shared" si="20"/>
        <v>-235.3334096202816</v>
      </c>
      <c r="AN37" s="10">
        <f t="shared" si="21"/>
        <v>-411.7322419625998</v>
      </c>
      <c r="AO37" s="10">
        <f t="shared" si="22"/>
        <v>-716.97185437198095</v>
      </c>
      <c r="AP37" s="18">
        <f t="shared" si="23"/>
        <v>-2.4079813084946264E-2</v>
      </c>
      <c r="AQ37" s="18">
        <f t="shared" si="24"/>
        <v>6.8637842518529269E-3</v>
      </c>
      <c r="AR37" s="18">
        <f t="shared" si="25"/>
        <v>-6.1191970266707925E-2</v>
      </c>
      <c r="AS37" s="18">
        <f t="shared" si="26"/>
        <v>-2.1640631062263584E-2</v>
      </c>
      <c r="AT37" s="7"/>
      <c r="AU37" s="9">
        <v>712.40303499820902</v>
      </c>
      <c r="AV37" s="9">
        <v>554.49958429412902</v>
      </c>
      <c r="AW37" s="9">
        <v>504.53885620191897</v>
      </c>
      <c r="AX37" s="9">
        <v>712.40303499820902</v>
      </c>
      <c r="AY37" s="10">
        <v>554.50549390000003</v>
      </c>
      <c r="AZ37" s="10">
        <v>482.36711011061499</v>
      </c>
      <c r="BA37" s="10">
        <f t="shared" si="27"/>
        <v>-157.90345070408</v>
      </c>
      <c r="BB37" s="10">
        <f t="shared" si="27"/>
        <v>-49.960728092210047</v>
      </c>
      <c r="BC37" s="10">
        <f t="shared" si="28"/>
        <v>-5.909605871011081E-3</v>
      </c>
      <c r="BD37" s="10">
        <f t="shared" si="29"/>
        <v>22.171746091303987</v>
      </c>
      <c r="BE37" s="18">
        <f t="shared" si="30"/>
        <v>-9.0100569066808994E-2</v>
      </c>
      <c r="BF37" s="18">
        <f t="shared" si="31"/>
        <v>-0.13009498478006881</v>
      </c>
      <c r="BG37" s="18">
        <f t="shared" si="32"/>
        <v>-0.22164904267213989</v>
      </c>
      <c r="BH37" s="18">
        <f t="shared" si="33"/>
        <v>-0.22164074735954198</v>
      </c>
      <c r="BI37" s="1"/>
      <c r="BJ37" s="9">
        <v>0</v>
      </c>
      <c r="BK37" s="9">
        <v>0</v>
      </c>
      <c r="BL37" s="9">
        <v>0</v>
      </c>
      <c r="BM37" s="9">
        <v>0</v>
      </c>
      <c r="BN37" s="10">
        <v>0</v>
      </c>
      <c r="BO37" s="10">
        <v>0</v>
      </c>
      <c r="BP37" s="10">
        <f t="shared" si="34"/>
        <v>0</v>
      </c>
      <c r="BQ37" s="10">
        <f t="shared" si="34"/>
        <v>0</v>
      </c>
      <c r="BR37" s="10">
        <f t="shared" si="35"/>
        <v>0</v>
      </c>
      <c r="BS37" s="10">
        <f t="shared" si="36"/>
        <v>0</v>
      </c>
      <c r="BT37" s="18">
        <f t="shared" si="37"/>
        <v>0</v>
      </c>
      <c r="BU37" s="18">
        <f t="shared" si="38"/>
        <v>0</v>
      </c>
      <c r="BV37" s="18">
        <f t="shared" si="39"/>
        <v>0</v>
      </c>
      <c r="BW37" s="18">
        <f t="shared" si="40"/>
        <v>0</v>
      </c>
      <c r="BX37" s="2"/>
      <c r="BY37" s="9">
        <v>56256.716511800303</v>
      </c>
      <c r="BZ37" s="9">
        <v>56076.055945524298</v>
      </c>
      <c r="CA37" s="9">
        <v>55974.850471885104</v>
      </c>
      <c r="CB37" s="9">
        <v>54339.082199999997</v>
      </c>
      <c r="CC37" s="10">
        <v>53844.709919560482</v>
      </c>
      <c r="CD37" s="10">
        <v>53696.397874401096</v>
      </c>
      <c r="CE37" s="10">
        <f t="shared" si="41"/>
        <v>-180.66056627600483</v>
      </c>
      <c r="CF37" s="10">
        <f t="shared" si="41"/>
        <v>-101.20547363919468</v>
      </c>
      <c r="CG37" s="10">
        <f t="shared" si="42"/>
        <v>2231.3460259638159</v>
      </c>
      <c r="CH37" s="10">
        <f t="shared" si="43"/>
        <v>2278.4525974840071</v>
      </c>
      <c r="CI37" s="18">
        <f t="shared" si="44"/>
        <v>-1.8047894405682141E-3</v>
      </c>
      <c r="CJ37" s="18">
        <f t="shared" si="45"/>
        <v>-2.7544404154271002E-3</v>
      </c>
      <c r="CK37" s="18">
        <f t="shared" si="46"/>
        <v>-3.2113599491379809E-3</v>
      </c>
      <c r="CL37" s="18">
        <f t="shared" si="47"/>
        <v>-9.0979137008595761E-3</v>
      </c>
      <c r="CM37" s="6"/>
      <c r="CN37" s="9">
        <v>7746.5185000000047</v>
      </c>
      <c r="CO37" s="9">
        <v>7746.5185000000047</v>
      </c>
      <c r="CP37" s="9">
        <v>7746.5185000000047</v>
      </c>
      <c r="CQ37" s="9">
        <v>7746.5185000000047</v>
      </c>
      <c r="CR37" s="9">
        <v>7746.5185000000047</v>
      </c>
      <c r="CS37" s="9">
        <v>7746.5185000000047</v>
      </c>
      <c r="CT37" s="10">
        <f t="shared" si="48"/>
        <v>0</v>
      </c>
      <c r="CU37" s="10">
        <f t="shared" si="48"/>
        <v>0</v>
      </c>
      <c r="CV37" s="10">
        <f t="shared" si="49"/>
        <v>0</v>
      </c>
      <c r="CW37" s="10">
        <f t="shared" si="50"/>
        <v>0</v>
      </c>
      <c r="CX37" s="18">
        <f t="shared" si="51"/>
        <v>0</v>
      </c>
      <c r="CY37" s="18">
        <f t="shared" si="52"/>
        <v>0</v>
      </c>
      <c r="CZ37" s="18">
        <f t="shared" si="53"/>
        <v>0</v>
      </c>
      <c r="DA37" s="18">
        <f t="shared" si="54"/>
        <v>0</v>
      </c>
      <c r="DB37" s="7"/>
      <c r="DC37" s="9">
        <v>4776.2377394948207</v>
      </c>
      <c r="DD37" s="9">
        <v>3144.8643012390748</v>
      </c>
      <c r="DE37" s="9">
        <v>2866.9795803052225</v>
      </c>
      <c r="DF37" s="9">
        <v>2603.7668386969699</v>
      </c>
      <c r="DG37" s="10">
        <v>1985.578436</v>
      </c>
      <c r="DH37" s="10">
        <v>1865.0287304640599</v>
      </c>
      <c r="DI37" s="10">
        <f t="shared" si="55"/>
        <v>-1631.3734382557459</v>
      </c>
      <c r="DJ37" s="10">
        <f t="shared" si="55"/>
        <v>-277.88472093385235</v>
      </c>
      <c r="DK37" s="10">
        <f t="shared" si="56"/>
        <v>1159.2858652390748</v>
      </c>
      <c r="DL37" s="10">
        <f t="shared" si="57"/>
        <v>1001.9508498411626</v>
      </c>
      <c r="DM37" s="18">
        <f t="shared" si="58"/>
        <v>-8.8361434489992438E-2</v>
      </c>
      <c r="DN37" s="18">
        <f t="shared" si="59"/>
        <v>-6.0712638367885721E-2</v>
      </c>
      <c r="DO37" s="18">
        <f t="shared" si="60"/>
        <v>-0.34156035089415276</v>
      </c>
      <c r="DP37" s="18">
        <f t="shared" si="61"/>
        <v>-0.23742079878639838</v>
      </c>
      <c r="DQ37" s="7"/>
      <c r="DR37" s="9">
        <v>3185.42171164299</v>
      </c>
      <c r="DS37" s="9">
        <v>2292.0308401000002</v>
      </c>
      <c r="DT37" s="9">
        <v>2037.3004036586201</v>
      </c>
      <c r="DU37" s="9">
        <v>3185.4217119999998</v>
      </c>
      <c r="DV37" s="10">
        <v>2292.0308401000002</v>
      </c>
      <c r="DW37" s="10">
        <v>2037.3004036586201</v>
      </c>
      <c r="DX37" s="10">
        <f t="shared" si="62"/>
        <v>-893.39087154298977</v>
      </c>
      <c r="DY37" s="10">
        <f t="shared" si="62"/>
        <v>-254.73043644138011</v>
      </c>
      <c r="DZ37" s="10">
        <f t="shared" si="63"/>
        <v>0</v>
      </c>
      <c r="EA37" s="10">
        <f t="shared" si="64"/>
        <v>0</v>
      </c>
      <c r="EB37" s="18">
        <f t="shared" si="65"/>
        <v>-0.11113743846058648</v>
      </c>
      <c r="EC37" s="18">
        <f t="shared" si="66"/>
        <v>-0.11113743846058648</v>
      </c>
      <c r="ED37" s="18">
        <f t="shared" si="67"/>
        <v>-0.28046235394125979</v>
      </c>
      <c r="EE37" s="18">
        <f t="shared" si="68"/>
        <v>-0.28046235402190278</v>
      </c>
      <c r="EF37" s="6"/>
      <c r="EG37" s="9">
        <v>281.77953261373597</v>
      </c>
      <c r="EH37" s="9">
        <v>217.63607774380398</v>
      </c>
      <c r="EI37" s="9">
        <v>208.60623726275301</v>
      </c>
      <c r="EJ37" s="9">
        <v>294.12452437051297</v>
      </c>
      <c r="EK37" s="10">
        <v>239.58068078221001</v>
      </c>
      <c r="EL37" s="10">
        <v>219.31716873973002</v>
      </c>
      <c r="EM37" s="10">
        <f t="shared" si="69"/>
        <v>-64.143454869931986</v>
      </c>
      <c r="EN37" s="10">
        <f t="shared" si="69"/>
        <v>-9.029840481050968</v>
      </c>
      <c r="EO37" s="10">
        <f t="shared" si="70"/>
        <v>-21.944603038406029</v>
      </c>
      <c r="EP37" s="10">
        <f t="shared" si="71"/>
        <v>-10.710931476977009</v>
      </c>
      <c r="EQ37" s="18">
        <f t="shared" si="72"/>
        <v>-4.1490549612278355E-2</v>
      </c>
      <c r="ER37" s="18">
        <f t="shared" si="73"/>
        <v>-8.4579073639499611E-2</v>
      </c>
      <c r="ES37" s="18">
        <f t="shared" si="74"/>
        <v>-0.22763702627706456</v>
      </c>
      <c r="ET37" s="18">
        <f t="shared" si="75"/>
        <v>-0.18544473197207209</v>
      </c>
      <c r="EU37" s="7"/>
      <c r="EV37" s="9">
        <v>771.19331410903908</v>
      </c>
      <c r="EW37" s="9">
        <v>576.23928849369895</v>
      </c>
      <c r="EX37" s="9">
        <v>558.53855939688106</v>
      </c>
      <c r="EY37" s="9">
        <v>665.01139153128997</v>
      </c>
      <c r="EZ37" s="10">
        <v>542.11859402905395</v>
      </c>
      <c r="FA37" s="10">
        <v>508.320341645626</v>
      </c>
      <c r="FB37" s="10">
        <f t="shared" si="76"/>
        <v>-194.95402561534013</v>
      </c>
      <c r="FC37" s="10">
        <f t="shared" si="76"/>
        <v>-17.700729096817895</v>
      </c>
      <c r="FD37" s="10">
        <f t="shared" si="77"/>
        <v>34.120694464644998</v>
      </c>
      <c r="FE37" s="10">
        <f t="shared" si="78"/>
        <v>50.218217751255054</v>
      </c>
      <c r="FF37" s="18">
        <f t="shared" si="79"/>
        <v>-3.0717671374140342E-2</v>
      </c>
      <c r="FG37" s="18">
        <f t="shared" si="80"/>
        <v>-6.2344757688972734E-2</v>
      </c>
      <c r="FH37" s="18">
        <f t="shared" si="81"/>
        <v>-0.25279527460708195</v>
      </c>
      <c r="FI37" s="18">
        <f t="shared" si="82"/>
        <v>-0.18479803363857669</v>
      </c>
      <c r="FJ37" s="15"/>
      <c r="FK37" s="9">
        <v>395607.59649540897</v>
      </c>
      <c r="FL37" s="9">
        <v>395607.59649540798</v>
      </c>
      <c r="FM37" s="9">
        <v>395607.59649540798</v>
      </c>
      <c r="FN37" s="9">
        <v>395607.59649540897</v>
      </c>
      <c r="FO37" s="9">
        <v>395607.59649999999</v>
      </c>
      <c r="FP37" s="9">
        <v>395607.59649540798</v>
      </c>
      <c r="FQ37" s="10">
        <f t="shared" si="83"/>
        <v>-9.8953023552894592E-10</v>
      </c>
      <c r="FR37" s="10">
        <f t="shared" si="83"/>
        <v>0</v>
      </c>
      <c r="FS37" s="10">
        <f t="shared" si="84"/>
        <v>-4.5920023694634438E-6</v>
      </c>
      <c r="FT37" s="10">
        <f t="shared" si="85"/>
        <v>0</v>
      </c>
      <c r="FU37" s="18">
        <f t="shared" si="86"/>
        <v>0</v>
      </c>
      <c r="FV37" s="18">
        <f t="shared" si="87"/>
        <v>-1.160746762723866E-11</v>
      </c>
      <c r="FW37" s="18">
        <f t="shared" si="88"/>
        <v>-2.5012923015001543E-15</v>
      </c>
      <c r="FX37" s="18">
        <f t="shared" si="89"/>
        <v>1.1604966335071863E-11</v>
      </c>
      <c r="FY37" s="7"/>
    </row>
    <row r="38" spans="1:181">
      <c r="A38" s="5" t="s">
        <v>35</v>
      </c>
      <c r="B38" s="9">
        <f t="shared" si="90"/>
        <v>224339.92913668946</v>
      </c>
      <c r="C38" s="9">
        <f t="shared" si="91"/>
        <v>220260.77996458672</v>
      </c>
      <c r="D38" s="9">
        <f t="shared" si="92"/>
        <v>219530.79968351277</v>
      </c>
      <c r="E38" s="9">
        <f t="shared" si="93"/>
        <v>224004.95449722902</v>
      </c>
      <c r="F38" s="9">
        <f t="shared" si="94"/>
        <v>221687.6325193317</v>
      </c>
      <c r="G38" s="9">
        <f t="shared" si="95"/>
        <v>221360.83283499675</v>
      </c>
      <c r="H38" s="10">
        <f t="shared" si="6"/>
        <v>-4079.1491721027414</v>
      </c>
      <c r="I38" s="10">
        <f t="shared" si="6"/>
        <v>-729.9802810739493</v>
      </c>
      <c r="J38" s="10">
        <f t="shared" si="7"/>
        <v>-1426.8525547449826</v>
      </c>
      <c r="K38" s="10">
        <f t="shared" si="8"/>
        <v>-1830.0331514839781</v>
      </c>
      <c r="L38" s="18">
        <f t="shared" si="9"/>
        <v>-3.3141636981005636E-3</v>
      </c>
      <c r="M38" s="18">
        <f t="shared" si="10"/>
        <v>-1.4741448614931465E-3</v>
      </c>
      <c r="N38" s="18">
        <f t="shared" si="11"/>
        <v>-1.8182894092015744E-2</v>
      </c>
      <c r="O38" s="18">
        <f t="shared" si="12"/>
        <v>-1.0344958588520773E-2</v>
      </c>
      <c r="P38" s="5"/>
      <c r="Q38" s="10">
        <v>881.41498277890003</v>
      </c>
      <c r="R38" s="9">
        <v>360.44335948999901</v>
      </c>
      <c r="S38" s="9">
        <v>393.67186059999898</v>
      </c>
      <c r="T38" s="9">
        <v>948.54805599999997</v>
      </c>
      <c r="U38" s="10">
        <v>681.00322267000001</v>
      </c>
      <c r="V38" s="10">
        <v>1129.0000631599901</v>
      </c>
      <c r="W38" s="10">
        <f t="shared" si="13"/>
        <v>-520.97162328890101</v>
      </c>
      <c r="X38" s="10">
        <f t="shared" si="13"/>
        <v>33.228501109999968</v>
      </c>
      <c r="Y38" s="10">
        <f t="shared" si="14"/>
        <v>-320.559863180001</v>
      </c>
      <c r="Z38" s="10">
        <f t="shared" si="15"/>
        <v>-735.32820255999104</v>
      </c>
      <c r="AA38" s="18">
        <f t="shared" si="16"/>
        <v>9.2187857634597192E-2</v>
      </c>
      <c r="AB38" s="18">
        <f t="shared" si="17"/>
        <v>0.65784834135370895</v>
      </c>
      <c r="AC38" s="18">
        <f t="shared" si="18"/>
        <v>-0.59106281770522728</v>
      </c>
      <c r="AD38" s="18">
        <f t="shared" si="19"/>
        <v>-0.28205722592298471</v>
      </c>
      <c r="AE38" s="7"/>
      <c r="AF38" s="9">
        <v>12297.7772250096</v>
      </c>
      <c r="AG38" s="9">
        <v>12291.4610601231</v>
      </c>
      <c r="AH38" s="9">
        <v>12268.0453539477</v>
      </c>
      <c r="AI38" s="9">
        <v>12297.77723</v>
      </c>
      <c r="AJ38" s="10">
        <v>12291.4568</v>
      </c>
      <c r="AK38" s="10">
        <v>12298.7272886026</v>
      </c>
      <c r="AL38" s="10">
        <f t="shared" si="20"/>
        <v>-6.316164886500701</v>
      </c>
      <c r="AM38" s="10">
        <f t="shared" si="20"/>
        <v>-23.415706175399464</v>
      </c>
      <c r="AN38" s="10">
        <f t="shared" si="21"/>
        <v>4.260123099811608E-3</v>
      </c>
      <c r="AO38" s="10">
        <f t="shared" si="22"/>
        <v>-30.681934654900033</v>
      </c>
      <c r="AP38" s="18">
        <f t="shared" si="23"/>
        <v>-1.9050384702731958E-3</v>
      </c>
      <c r="AQ38" s="18">
        <f t="shared" si="24"/>
        <v>5.915074771771871E-4</v>
      </c>
      <c r="AR38" s="18">
        <f t="shared" si="25"/>
        <v>-5.13602155164733E-4</v>
      </c>
      <c r="AS38" s="18">
        <f t="shared" si="26"/>
        <v>-5.1394897482622231E-4</v>
      </c>
      <c r="AT38" s="7"/>
      <c r="AU38" s="9">
        <v>991.58724533834095</v>
      </c>
      <c r="AV38" s="9">
        <v>833.05786962832701</v>
      </c>
      <c r="AW38" s="9">
        <v>740.75689714762495</v>
      </c>
      <c r="AX38" s="9">
        <v>991.58724533834095</v>
      </c>
      <c r="AY38" s="10">
        <v>833.04047390000005</v>
      </c>
      <c r="AZ38" s="10">
        <v>697.94069683463397</v>
      </c>
      <c r="BA38" s="10">
        <f t="shared" si="27"/>
        <v>-158.52937571001394</v>
      </c>
      <c r="BB38" s="10">
        <f t="shared" si="27"/>
        <v>-92.300972480702058</v>
      </c>
      <c r="BC38" s="10">
        <f t="shared" si="28"/>
        <v>1.7395728326960125E-2</v>
      </c>
      <c r="BD38" s="10">
        <f t="shared" si="29"/>
        <v>42.816200312990986</v>
      </c>
      <c r="BE38" s="18">
        <f t="shared" si="30"/>
        <v>-0.11079779190115881</v>
      </c>
      <c r="BF38" s="18">
        <f t="shared" si="31"/>
        <v>-0.16217672645949222</v>
      </c>
      <c r="BG38" s="18">
        <f t="shared" si="32"/>
        <v>-0.15987435947294976</v>
      </c>
      <c r="BH38" s="18">
        <f t="shared" si="33"/>
        <v>-0.15989190278888968</v>
      </c>
      <c r="BI38" s="1"/>
      <c r="BJ38" s="9">
        <v>197.69773499999999</v>
      </c>
      <c r="BK38" s="9">
        <v>93.144389837889804</v>
      </c>
      <c r="BL38" s="9">
        <v>103.290595431177</v>
      </c>
      <c r="BM38" s="9">
        <v>1278.70410355796</v>
      </c>
      <c r="BN38" s="10">
        <v>1807.8381139999999</v>
      </c>
      <c r="BO38" s="10">
        <v>1983.6897557422999</v>
      </c>
      <c r="BP38" s="10">
        <f t="shared" si="34"/>
        <v>-104.55334516211019</v>
      </c>
      <c r="BQ38" s="10">
        <f t="shared" si="34"/>
        <v>10.146205593287192</v>
      </c>
      <c r="BR38" s="10">
        <f t="shared" si="35"/>
        <v>-1714.6937241621101</v>
      </c>
      <c r="BS38" s="10">
        <f t="shared" si="36"/>
        <v>-1880.3991603111228</v>
      </c>
      <c r="BT38" s="18">
        <f t="shared" si="37"/>
        <v>0.10892986266747609</v>
      </c>
      <c r="BU38" s="18">
        <f t="shared" si="38"/>
        <v>9.7271785775781022E-2</v>
      </c>
      <c r="BV38" s="18">
        <f t="shared" si="39"/>
        <v>-0.52885454232498008</v>
      </c>
      <c r="BW38" s="18">
        <f t="shared" si="40"/>
        <v>0.41380488962985151</v>
      </c>
      <c r="BX38" s="1"/>
      <c r="BY38" s="9">
        <v>50681.145307537801</v>
      </c>
      <c r="BZ38" s="9">
        <v>49372.103227537802</v>
      </c>
      <c r="CA38" s="9">
        <v>49103.006897819898</v>
      </c>
      <c r="CB38" s="9">
        <v>50681.14531</v>
      </c>
      <c r="CC38" s="10">
        <v>49372.104156557238</v>
      </c>
      <c r="CD38" s="10">
        <v>48979.390603537802</v>
      </c>
      <c r="CE38" s="10">
        <f t="shared" si="41"/>
        <v>-1309.0420799999993</v>
      </c>
      <c r="CF38" s="10">
        <f t="shared" si="41"/>
        <v>-269.09632971790415</v>
      </c>
      <c r="CG38" s="10">
        <f t="shared" si="42"/>
        <v>-9.2901943571632728E-4</v>
      </c>
      <c r="CH38" s="10">
        <f t="shared" si="43"/>
        <v>123.61629428209562</v>
      </c>
      <c r="CI38" s="18">
        <f t="shared" si="44"/>
        <v>-5.4503720142878758E-3</v>
      </c>
      <c r="CJ38" s="18">
        <f t="shared" si="45"/>
        <v>-7.9541587244115492E-3</v>
      </c>
      <c r="CK38" s="18">
        <f t="shared" si="46"/>
        <v>-2.5828975885541117E-2</v>
      </c>
      <c r="CL38" s="18">
        <f t="shared" si="47"/>
        <v>-2.582895760219674E-2</v>
      </c>
      <c r="CM38" s="6"/>
      <c r="CN38" s="9">
        <v>75860.914699999994</v>
      </c>
      <c r="CO38" s="9">
        <v>75860.914699999994</v>
      </c>
      <c r="CP38" s="9">
        <v>75860.914699999994</v>
      </c>
      <c r="CQ38" s="9">
        <v>75860.914699999994</v>
      </c>
      <c r="CR38" s="9">
        <v>75860.914699999994</v>
      </c>
      <c r="CS38" s="9">
        <v>75860.914699999994</v>
      </c>
      <c r="CT38" s="10">
        <f t="shared" si="48"/>
        <v>0</v>
      </c>
      <c r="CU38" s="10">
        <f t="shared" si="48"/>
        <v>0</v>
      </c>
      <c r="CV38" s="10">
        <f t="shared" si="49"/>
        <v>0</v>
      </c>
      <c r="CW38" s="10">
        <f t="shared" si="50"/>
        <v>0</v>
      </c>
      <c r="CX38" s="18">
        <f t="shared" si="51"/>
        <v>0</v>
      </c>
      <c r="CY38" s="18">
        <f t="shared" si="52"/>
        <v>0</v>
      </c>
      <c r="CZ38" s="18">
        <f t="shared" si="53"/>
        <v>0</v>
      </c>
      <c r="DA38" s="18">
        <f t="shared" si="54"/>
        <v>0</v>
      </c>
      <c r="DB38" s="7"/>
      <c r="DC38" s="9">
        <v>3395.0037127921437</v>
      </c>
      <c r="DD38" s="9">
        <v>2271.3095664287098</v>
      </c>
      <c r="DE38" s="9">
        <v>2111.8756371915274</v>
      </c>
      <c r="DF38" s="9">
        <v>2002.2539136651501</v>
      </c>
      <c r="DG38" s="10">
        <v>1646.3202670000001</v>
      </c>
      <c r="DH38" s="10">
        <v>1486.74654261295</v>
      </c>
      <c r="DI38" s="10">
        <f t="shared" si="55"/>
        <v>-1123.6941463634339</v>
      </c>
      <c r="DJ38" s="10">
        <f t="shared" si="55"/>
        <v>-159.43392923718238</v>
      </c>
      <c r="DK38" s="10">
        <f t="shared" si="56"/>
        <v>624.98929942870973</v>
      </c>
      <c r="DL38" s="10">
        <f t="shared" si="57"/>
        <v>625.12909457857745</v>
      </c>
      <c r="DM38" s="18">
        <f t="shared" si="58"/>
        <v>-7.0194715680200331E-2</v>
      </c>
      <c r="DN38" s="18">
        <f t="shared" si="59"/>
        <v>-9.6927510148333798E-2</v>
      </c>
      <c r="DO38" s="18">
        <f t="shared" si="60"/>
        <v>-0.33098465905337027</v>
      </c>
      <c r="DP38" s="18">
        <f t="shared" si="61"/>
        <v>-0.17776648817412433</v>
      </c>
      <c r="DQ38" s="7"/>
      <c r="DR38" s="9">
        <v>2734.3237909908598</v>
      </c>
      <c r="DS38" s="9">
        <v>2110.6614116000001</v>
      </c>
      <c r="DT38" s="9">
        <v>1891.94340022811</v>
      </c>
      <c r="DU38" s="9">
        <v>2734.3237909999998</v>
      </c>
      <c r="DV38" s="10">
        <v>2110.6614116000001</v>
      </c>
      <c r="DW38" s="10">
        <v>1891.94340022811</v>
      </c>
      <c r="DX38" s="10">
        <f t="shared" si="62"/>
        <v>-623.66237939085977</v>
      </c>
      <c r="DY38" s="10">
        <f t="shared" si="62"/>
        <v>-218.71801137189004</v>
      </c>
      <c r="DZ38" s="10">
        <f t="shared" si="63"/>
        <v>0</v>
      </c>
      <c r="EA38" s="10">
        <f t="shared" si="64"/>
        <v>0</v>
      </c>
      <c r="EB38" s="18">
        <f t="shared" si="65"/>
        <v>-0.10362534235469321</v>
      </c>
      <c r="EC38" s="18">
        <f t="shared" si="66"/>
        <v>-0.10362534235469321</v>
      </c>
      <c r="ED38" s="18">
        <f t="shared" si="67"/>
        <v>-0.22808651317950096</v>
      </c>
      <c r="EE38" s="18">
        <f t="shared" si="68"/>
        <v>-0.2280865131820812</v>
      </c>
      <c r="EF38" s="6"/>
      <c r="EG38" s="9">
        <v>285.63641812124598</v>
      </c>
      <c r="EH38" s="9">
        <v>224.38984975569892</v>
      </c>
      <c r="EI38" s="9">
        <v>219.30983001050441</v>
      </c>
      <c r="EJ38" s="9">
        <v>295.75893838238198</v>
      </c>
      <c r="EK38" s="10">
        <v>274.99533999598202</v>
      </c>
      <c r="EL38" s="10">
        <v>252.64858580920199</v>
      </c>
      <c r="EM38" s="10">
        <f t="shared" si="69"/>
        <v>-61.246568365547063</v>
      </c>
      <c r="EN38" s="10">
        <f t="shared" si="69"/>
        <v>-5.0800197451945053</v>
      </c>
      <c r="EO38" s="10">
        <f t="shared" si="70"/>
        <v>-50.605490240283103</v>
      </c>
      <c r="EP38" s="10">
        <f t="shared" si="71"/>
        <v>-33.338755798697576</v>
      </c>
      <c r="EQ38" s="18">
        <f t="shared" si="72"/>
        <v>-2.2639258196060563E-2</v>
      </c>
      <c r="ER38" s="18">
        <f t="shared" si="73"/>
        <v>-8.1262301343384732E-2</v>
      </c>
      <c r="ES38" s="18">
        <f t="shared" si="74"/>
        <v>-0.21442142696086228</v>
      </c>
      <c r="ET38" s="18">
        <f t="shared" si="75"/>
        <v>-7.0204466177637675E-2</v>
      </c>
      <c r="EU38" s="7"/>
      <c r="EV38" s="9">
        <v>725.69569426438807</v>
      </c>
      <c r="EW38" s="9">
        <v>554.56220532898897</v>
      </c>
      <c r="EX38" s="9">
        <v>549.25218628005496</v>
      </c>
      <c r="EY38" s="9">
        <v>625.2088844290131</v>
      </c>
      <c r="EZ38" s="10">
        <v>520.56571360847101</v>
      </c>
      <c r="FA38" s="10">
        <v>491.09887361293096</v>
      </c>
      <c r="FB38" s="10">
        <f t="shared" si="76"/>
        <v>-171.1334889353991</v>
      </c>
      <c r="FC38" s="10">
        <f t="shared" si="76"/>
        <v>-5.3100190489340093</v>
      </c>
      <c r="FD38" s="10">
        <f t="shared" si="77"/>
        <v>33.996491720517952</v>
      </c>
      <c r="FE38" s="10">
        <f t="shared" si="78"/>
        <v>58.153312667123998</v>
      </c>
      <c r="FF38" s="18">
        <f t="shared" si="79"/>
        <v>-9.5751549563026731E-3</v>
      </c>
      <c r="FG38" s="18">
        <f t="shared" si="80"/>
        <v>-5.6605418346285324E-2</v>
      </c>
      <c r="FH38" s="18">
        <f t="shared" si="81"/>
        <v>-0.23581990397348443</v>
      </c>
      <c r="FI38" s="18">
        <f t="shared" si="82"/>
        <v>-0.16737313468619364</v>
      </c>
      <c r="FJ38" s="15"/>
      <c r="FK38" s="9">
        <v>76288.732324856202</v>
      </c>
      <c r="FL38" s="9">
        <v>76288.732324856202</v>
      </c>
      <c r="FM38" s="9">
        <v>76288.732324856202</v>
      </c>
      <c r="FN38" s="9">
        <v>76288.732324856202</v>
      </c>
      <c r="FO38" s="9">
        <v>76288.732319999996</v>
      </c>
      <c r="FP38" s="9">
        <v>76288.732324856202</v>
      </c>
      <c r="FQ38" s="10">
        <f t="shared" si="83"/>
        <v>0</v>
      </c>
      <c r="FR38" s="10">
        <f t="shared" si="83"/>
        <v>0</v>
      </c>
      <c r="FS38" s="10">
        <f t="shared" si="84"/>
        <v>4.8562069423496723E-6</v>
      </c>
      <c r="FT38" s="10">
        <f t="shared" si="85"/>
        <v>0</v>
      </c>
      <c r="FU38" s="18">
        <f t="shared" si="86"/>
        <v>0</v>
      </c>
      <c r="FV38" s="18">
        <f t="shared" si="87"/>
        <v>6.365562507946616E-11</v>
      </c>
      <c r="FW38" s="18">
        <f t="shared" si="88"/>
        <v>0</v>
      </c>
      <c r="FX38" s="18">
        <f t="shared" si="89"/>
        <v>-6.3655625075414125E-11</v>
      </c>
      <c r="FY38" s="7"/>
    </row>
    <row r="39" spans="1:181">
      <c r="A39" s="5" t="s">
        <v>36</v>
      </c>
      <c r="B39" s="9">
        <f t="shared" si="90"/>
        <v>285812.29413461615</v>
      </c>
      <c r="C39" s="9">
        <f t="shared" si="91"/>
        <v>250500.81901492144</v>
      </c>
      <c r="D39" s="9">
        <f t="shared" si="92"/>
        <v>248046.15957827325</v>
      </c>
      <c r="E39" s="9">
        <f t="shared" si="93"/>
        <v>279019.05393027188</v>
      </c>
      <c r="F39" s="9">
        <f t="shared" si="94"/>
        <v>241358.28970380625</v>
      </c>
      <c r="G39" s="9">
        <f t="shared" si="95"/>
        <v>243278.50883274354</v>
      </c>
      <c r="H39" s="10">
        <f t="shared" si="6"/>
        <v>-35311.475119694718</v>
      </c>
      <c r="I39" s="10">
        <f t="shared" si="6"/>
        <v>-2454.6594366481877</v>
      </c>
      <c r="J39" s="10">
        <f t="shared" si="7"/>
        <v>9142.5293111151841</v>
      </c>
      <c r="K39" s="10">
        <f t="shared" si="8"/>
        <v>4767.6507455297105</v>
      </c>
      <c r="L39" s="18">
        <f t="shared" si="9"/>
        <v>-9.7990076292004957E-3</v>
      </c>
      <c r="M39" s="18">
        <f t="shared" si="10"/>
        <v>7.9558863766136627E-3</v>
      </c>
      <c r="N39" s="18">
        <f t="shared" si="11"/>
        <v>-0.12354778238847623</v>
      </c>
      <c r="O39" s="18">
        <f t="shared" si="12"/>
        <v>-0.1349756000386885</v>
      </c>
      <c r="P39" s="5"/>
      <c r="Q39" s="10">
        <v>65704.981918479505</v>
      </c>
      <c r="R39" s="9">
        <v>40115.211304550001</v>
      </c>
      <c r="S39" s="9">
        <v>40008.881181749901</v>
      </c>
      <c r="T39" s="9">
        <v>65779.314029999994</v>
      </c>
      <c r="U39" s="10">
        <v>34279.364460999997</v>
      </c>
      <c r="V39" s="10">
        <v>37833.825238980004</v>
      </c>
      <c r="W39" s="10">
        <f t="shared" si="13"/>
        <v>-25589.770613929504</v>
      </c>
      <c r="X39" s="10">
        <f t="shared" si="13"/>
        <v>-106.33012280010007</v>
      </c>
      <c r="Y39" s="10">
        <f t="shared" si="14"/>
        <v>5835.8468435500035</v>
      </c>
      <c r="Z39" s="10">
        <f t="shared" si="15"/>
        <v>2175.0559427698972</v>
      </c>
      <c r="AA39" s="18">
        <f t="shared" si="16"/>
        <v>-2.6506185395074747E-3</v>
      </c>
      <c r="AB39" s="18">
        <f t="shared" si="17"/>
        <v>0.10369097659392007</v>
      </c>
      <c r="AC39" s="18">
        <f t="shared" si="18"/>
        <v>-0.38946469303771908</v>
      </c>
      <c r="AD39" s="18">
        <f t="shared" si="19"/>
        <v>-0.47887318427543657</v>
      </c>
      <c r="AE39" s="7"/>
      <c r="AF39" s="9">
        <v>24993.8315736472</v>
      </c>
      <c r="AG39" s="9">
        <v>23066.905725801698</v>
      </c>
      <c r="AH39" s="9">
        <v>22527.532063881001</v>
      </c>
      <c r="AI39" s="9">
        <v>23509.019530000001</v>
      </c>
      <c r="AJ39" s="10">
        <v>22415.412810000002</v>
      </c>
      <c r="AK39" s="10">
        <v>22336.374417731298</v>
      </c>
      <c r="AL39" s="10">
        <f t="shared" si="20"/>
        <v>-1926.9258478455013</v>
      </c>
      <c r="AM39" s="10">
        <f t="shared" si="20"/>
        <v>-539.37366192069749</v>
      </c>
      <c r="AN39" s="10">
        <f t="shared" si="21"/>
        <v>651.49291580169665</v>
      </c>
      <c r="AO39" s="10">
        <f t="shared" si="22"/>
        <v>191.15764614970249</v>
      </c>
      <c r="AP39" s="18">
        <f t="shared" si="23"/>
        <v>-2.3383008901682732E-2</v>
      </c>
      <c r="AQ39" s="18">
        <f t="shared" si="24"/>
        <v>-3.5260734628738393E-3</v>
      </c>
      <c r="AR39" s="18">
        <f t="shared" si="25"/>
        <v>-7.7096056367651863E-2</v>
      </c>
      <c r="AS39" s="18">
        <f t="shared" si="26"/>
        <v>-4.6518601875524486E-2</v>
      </c>
      <c r="AT39" s="7"/>
      <c r="AU39" s="9">
        <v>1614.80901753592</v>
      </c>
      <c r="AV39" s="9">
        <v>1332.65839209875</v>
      </c>
      <c r="AW39" s="9">
        <v>1183.9452287470499</v>
      </c>
      <c r="AX39" s="9">
        <v>1614.80901753592</v>
      </c>
      <c r="AY39" s="10">
        <v>1332.629281</v>
      </c>
      <c r="AZ39" s="10">
        <v>1114.86781734999</v>
      </c>
      <c r="BA39" s="10">
        <f t="shared" si="27"/>
        <v>-282.15062543716999</v>
      </c>
      <c r="BB39" s="10">
        <f t="shared" si="27"/>
        <v>-148.71316335170013</v>
      </c>
      <c r="BC39" s="10">
        <f t="shared" si="28"/>
        <v>2.9111098750036035E-2</v>
      </c>
      <c r="BD39" s="10">
        <f t="shared" si="29"/>
        <v>69.077411397059905</v>
      </c>
      <c r="BE39" s="18">
        <f t="shared" si="30"/>
        <v>-0.11159136072185592</v>
      </c>
      <c r="BF39" s="18">
        <f t="shared" si="31"/>
        <v>-0.16340738324960308</v>
      </c>
      <c r="BG39" s="18">
        <f t="shared" si="32"/>
        <v>-0.17472693202302716</v>
      </c>
      <c r="BH39" s="18">
        <f t="shared" si="33"/>
        <v>-0.17474495960302822</v>
      </c>
      <c r="BI39" s="1"/>
      <c r="BJ39" s="9">
        <v>259.82970299999999</v>
      </c>
      <c r="BK39" s="9">
        <v>110.897345432099</v>
      </c>
      <c r="BL39" s="9">
        <v>119.1467081225</v>
      </c>
      <c r="BM39" s="9">
        <v>257.25932393359898</v>
      </c>
      <c r="BN39" s="10">
        <v>330.08630679999999</v>
      </c>
      <c r="BO39" s="10">
        <v>353.65298037849902</v>
      </c>
      <c r="BP39" s="10">
        <f t="shared" si="34"/>
        <v>-148.93235756790099</v>
      </c>
      <c r="BQ39" s="10">
        <f t="shared" si="34"/>
        <v>8.249362690401</v>
      </c>
      <c r="BR39" s="10">
        <f t="shared" si="35"/>
        <v>-219.18896136790099</v>
      </c>
      <c r="BS39" s="10">
        <f t="shared" si="36"/>
        <v>-234.50627225599902</v>
      </c>
      <c r="BT39" s="18">
        <f t="shared" si="37"/>
        <v>7.4387377427821089E-2</v>
      </c>
      <c r="BU39" s="18">
        <f t="shared" si="38"/>
        <v>7.1395489885553276E-2</v>
      </c>
      <c r="BV39" s="18">
        <f t="shared" si="39"/>
        <v>-0.57319219414995448</v>
      </c>
      <c r="BW39" s="18">
        <f t="shared" si="40"/>
        <v>0.28308782652790587</v>
      </c>
      <c r="BX39" s="1"/>
      <c r="BY39" s="9">
        <v>41841.493065920396</v>
      </c>
      <c r="BZ39" s="9">
        <v>40292.4808044007</v>
      </c>
      <c r="CA39" s="9">
        <v>39941.223366020597</v>
      </c>
      <c r="CB39" s="9">
        <v>41841.493069999997</v>
      </c>
      <c r="CC39" s="10">
        <v>40292.481025126734</v>
      </c>
      <c r="CD39" s="10">
        <v>39827.777125944704</v>
      </c>
      <c r="CE39" s="10">
        <f t="shared" si="41"/>
        <v>-1549.012261519696</v>
      </c>
      <c r="CF39" s="10">
        <f t="shared" si="41"/>
        <v>-351.25743838010385</v>
      </c>
      <c r="CG39" s="10">
        <f t="shared" si="42"/>
        <v>-2.2072603314882144E-4</v>
      </c>
      <c r="CH39" s="10">
        <f t="shared" si="43"/>
        <v>113.446240075893</v>
      </c>
      <c r="CI39" s="18">
        <f t="shared" si="44"/>
        <v>-8.7176920201384057E-3</v>
      </c>
      <c r="CJ39" s="18">
        <f t="shared" si="45"/>
        <v>-1.1533265943396155E-2</v>
      </c>
      <c r="CK39" s="18">
        <f t="shared" si="46"/>
        <v>-3.7020960487219222E-2</v>
      </c>
      <c r="CL39" s="18">
        <f t="shared" si="47"/>
        <v>-3.7020955305820384E-2</v>
      </c>
      <c r="CM39" s="6"/>
      <c r="CN39" s="9">
        <v>529.93270000000018</v>
      </c>
      <c r="CO39" s="9">
        <v>529.93270000000018</v>
      </c>
      <c r="CP39" s="9">
        <v>529.93270000000018</v>
      </c>
      <c r="CQ39" s="9">
        <v>529.93270000000018</v>
      </c>
      <c r="CR39" s="9">
        <v>529.93270000000018</v>
      </c>
      <c r="CS39" s="9">
        <v>529.93270000000018</v>
      </c>
      <c r="CT39" s="10">
        <f t="shared" si="48"/>
        <v>0</v>
      </c>
      <c r="CU39" s="10">
        <f t="shared" si="48"/>
        <v>0</v>
      </c>
      <c r="CV39" s="10">
        <f t="shared" si="49"/>
        <v>0</v>
      </c>
      <c r="CW39" s="10">
        <f t="shared" si="50"/>
        <v>0</v>
      </c>
      <c r="CX39" s="18">
        <f t="shared" si="51"/>
        <v>0</v>
      </c>
      <c r="CY39" s="18">
        <f t="shared" si="52"/>
        <v>0</v>
      </c>
      <c r="CZ39" s="18">
        <f t="shared" si="53"/>
        <v>0</v>
      </c>
      <c r="DA39" s="18">
        <f t="shared" si="54"/>
        <v>0</v>
      </c>
      <c r="DB39" s="7"/>
      <c r="DC39" s="9">
        <v>10510.43291351958</v>
      </c>
      <c r="DD39" s="9">
        <v>6903.9320941284877</v>
      </c>
      <c r="DE39" s="9">
        <v>6216.3412082928426</v>
      </c>
      <c r="DF39" s="9">
        <v>5512.0036501508303</v>
      </c>
      <c r="DG39" s="10">
        <v>4198.6987580000005</v>
      </c>
      <c r="DH39" s="10">
        <v>3944.2998455679299</v>
      </c>
      <c r="DI39" s="10">
        <f t="shared" si="55"/>
        <v>-3606.5008193910926</v>
      </c>
      <c r="DJ39" s="10">
        <f t="shared" si="55"/>
        <v>-687.59088583564517</v>
      </c>
      <c r="DK39" s="10">
        <f t="shared" si="56"/>
        <v>2705.2333361284873</v>
      </c>
      <c r="DL39" s="10">
        <f t="shared" si="57"/>
        <v>2272.0413627249127</v>
      </c>
      <c r="DM39" s="18">
        <f t="shared" si="58"/>
        <v>-9.9594097459390296E-2</v>
      </c>
      <c r="DN39" s="18">
        <f t="shared" si="59"/>
        <v>-6.058994157352942E-2</v>
      </c>
      <c r="DO39" s="18">
        <f t="shared" si="60"/>
        <v>-0.34313532554420734</v>
      </c>
      <c r="DP39" s="18">
        <f t="shared" si="61"/>
        <v>-0.23826270363861107</v>
      </c>
      <c r="DQ39" s="7"/>
      <c r="DR39" s="9">
        <v>5997.5837201041804</v>
      </c>
      <c r="DS39" s="9">
        <v>4835.8041068000002</v>
      </c>
      <c r="DT39" s="9">
        <v>4380.8706665884802</v>
      </c>
      <c r="DU39" s="9">
        <v>5997.5837199999996</v>
      </c>
      <c r="DV39" s="10">
        <v>4835.8041068000002</v>
      </c>
      <c r="DW39" s="10">
        <v>4380.8706665884802</v>
      </c>
      <c r="DX39" s="10">
        <f t="shared" si="62"/>
        <v>-1161.7796133041802</v>
      </c>
      <c r="DY39" s="10">
        <f t="shared" si="62"/>
        <v>-454.93344021152006</v>
      </c>
      <c r="DZ39" s="10">
        <f t="shared" si="63"/>
        <v>0</v>
      </c>
      <c r="EA39" s="10">
        <f t="shared" si="64"/>
        <v>0</v>
      </c>
      <c r="EB39" s="18">
        <f t="shared" si="65"/>
        <v>-9.4076068873799656E-2</v>
      </c>
      <c r="EC39" s="18">
        <f t="shared" si="66"/>
        <v>-9.4076068873799656E-2</v>
      </c>
      <c r="ED39" s="18">
        <f t="shared" si="67"/>
        <v>-0.19370794431928323</v>
      </c>
      <c r="EE39" s="18">
        <f t="shared" si="68"/>
        <v>-0.19370794430527757</v>
      </c>
      <c r="EF39" s="6"/>
      <c r="EG39" s="9">
        <v>1286.6654260017958</v>
      </c>
      <c r="EH39" s="9">
        <v>958.08773190128409</v>
      </c>
      <c r="EI39" s="9">
        <v>888.637110132202</v>
      </c>
      <c r="EJ39" s="9">
        <v>1323.7543829715389</v>
      </c>
      <c r="EK39" s="10">
        <v>1005.128049695408</v>
      </c>
      <c r="EL39" s="10">
        <v>917.46579741934511</v>
      </c>
      <c r="EM39" s="10">
        <f t="shared" si="69"/>
        <v>-328.57769410051174</v>
      </c>
      <c r="EN39" s="10">
        <f t="shared" si="69"/>
        <v>-69.45062176908209</v>
      </c>
      <c r="EO39" s="10">
        <f t="shared" si="70"/>
        <v>-47.040317794123894</v>
      </c>
      <c r="EP39" s="10">
        <f t="shared" si="71"/>
        <v>-28.828687287143111</v>
      </c>
      <c r="EQ39" s="18">
        <f t="shared" si="72"/>
        <v>-7.2488791429632757E-2</v>
      </c>
      <c r="ER39" s="18">
        <f t="shared" si="73"/>
        <v>-8.7215009373808508E-2</v>
      </c>
      <c r="ES39" s="18">
        <f t="shared" si="74"/>
        <v>-0.25537151108624967</v>
      </c>
      <c r="ET39" s="18">
        <f t="shared" si="75"/>
        <v>-0.24069898266239129</v>
      </c>
      <c r="EU39" s="7"/>
      <c r="EV39" s="9">
        <v>2693.615649214556</v>
      </c>
      <c r="EW39" s="9">
        <v>1975.7903626163998</v>
      </c>
      <c r="EX39" s="9">
        <v>1870.530897546658</v>
      </c>
      <c r="EY39" s="9">
        <v>2274.766058486975</v>
      </c>
      <c r="EZ39" s="10">
        <v>1759.6338053841018</v>
      </c>
      <c r="FA39" s="10">
        <v>1660.32379559129</v>
      </c>
      <c r="FB39" s="10">
        <f t="shared" si="76"/>
        <v>-717.82528659815625</v>
      </c>
      <c r="FC39" s="10">
        <f t="shared" si="76"/>
        <v>-105.25946506974174</v>
      </c>
      <c r="FD39" s="10">
        <f t="shared" si="77"/>
        <v>216.15655723229793</v>
      </c>
      <c r="FE39" s="10">
        <f t="shared" si="78"/>
        <v>210.20710195536799</v>
      </c>
      <c r="FF39" s="18">
        <f t="shared" si="79"/>
        <v>-5.3274612054668623E-2</v>
      </c>
      <c r="FG39" s="18">
        <f t="shared" si="80"/>
        <v>-5.6437884683133772E-2</v>
      </c>
      <c r="FH39" s="18">
        <f t="shared" si="81"/>
        <v>-0.2664913558871958</v>
      </c>
      <c r="FI39" s="18">
        <f t="shared" si="82"/>
        <v>-0.22645504630287358</v>
      </c>
      <c r="FJ39" s="15"/>
      <c r="FK39" s="9">
        <v>130379.118447193</v>
      </c>
      <c r="FL39" s="9">
        <v>130379.118447192</v>
      </c>
      <c r="FM39" s="9">
        <v>130379.118447192</v>
      </c>
      <c r="FN39" s="9">
        <v>130379.118447193</v>
      </c>
      <c r="FO39" s="9">
        <v>130379.11840000001</v>
      </c>
      <c r="FP39" s="9">
        <v>130379.118447192</v>
      </c>
      <c r="FQ39" s="10">
        <f t="shared" si="83"/>
        <v>-1.0040821507573128E-9</v>
      </c>
      <c r="FR39" s="10">
        <f t="shared" si="83"/>
        <v>0</v>
      </c>
      <c r="FS39" s="10">
        <f t="shared" si="84"/>
        <v>4.7191992052830756E-5</v>
      </c>
      <c r="FT39" s="10">
        <f t="shared" si="85"/>
        <v>0</v>
      </c>
      <c r="FU39" s="18">
        <f t="shared" si="86"/>
        <v>0</v>
      </c>
      <c r="FV39" s="18">
        <f t="shared" si="87"/>
        <v>3.6195974195842355E-10</v>
      </c>
      <c r="FW39" s="18">
        <f t="shared" si="88"/>
        <v>-7.7012497301398196E-15</v>
      </c>
      <c r="FX39" s="18">
        <f t="shared" si="89"/>
        <v>-3.6196744307713604E-10</v>
      </c>
      <c r="FY39" s="7"/>
    </row>
    <row r="40" spans="1:181">
      <c r="A40" s="5" t="s">
        <v>37</v>
      </c>
      <c r="B40" s="9">
        <f t="shared" si="90"/>
        <v>5338.3185382490428</v>
      </c>
      <c r="C40" s="9">
        <f t="shared" si="91"/>
        <v>5000.6306060531879</v>
      </c>
      <c r="D40" s="9">
        <f t="shared" si="92"/>
        <v>4928.1883055856224</v>
      </c>
      <c r="E40" s="9">
        <f t="shared" si="93"/>
        <v>5352.0628854830775</v>
      </c>
      <c r="F40" s="9">
        <f t="shared" si="94"/>
        <v>5197.1907908049097</v>
      </c>
      <c r="G40" s="9">
        <f t="shared" si="95"/>
        <v>5164.9469568579243</v>
      </c>
      <c r="H40" s="10">
        <f t="shared" si="6"/>
        <v>-337.68793219585496</v>
      </c>
      <c r="I40" s="10">
        <f t="shared" si="6"/>
        <v>-72.442300467565474</v>
      </c>
      <c r="J40" s="10">
        <f t="shared" si="7"/>
        <v>-196.56018475172186</v>
      </c>
      <c r="K40" s="10">
        <f t="shared" si="8"/>
        <v>-236.7586512723019</v>
      </c>
      <c r="L40" s="18">
        <f t="shared" si="9"/>
        <v>-1.448663302181832E-2</v>
      </c>
      <c r="M40" s="18">
        <f t="shared" si="10"/>
        <v>-6.204088948212675E-3</v>
      </c>
      <c r="N40" s="18">
        <f t="shared" si="11"/>
        <v>-6.3257358993533547E-2</v>
      </c>
      <c r="O40" s="18">
        <f t="shared" si="12"/>
        <v>-2.8936897415432549E-2</v>
      </c>
      <c r="P40" s="5"/>
      <c r="Q40" s="10">
        <v>11.9231848840999</v>
      </c>
      <c r="R40" s="9">
        <v>6.54100854</v>
      </c>
      <c r="S40" s="9">
        <v>6.4876398100000001</v>
      </c>
      <c r="T40" s="9">
        <v>48.121368339999997</v>
      </c>
      <c r="U40" s="10">
        <v>6.4268514100000003</v>
      </c>
      <c r="V40" s="10">
        <v>7.92347996999999</v>
      </c>
      <c r="W40" s="10">
        <f t="shared" si="13"/>
        <v>-5.3821763440999</v>
      </c>
      <c r="X40" s="10">
        <f t="shared" si="13"/>
        <v>-5.3368729999999864E-2</v>
      </c>
      <c r="Y40" s="10">
        <f t="shared" si="14"/>
        <v>0.11415712999999972</v>
      </c>
      <c r="Z40" s="10">
        <f t="shared" si="15"/>
        <v>-1.4358401599999899</v>
      </c>
      <c r="AA40" s="18">
        <f t="shared" si="16"/>
        <v>-8.1590980463694465E-3</v>
      </c>
      <c r="AB40" s="18">
        <f t="shared" si="17"/>
        <v>0.23287119376546933</v>
      </c>
      <c r="AC40" s="18">
        <f t="shared" si="18"/>
        <v>-0.45140425116423993</v>
      </c>
      <c r="AD40" s="18">
        <f t="shared" si="19"/>
        <v>-0.86644495716349368</v>
      </c>
      <c r="AE40" s="7"/>
      <c r="AF40" s="9">
        <v>396.75836808719902</v>
      </c>
      <c r="AG40" s="9">
        <v>395.86333293056401</v>
      </c>
      <c r="AH40" s="9">
        <v>396.700459191287</v>
      </c>
      <c r="AI40" s="9">
        <v>396.75836809999998</v>
      </c>
      <c r="AJ40" s="10">
        <v>395.86214519999999</v>
      </c>
      <c r="AK40" s="10">
        <v>397.58531183140798</v>
      </c>
      <c r="AL40" s="10">
        <f t="shared" si="20"/>
        <v>-0.89503515663500366</v>
      </c>
      <c r="AM40" s="10">
        <f t="shared" si="20"/>
        <v>0.83712626072298235</v>
      </c>
      <c r="AN40" s="10">
        <f t="shared" si="21"/>
        <v>1.1877305640268787E-3</v>
      </c>
      <c r="AO40" s="10">
        <f t="shared" si="22"/>
        <v>-0.88485264012098241</v>
      </c>
      <c r="AP40" s="18">
        <f t="shared" si="23"/>
        <v>2.1146850215344841E-3</v>
      </c>
      <c r="AQ40" s="18">
        <f t="shared" si="24"/>
        <v>4.3529462271200562E-3</v>
      </c>
      <c r="AR40" s="18">
        <f t="shared" si="25"/>
        <v>-2.2558696391207409E-3</v>
      </c>
      <c r="AS40" s="18">
        <f t="shared" si="26"/>
        <v>-2.2588632579870669E-3</v>
      </c>
      <c r="AT40" s="7"/>
      <c r="AU40" s="9">
        <v>8.34</v>
      </c>
      <c r="AV40" s="9">
        <v>6.4237600702139899</v>
      </c>
      <c r="AW40" s="9">
        <v>5.8236723256339902</v>
      </c>
      <c r="AX40" s="9">
        <v>8.34</v>
      </c>
      <c r="AY40" s="10">
        <v>6.4238342050000004</v>
      </c>
      <c r="AZ40" s="10">
        <v>5.5504679999999897</v>
      </c>
      <c r="BA40" s="10">
        <f t="shared" si="27"/>
        <v>-1.91623992978601</v>
      </c>
      <c r="BB40" s="10">
        <f t="shared" si="27"/>
        <v>-0.60008774457999969</v>
      </c>
      <c r="BC40" s="10">
        <f t="shared" si="28"/>
        <v>-7.4134786010482401E-5</v>
      </c>
      <c r="BD40" s="10">
        <f t="shared" si="29"/>
        <v>0.27320432563400043</v>
      </c>
      <c r="BE40" s="18">
        <f t="shared" si="30"/>
        <v>-9.3416898828852027E-2</v>
      </c>
      <c r="BF40" s="18">
        <f t="shared" si="31"/>
        <v>-0.1359571522440951</v>
      </c>
      <c r="BG40" s="18">
        <f t="shared" si="32"/>
        <v>-0.22976497959064868</v>
      </c>
      <c r="BH40" s="18">
        <f t="shared" si="33"/>
        <v>-0.22975609052757789</v>
      </c>
      <c r="BI40" s="1"/>
      <c r="BJ40" s="9">
        <v>16.432024599999998</v>
      </c>
      <c r="BK40" s="9">
        <v>7.4453285180999904</v>
      </c>
      <c r="BL40" s="9">
        <v>8.1304595800999895</v>
      </c>
      <c r="BM40" s="9">
        <v>242.93084285109899</v>
      </c>
      <c r="BN40" s="10">
        <v>331.87718669999998</v>
      </c>
      <c r="BO40" s="10">
        <v>361.018345017201</v>
      </c>
      <c r="BP40" s="10">
        <f t="shared" si="34"/>
        <v>-8.986696081900007</v>
      </c>
      <c r="BQ40" s="10">
        <f t="shared" si="34"/>
        <v>0.68513106199999907</v>
      </c>
      <c r="BR40" s="10">
        <f t="shared" si="35"/>
        <v>-324.4318581819</v>
      </c>
      <c r="BS40" s="10">
        <f t="shared" si="36"/>
        <v>-352.88788543710103</v>
      </c>
      <c r="BT40" s="18">
        <f t="shared" si="37"/>
        <v>9.2021602584010764E-2</v>
      </c>
      <c r="BU40" s="18">
        <f t="shared" si="38"/>
        <v>8.7807054793263437E-2</v>
      </c>
      <c r="BV40" s="18">
        <f t="shared" si="39"/>
        <v>-0.5469013283913905</v>
      </c>
      <c r="BW40" s="18">
        <f t="shared" si="40"/>
        <v>0.36613853887387776</v>
      </c>
      <c r="BX40" s="1"/>
      <c r="BY40" s="9">
        <v>1171.4294410688899</v>
      </c>
      <c r="BZ40" s="9">
        <v>1120.6531181651401</v>
      </c>
      <c r="CA40" s="9">
        <v>1108.82349619468</v>
      </c>
      <c r="CB40" s="9">
        <v>1171.429441</v>
      </c>
      <c r="CC40" s="10">
        <v>1120.6531136447204</v>
      </c>
      <c r="CD40" s="10">
        <v>1105.4202212940099</v>
      </c>
      <c r="CE40" s="10">
        <f t="shared" si="41"/>
        <v>-50.776322903749815</v>
      </c>
      <c r="CF40" s="10">
        <f t="shared" si="41"/>
        <v>-11.829621970460039</v>
      </c>
      <c r="CG40" s="10">
        <f t="shared" si="42"/>
        <v>4.5204196794657037E-6</v>
      </c>
      <c r="CH40" s="10">
        <f t="shared" si="43"/>
        <v>3.4032749006701124</v>
      </c>
      <c r="CI40" s="18">
        <f t="shared" si="44"/>
        <v>-1.055600683093519E-2</v>
      </c>
      <c r="CJ40" s="18">
        <f t="shared" si="45"/>
        <v>-1.3592870233651751E-2</v>
      </c>
      <c r="CK40" s="18">
        <f t="shared" si="46"/>
        <v>-4.3345609324466128E-2</v>
      </c>
      <c r="CL40" s="18">
        <f t="shared" si="47"/>
        <v>-4.3345613127098781E-2</v>
      </c>
      <c r="CM40" s="6"/>
      <c r="CN40" s="9">
        <v>16.5822</v>
      </c>
      <c r="CO40" s="9">
        <v>16.5822</v>
      </c>
      <c r="CP40" s="9">
        <v>16.5822</v>
      </c>
      <c r="CQ40" s="9">
        <v>16.5822</v>
      </c>
      <c r="CR40" s="9">
        <v>16.5822</v>
      </c>
      <c r="CS40" s="9">
        <v>16.5822</v>
      </c>
      <c r="CT40" s="10">
        <f t="shared" si="48"/>
        <v>0</v>
      </c>
      <c r="CU40" s="10">
        <f t="shared" si="48"/>
        <v>0</v>
      </c>
      <c r="CV40" s="10">
        <f t="shared" si="49"/>
        <v>0</v>
      </c>
      <c r="CW40" s="10">
        <f t="shared" si="50"/>
        <v>0</v>
      </c>
      <c r="CX40" s="18">
        <f t="shared" si="51"/>
        <v>0</v>
      </c>
      <c r="CY40" s="18">
        <f t="shared" si="52"/>
        <v>0</v>
      </c>
      <c r="CZ40" s="18">
        <f t="shared" si="53"/>
        <v>0</v>
      </c>
      <c r="DA40" s="18">
        <f t="shared" si="54"/>
        <v>0</v>
      </c>
      <c r="DB40" s="7"/>
      <c r="DC40" s="9">
        <v>481.51269105576245</v>
      </c>
      <c r="DD40" s="9">
        <v>382.61333341707814</v>
      </c>
      <c r="DE40" s="9">
        <v>367.55857308884379</v>
      </c>
      <c r="DF40" s="9">
        <v>269.42650710545098</v>
      </c>
      <c r="DG40" s="10">
        <v>245.34976090000001</v>
      </c>
      <c r="DH40" s="10">
        <v>248.16658979244099</v>
      </c>
      <c r="DI40" s="10">
        <f t="shared" si="55"/>
        <v>-98.899357638684307</v>
      </c>
      <c r="DJ40" s="10">
        <f t="shared" si="55"/>
        <v>-15.054760328234352</v>
      </c>
      <c r="DK40" s="10">
        <f t="shared" si="56"/>
        <v>137.26357251707813</v>
      </c>
      <c r="DL40" s="10">
        <f t="shared" si="57"/>
        <v>119.3919832964028</v>
      </c>
      <c r="DM40" s="18">
        <f t="shared" si="58"/>
        <v>-3.9347192095429404E-2</v>
      </c>
      <c r="DN40" s="18">
        <f t="shared" si="59"/>
        <v>1.1480870745943249E-2</v>
      </c>
      <c r="DO40" s="18">
        <f t="shared" si="60"/>
        <v>-0.20539304461911076</v>
      </c>
      <c r="DP40" s="18">
        <f t="shared" si="61"/>
        <v>-8.9362945257749127E-2</v>
      </c>
      <c r="DQ40" s="7"/>
      <c r="DR40" s="9">
        <v>398.60352416127802</v>
      </c>
      <c r="DS40" s="9">
        <v>306.96970074000001</v>
      </c>
      <c r="DT40" s="9">
        <v>275.45976648521702</v>
      </c>
      <c r="DU40" s="9">
        <v>398.60352419999998</v>
      </c>
      <c r="DV40" s="10">
        <v>306.96970074000001</v>
      </c>
      <c r="DW40" s="10">
        <v>275.45976648521702</v>
      </c>
      <c r="DX40" s="10">
        <f t="shared" si="62"/>
        <v>-91.633823421278009</v>
      </c>
      <c r="DY40" s="10">
        <f t="shared" si="62"/>
        <v>-31.509934254782991</v>
      </c>
      <c r="DZ40" s="10">
        <f t="shared" si="63"/>
        <v>0</v>
      </c>
      <c r="EA40" s="10">
        <f t="shared" si="64"/>
        <v>0</v>
      </c>
      <c r="EB40" s="18">
        <f t="shared" si="65"/>
        <v>-0.10264835317239196</v>
      </c>
      <c r="EC40" s="18">
        <f t="shared" si="66"/>
        <v>-0.10264835317239196</v>
      </c>
      <c r="ED40" s="18">
        <f t="shared" si="67"/>
        <v>-0.22988713813830272</v>
      </c>
      <c r="EE40" s="18">
        <f t="shared" si="68"/>
        <v>-0.22988713821311463</v>
      </c>
      <c r="EF40" s="6"/>
      <c r="EG40" s="9">
        <v>93.837858143696906</v>
      </c>
      <c r="EH40" s="9">
        <v>71.485529631020597</v>
      </c>
      <c r="EI40" s="9">
        <v>66.917389753905098</v>
      </c>
      <c r="EJ40" s="9">
        <v>99.117601013003508</v>
      </c>
      <c r="EK40" s="10">
        <v>79.048483637102407</v>
      </c>
      <c r="EL40" s="10">
        <v>71.575099016505504</v>
      </c>
      <c r="EM40" s="10">
        <f t="shared" si="69"/>
        <v>-22.352328512676308</v>
      </c>
      <c r="EN40" s="10">
        <f t="shared" si="69"/>
        <v>-4.5681398771154988</v>
      </c>
      <c r="EO40" s="10">
        <f t="shared" si="70"/>
        <v>-7.5629540060818101</v>
      </c>
      <c r="EP40" s="10">
        <f t="shared" si="71"/>
        <v>-4.657709262600406</v>
      </c>
      <c r="EQ40" s="18">
        <f t="shared" si="72"/>
        <v>-6.3903001078601362E-2</v>
      </c>
      <c r="ER40" s="18">
        <f t="shared" si="73"/>
        <v>-9.4541783431367113E-2</v>
      </c>
      <c r="ES40" s="18">
        <f t="shared" si="74"/>
        <v>-0.23820160599198115</v>
      </c>
      <c r="ET40" s="18">
        <f t="shared" si="75"/>
        <v>-0.2024778361339494</v>
      </c>
      <c r="EU40" s="7"/>
      <c r="EV40" s="9">
        <v>241.62550579811628</v>
      </c>
      <c r="EW40" s="9">
        <v>184.77955359108179</v>
      </c>
      <c r="EX40" s="9">
        <v>174.43090870596549</v>
      </c>
      <c r="EY40" s="9">
        <v>199.47929242352367</v>
      </c>
      <c r="EZ40" s="10">
        <v>186.72377436808702</v>
      </c>
      <c r="FA40" s="10">
        <v>174.39173500115251</v>
      </c>
      <c r="FB40" s="10">
        <f t="shared" si="76"/>
        <v>-56.845952207034486</v>
      </c>
      <c r="FC40" s="10">
        <f t="shared" si="76"/>
        <v>-10.3486448851163</v>
      </c>
      <c r="FD40" s="10">
        <f t="shared" si="77"/>
        <v>-1.9442207770052278</v>
      </c>
      <c r="FE40" s="10">
        <f t="shared" si="78"/>
        <v>3.9173704812981214E-2</v>
      </c>
      <c r="FF40" s="18">
        <f t="shared" si="79"/>
        <v>-5.6005357107950973E-2</v>
      </c>
      <c r="FG40" s="18">
        <f t="shared" si="80"/>
        <v>-6.604429140675179E-2</v>
      </c>
      <c r="FH40" s="18">
        <f t="shared" si="81"/>
        <v>-0.23526470030250282</v>
      </c>
      <c r="FI40" s="18">
        <f t="shared" si="82"/>
        <v>-6.3944071088616175E-2</v>
      </c>
      <c r="FJ40" s="15"/>
      <c r="FK40" s="9">
        <v>2501.2737404499999</v>
      </c>
      <c r="FL40" s="9">
        <v>2501.2737404499899</v>
      </c>
      <c r="FM40" s="9">
        <v>2501.2737404499899</v>
      </c>
      <c r="FN40" s="9">
        <v>2501.2737404499999</v>
      </c>
      <c r="FO40" s="9">
        <v>2501.2737400000001</v>
      </c>
      <c r="FP40" s="9">
        <v>2501.2737404499899</v>
      </c>
      <c r="FQ40" s="10">
        <f t="shared" si="83"/>
        <v>-1.0004441719502211E-11</v>
      </c>
      <c r="FR40" s="10">
        <f t="shared" si="83"/>
        <v>0</v>
      </c>
      <c r="FS40" s="10">
        <f t="shared" si="84"/>
        <v>4.4998978410148993E-7</v>
      </c>
      <c r="FT40" s="10">
        <f t="shared" si="85"/>
        <v>0</v>
      </c>
      <c r="FU40" s="18">
        <f t="shared" si="86"/>
        <v>0</v>
      </c>
      <c r="FV40" s="18">
        <f t="shared" si="87"/>
        <v>1.7990425314323649E-10</v>
      </c>
      <c r="FW40" s="18">
        <f t="shared" si="88"/>
        <v>-3.9997388361428717E-15</v>
      </c>
      <c r="FX40" s="18">
        <f t="shared" si="89"/>
        <v>-1.7990825284970637E-10</v>
      </c>
      <c r="FY40" s="7"/>
    </row>
    <row r="41" spans="1:181">
      <c r="A41" s="5" t="s">
        <v>38</v>
      </c>
      <c r="B41" s="9">
        <f t="shared" si="90"/>
        <v>147431.47160529785</v>
      </c>
      <c r="C41" s="9">
        <f t="shared" si="91"/>
        <v>142612.53920258203</v>
      </c>
      <c r="D41" s="9">
        <f t="shared" si="92"/>
        <v>143385.81014700551</v>
      </c>
      <c r="E41" s="9">
        <f t="shared" si="93"/>
        <v>147155.56882193292</v>
      </c>
      <c r="F41" s="9">
        <f t="shared" si="94"/>
        <v>140920.8581515449</v>
      </c>
      <c r="G41" s="9">
        <f t="shared" si="95"/>
        <v>141774.72856537855</v>
      </c>
      <c r="H41" s="10">
        <f t="shared" si="6"/>
        <v>-4818.9324027158145</v>
      </c>
      <c r="I41" s="10">
        <f t="shared" si="6"/>
        <v>773.2709444234788</v>
      </c>
      <c r="J41" s="10">
        <f t="shared" si="7"/>
        <v>1691.6810510371288</v>
      </c>
      <c r="K41" s="10">
        <f t="shared" si="8"/>
        <v>1611.0815816269605</v>
      </c>
      <c r="L41" s="18">
        <f t="shared" si="9"/>
        <v>5.42218060731001E-3</v>
      </c>
      <c r="M41" s="18">
        <f t="shared" si="10"/>
        <v>6.0592195153637458E-3</v>
      </c>
      <c r="N41" s="18">
        <f t="shared" si="11"/>
        <v>-3.2685914006318914E-2</v>
      </c>
      <c r="O41" s="18">
        <f t="shared" si="12"/>
        <v>-4.2368159902479718E-2</v>
      </c>
      <c r="P41" s="5"/>
      <c r="Q41" s="10">
        <v>18584.457811252101</v>
      </c>
      <c r="R41" s="9">
        <v>18358.168330799901</v>
      </c>
      <c r="S41" s="9">
        <v>20057.048274069999</v>
      </c>
      <c r="T41" s="9">
        <v>18595.18576</v>
      </c>
      <c r="U41" s="10">
        <v>14607.1395803</v>
      </c>
      <c r="V41" s="10">
        <v>15976.71795762</v>
      </c>
      <c r="W41" s="10">
        <f t="shared" si="13"/>
        <v>-226.28948045220022</v>
      </c>
      <c r="X41" s="10">
        <f t="shared" si="13"/>
        <v>1698.879943270098</v>
      </c>
      <c r="Y41" s="10">
        <f t="shared" si="14"/>
        <v>3751.0287504999014</v>
      </c>
      <c r="Z41" s="10">
        <f t="shared" si="15"/>
        <v>4080.3303164499994</v>
      </c>
      <c r="AA41" s="18">
        <f t="shared" si="16"/>
        <v>9.2540819577291378E-2</v>
      </c>
      <c r="AB41" s="18">
        <f t="shared" si="17"/>
        <v>9.3760887940517082E-2</v>
      </c>
      <c r="AC41" s="18">
        <f t="shared" si="18"/>
        <v>-1.217627561430345E-2</v>
      </c>
      <c r="AD41" s="18">
        <f t="shared" si="19"/>
        <v>-0.21446659534204088</v>
      </c>
      <c r="AE41" s="7"/>
      <c r="AF41" s="9">
        <v>7471.7389244649903</v>
      </c>
      <c r="AG41" s="9">
        <v>7047.2055884177998</v>
      </c>
      <c r="AH41" s="9">
        <v>7049.2414488997701</v>
      </c>
      <c r="AI41" s="9">
        <v>7471.7389240000002</v>
      </c>
      <c r="AJ41" s="10">
        <v>7120.7204170000005</v>
      </c>
      <c r="AK41" s="10">
        <v>7125.8712650214202</v>
      </c>
      <c r="AL41" s="10">
        <f t="shared" si="20"/>
        <v>-424.53333604719046</v>
      </c>
      <c r="AM41" s="10">
        <f t="shared" si="20"/>
        <v>2.0358604819703032</v>
      </c>
      <c r="AN41" s="10">
        <f t="shared" si="21"/>
        <v>-73.514828582200607</v>
      </c>
      <c r="AO41" s="10">
        <f t="shared" si="22"/>
        <v>-76.629816121650038</v>
      </c>
      <c r="AP41" s="18">
        <f t="shared" si="23"/>
        <v>2.888890435261707E-4</v>
      </c>
      <c r="AQ41" s="18">
        <f t="shared" si="24"/>
        <v>7.233605196916037E-4</v>
      </c>
      <c r="AR41" s="18">
        <f t="shared" si="25"/>
        <v>-5.6818545232773764E-2</v>
      </c>
      <c r="AS41" s="18">
        <f t="shared" si="26"/>
        <v>-4.6979493069878545E-2</v>
      </c>
      <c r="AT41" s="7"/>
      <c r="AU41" s="9">
        <v>496.37193048866999</v>
      </c>
      <c r="AV41" s="9">
        <v>402.97378835266198</v>
      </c>
      <c r="AW41" s="9">
        <v>361.94148062942998</v>
      </c>
      <c r="AX41" s="9">
        <v>496.37193048866999</v>
      </c>
      <c r="AY41" s="10">
        <v>402.9705816</v>
      </c>
      <c r="AZ41" s="10">
        <v>343.27824395922698</v>
      </c>
      <c r="BA41" s="10">
        <f t="shared" si="27"/>
        <v>-93.398142136008005</v>
      </c>
      <c r="BB41" s="10">
        <f t="shared" si="27"/>
        <v>-41.032307723232009</v>
      </c>
      <c r="BC41" s="10">
        <f t="shared" si="28"/>
        <v>3.206752661981227E-3</v>
      </c>
      <c r="BD41" s="10">
        <f t="shared" si="29"/>
        <v>18.663236670202991</v>
      </c>
      <c r="BE41" s="18">
        <f t="shared" si="30"/>
        <v>-0.10182376350325456</v>
      </c>
      <c r="BF41" s="18">
        <f t="shared" si="31"/>
        <v>-0.14813075784282764</v>
      </c>
      <c r="BG41" s="18">
        <f t="shared" si="32"/>
        <v>-0.18816161108074558</v>
      </c>
      <c r="BH41" s="18">
        <f t="shared" si="33"/>
        <v>-0.18816807146350498</v>
      </c>
      <c r="BI41" s="1"/>
      <c r="BJ41" s="9">
        <v>247.08008900000002</v>
      </c>
      <c r="BK41" s="9">
        <v>111.95166965839999</v>
      </c>
      <c r="BL41" s="9">
        <v>122.25364171119899</v>
      </c>
      <c r="BM41" s="9">
        <v>1812.4923484625201</v>
      </c>
      <c r="BN41" s="10">
        <v>2476.1156489999998</v>
      </c>
      <c r="BO41" s="10">
        <v>2693.53607108399</v>
      </c>
      <c r="BP41" s="10">
        <f t="shared" si="34"/>
        <v>-135.12841934160002</v>
      </c>
      <c r="BQ41" s="10">
        <f t="shared" si="34"/>
        <v>10.301972052799002</v>
      </c>
      <c r="BR41" s="10">
        <f t="shared" si="35"/>
        <v>-2364.1639793415998</v>
      </c>
      <c r="BS41" s="10">
        <f t="shared" si="36"/>
        <v>-2571.2824293727908</v>
      </c>
      <c r="BT41" s="18">
        <f t="shared" si="37"/>
        <v>9.2021602573981981E-2</v>
      </c>
      <c r="BU41" s="18">
        <f t="shared" si="38"/>
        <v>8.7807054638904786E-2</v>
      </c>
      <c r="BV41" s="18">
        <f t="shared" si="39"/>
        <v>-0.54690128973362973</v>
      </c>
      <c r="BW41" s="18">
        <f t="shared" si="40"/>
        <v>0.36613853906771543</v>
      </c>
      <c r="BX41" s="1"/>
      <c r="BY41" s="9">
        <v>18353.2268398915</v>
      </c>
      <c r="BZ41" s="9">
        <v>17457.241839935501</v>
      </c>
      <c r="CA41" s="9">
        <v>17259.471844935499</v>
      </c>
      <c r="CB41" s="9">
        <v>19392.86623</v>
      </c>
      <c r="CC41" s="10">
        <v>18496.88124159542</v>
      </c>
      <c r="CD41" s="10">
        <v>18228.0857327915</v>
      </c>
      <c r="CE41" s="10">
        <f t="shared" si="41"/>
        <v>-895.98499995599923</v>
      </c>
      <c r="CF41" s="10">
        <f t="shared" si="41"/>
        <v>-197.76999500000238</v>
      </c>
      <c r="CG41" s="10">
        <f t="shared" si="42"/>
        <v>-1039.6394016599188</v>
      </c>
      <c r="CH41" s="10">
        <f t="shared" si="43"/>
        <v>-968.61388785600138</v>
      </c>
      <c r="CI41" s="18">
        <f t="shared" si="44"/>
        <v>-1.1328822549022616E-2</v>
      </c>
      <c r="CJ41" s="18">
        <f t="shared" si="45"/>
        <v>-1.4531936778588262E-2</v>
      </c>
      <c r="CK41" s="18">
        <f t="shared" si="46"/>
        <v>-4.8818935643978344E-2</v>
      </c>
      <c r="CL41" s="18">
        <f t="shared" si="47"/>
        <v>-4.6201782540969953E-2</v>
      </c>
      <c r="CM41" s="6"/>
      <c r="CN41" s="9">
        <v>10683.860400000001</v>
      </c>
      <c r="CO41" s="9">
        <v>10683.860400000001</v>
      </c>
      <c r="CP41" s="9">
        <v>10683.860400000001</v>
      </c>
      <c r="CQ41" s="9">
        <v>10683.860400000001</v>
      </c>
      <c r="CR41" s="9">
        <v>10683.860400000001</v>
      </c>
      <c r="CS41" s="9">
        <v>10683.860400000001</v>
      </c>
      <c r="CT41" s="10">
        <f t="shared" si="48"/>
        <v>0</v>
      </c>
      <c r="CU41" s="10">
        <f t="shared" si="48"/>
        <v>0</v>
      </c>
      <c r="CV41" s="10">
        <f t="shared" si="49"/>
        <v>0</v>
      </c>
      <c r="CW41" s="10">
        <f t="shared" si="50"/>
        <v>0</v>
      </c>
      <c r="CX41" s="18">
        <f t="shared" si="51"/>
        <v>0</v>
      </c>
      <c r="CY41" s="18">
        <f t="shared" si="52"/>
        <v>0</v>
      </c>
      <c r="CZ41" s="18">
        <f t="shared" si="53"/>
        <v>0</v>
      </c>
      <c r="DA41" s="18">
        <f t="shared" si="54"/>
        <v>0</v>
      </c>
      <c r="DB41" s="7"/>
      <c r="DC41" s="9">
        <v>5531.3315952869079</v>
      </c>
      <c r="DD41" s="9">
        <v>3414.4345579516648</v>
      </c>
      <c r="DE41" s="9">
        <v>2986.2740582121414</v>
      </c>
      <c r="DF41" s="9">
        <v>2744.0636374948799</v>
      </c>
      <c r="DG41" s="10">
        <v>2029.300706</v>
      </c>
      <c r="DH41" s="10">
        <v>1896.6505224465</v>
      </c>
      <c r="DI41" s="10">
        <f t="shared" si="55"/>
        <v>-2116.8970373352431</v>
      </c>
      <c r="DJ41" s="10">
        <f t="shared" si="55"/>
        <v>-428.1604997395234</v>
      </c>
      <c r="DK41" s="10">
        <f t="shared" si="56"/>
        <v>1385.1338519516648</v>
      </c>
      <c r="DL41" s="10">
        <f t="shared" si="57"/>
        <v>1089.6235357656415</v>
      </c>
      <c r="DM41" s="18">
        <f t="shared" si="58"/>
        <v>-0.12539719021482107</v>
      </c>
      <c r="DN41" s="18">
        <f t="shared" si="59"/>
        <v>-6.5367435768043353E-2</v>
      </c>
      <c r="DO41" s="18">
        <f t="shared" si="60"/>
        <v>-0.38271020293540015</v>
      </c>
      <c r="DP41" s="18">
        <f t="shared" si="61"/>
        <v>-0.26047607705898679</v>
      </c>
      <c r="DQ41" s="7"/>
      <c r="DR41" s="9">
        <v>2902.8001112404299</v>
      </c>
      <c r="DS41" s="9">
        <v>2232.2388251000002</v>
      </c>
      <c r="DT41" s="9">
        <v>1998.0202648684001</v>
      </c>
      <c r="DU41" s="9">
        <v>2902.800111</v>
      </c>
      <c r="DV41" s="10">
        <v>2232.2388251000002</v>
      </c>
      <c r="DW41" s="10">
        <v>1998.0202648684001</v>
      </c>
      <c r="DX41" s="10">
        <f t="shared" si="62"/>
        <v>-670.56128614042973</v>
      </c>
      <c r="DY41" s="10">
        <f t="shared" si="62"/>
        <v>-234.21856023160012</v>
      </c>
      <c r="DZ41" s="10">
        <f t="shared" si="63"/>
        <v>0</v>
      </c>
      <c r="EA41" s="10">
        <f t="shared" si="64"/>
        <v>0</v>
      </c>
      <c r="EB41" s="18">
        <f t="shared" si="65"/>
        <v>-0.10492540385821286</v>
      </c>
      <c r="EC41" s="18">
        <f t="shared" si="66"/>
        <v>-0.10492540385821286</v>
      </c>
      <c r="ED41" s="18">
        <f t="shared" si="67"/>
        <v>-0.23100498154999871</v>
      </c>
      <c r="EE41" s="18">
        <f t="shared" si="68"/>
        <v>-0.23100498148630524</v>
      </c>
      <c r="EF41" s="6"/>
      <c r="EG41" s="9">
        <v>282.19304121008503</v>
      </c>
      <c r="EH41" s="9">
        <v>215.14897678859049</v>
      </c>
      <c r="EI41" s="9">
        <v>203.45345604245131</v>
      </c>
      <c r="EJ41" s="9">
        <v>289.22987064906096</v>
      </c>
      <c r="EK41" s="10">
        <v>240.47995801477501</v>
      </c>
      <c r="EL41" s="10">
        <v>221.96836055060299</v>
      </c>
      <c r="EM41" s="10">
        <f t="shared" si="69"/>
        <v>-67.044064421494539</v>
      </c>
      <c r="EN41" s="10">
        <f t="shared" si="69"/>
        <v>-11.695520746139181</v>
      </c>
      <c r="EO41" s="10">
        <f t="shared" si="70"/>
        <v>-25.33098122618452</v>
      </c>
      <c r="EP41" s="10">
        <f t="shared" si="71"/>
        <v>-18.514904508151687</v>
      </c>
      <c r="EQ41" s="18">
        <f t="shared" si="72"/>
        <v>-5.4360103964758447E-2</v>
      </c>
      <c r="ER41" s="18">
        <f t="shared" si="73"/>
        <v>-7.6977714138800155E-2</v>
      </c>
      <c r="ES41" s="18">
        <f t="shared" si="74"/>
        <v>-0.23758227394268755</v>
      </c>
      <c r="ET41" s="18">
        <f t="shared" si="75"/>
        <v>-0.16855075350580573</v>
      </c>
      <c r="EU41" s="7"/>
      <c r="EV41" s="9">
        <v>791.35161821215706</v>
      </c>
      <c r="EW41" s="9">
        <v>585.70702383429807</v>
      </c>
      <c r="EX41" s="9">
        <v>557.32728449122101</v>
      </c>
      <c r="EY41" s="9">
        <v>679.90036558678901</v>
      </c>
      <c r="EZ41" s="10">
        <v>527.60188293470787</v>
      </c>
      <c r="FA41" s="10">
        <v>498.13563130640898</v>
      </c>
      <c r="FB41" s="10">
        <f t="shared" si="76"/>
        <v>-205.64459437785899</v>
      </c>
      <c r="FC41" s="10">
        <f t="shared" si="76"/>
        <v>-28.379739343077063</v>
      </c>
      <c r="FD41" s="10">
        <f t="shared" si="77"/>
        <v>58.105140899590197</v>
      </c>
      <c r="FE41" s="10">
        <f t="shared" si="78"/>
        <v>59.191653184812026</v>
      </c>
      <c r="FF41" s="18">
        <f t="shared" si="79"/>
        <v>-4.8453814259031239E-2</v>
      </c>
      <c r="FG41" s="18">
        <f t="shared" si="80"/>
        <v>-5.5849405738275994E-2</v>
      </c>
      <c r="FH41" s="18">
        <f t="shared" si="81"/>
        <v>-0.25986500772242915</v>
      </c>
      <c r="FI41" s="18">
        <f t="shared" si="82"/>
        <v>-0.22400117776174411</v>
      </c>
      <c r="FJ41" s="15"/>
      <c r="FK41" s="9">
        <v>82087.059244250995</v>
      </c>
      <c r="FL41" s="9">
        <v>82103.608201743205</v>
      </c>
      <c r="FM41" s="9">
        <v>82106.917993145398</v>
      </c>
      <c r="FN41" s="9">
        <v>82087.059244250995</v>
      </c>
      <c r="FO41" s="9">
        <v>82103.548909999998</v>
      </c>
      <c r="FP41" s="9">
        <v>82108.604115730501</v>
      </c>
      <c r="FQ41" s="10">
        <f t="shared" si="83"/>
        <v>16.54895749221032</v>
      </c>
      <c r="FR41" s="10">
        <f t="shared" si="83"/>
        <v>3.3097914021927863</v>
      </c>
      <c r="FS41" s="10">
        <f t="shared" si="84"/>
        <v>5.9291743207722902E-2</v>
      </c>
      <c r="FT41" s="10">
        <f t="shared" si="85"/>
        <v>-1.6861225851025665</v>
      </c>
      <c r="FU41" s="18">
        <f t="shared" si="86"/>
        <v>4.0312374506855272E-5</v>
      </c>
      <c r="FV41" s="18">
        <f t="shared" si="87"/>
        <v>6.1571098906388014E-5</v>
      </c>
      <c r="FW41" s="18">
        <f t="shared" si="88"/>
        <v>2.0160251377709495E-4</v>
      </c>
      <c r="FX41" s="18">
        <f t="shared" si="89"/>
        <v>2.0088021060588133E-4</v>
      </c>
      <c r="FY41" s="7"/>
    </row>
    <row r="42" spans="1:181">
      <c r="A42" s="5" t="s">
        <v>39</v>
      </c>
      <c r="B42" s="9">
        <f t="shared" si="90"/>
        <v>226170.61933107942</v>
      </c>
      <c r="C42" s="9">
        <f t="shared" si="91"/>
        <v>223803.68554744302</v>
      </c>
      <c r="D42" s="9">
        <f t="shared" si="92"/>
        <v>223202.56400311791</v>
      </c>
      <c r="E42" s="9">
        <f t="shared" si="93"/>
        <v>225650.96234697176</v>
      </c>
      <c r="F42" s="9">
        <f t="shared" si="94"/>
        <v>222997.21177448431</v>
      </c>
      <c r="G42" s="9">
        <f t="shared" si="95"/>
        <v>222584.96199925122</v>
      </c>
      <c r="H42" s="10">
        <f t="shared" si="6"/>
        <v>-2366.9337836363993</v>
      </c>
      <c r="I42" s="10">
        <f t="shared" si="6"/>
        <v>-601.12154432511306</v>
      </c>
      <c r="J42" s="10">
        <f t="shared" si="7"/>
        <v>806.47377295870683</v>
      </c>
      <c r="K42" s="10">
        <f t="shared" si="8"/>
        <v>617.60200386669021</v>
      </c>
      <c r="L42" s="18">
        <f t="shared" si="9"/>
        <v>-2.6859322841566178E-3</v>
      </c>
      <c r="M42" s="18">
        <f t="shared" si="10"/>
        <v>-1.8486768150715806E-3</v>
      </c>
      <c r="N42" s="18">
        <f t="shared" si="11"/>
        <v>-1.0465257559256926E-2</v>
      </c>
      <c r="O42" s="18">
        <f t="shared" si="12"/>
        <v>-1.176042213552325E-2</v>
      </c>
      <c r="P42" s="5"/>
      <c r="Q42" s="10">
        <v>421.20831086850001</v>
      </c>
      <c r="R42" s="9">
        <v>764.17297372999894</v>
      </c>
      <c r="S42" s="9">
        <v>764.18010136999897</v>
      </c>
      <c r="T42" s="9">
        <v>421.57985380000002</v>
      </c>
      <c r="U42" s="10">
        <v>253.89638150000002</v>
      </c>
      <c r="V42" s="10">
        <v>255.40884478999899</v>
      </c>
      <c r="W42" s="10">
        <f t="shared" si="13"/>
        <v>342.96466286149894</v>
      </c>
      <c r="X42" s="10">
        <f t="shared" si="13"/>
        <v>7.127640000021529E-3</v>
      </c>
      <c r="Y42" s="10">
        <f t="shared" si="14"/>
        <v>510.27659222999893</v>
      </c>
      <c r="Z42" s="10">
        <f t="shared" si="15"/>
        <v>508.77125658</v>
      </c>
      <c r="AA42" s="18">
        <f t="shared" si="16"/>
        <v>9.3272599856952011E-6</v>
      </c>
      <c r="AB42" s="18">
        <f t="shared" si="17"/>
        <v>5.9570100253633438E-3</v>
      </c>
      <c r="AC42" s="18">
        <f t="shared" si="18"/>
        <v>0.8142400185654729</v>
      </c>
      <c r="AD42" s="18">
        <f t="shared" si="19"/>
        <v>-0.39775020269244182</v>
      </c>
      <c r="AE42" s="7"/>
      <c r="AF42" s="9">
        <v>4198.2948971962996</v>
      </c>
      <c r="AG42" s="9">
        <v>3300.0552831407599</v>
      </c>
      <c r="AH42" s="9">
        <v>3116.6388312230301</v>
      </c>
      <c r="AI42" s="9">
        <v>4103.7181780000001</v>
      </c>
      <c r="AJ42" s="10">
        <v>3205.4811300000001</v>
      </c>
      <c r="AK42" s="10">
        <v>3207.3730051357702</v>
      </c>
      <c r="AL42" s="10">
        <f t="shared" si="20"/>
        <v>-898.23961405553973</v>
      </c>
      <c r="AM42" s="10">
        <f t="shared" si="20"/>
        <v>-183.41645191772977</v>
      </c>
      <c r="AN42" s="10">
        <f t="shared" si="21"/>
        <v>94.57415314075979</v>
      </c>
      <c r="AO42" s="10">
        <f t="shared" si="22"/>
        <v>-90.734173912740061</v>
      </c>
      <c r="AP42" s="18">
        <f t="shared" si="23"/>
        <v>-5.5579811906413555E-2</v>
      </c>
      <c r="AQ42" s="18">
        <f t="shared" si="24"/>
        <v>5.90200053921415E-4</v>
      </c>
      <c r="AR42" s="18">
        <f t="shared" si="25"/>
        <v>-0.2139534349184001</v>
      </c>
      <c r="AS42" s="18">
        <f t="shared" si="26"/>
        <v>-0.21888370717449399</v>
      </c>
      <c r="AT42" s="7"/>
      <c r="AU42" s="9">
        <v>113.967014184863</v>
      </c>
      <c r="AV42" s="9">
        <v>82.565608359084194</v>
      </c>
      <c r="AW42" s="9">
        <v>75.135684005559895</v>
      </c>
      <c r="AX42" s="9">
        <v>113.967014184863</v>
      </c>
      <c r="AY42" s="10">
        <v>82.566866840000003</v>
      </c>
      <c r="AZ42" s="10">
        <v>71.732596712549196</v>
      </c>
      <c r="BA42" s="10">
        <f t="shared" si="27"/>
        <v>-31.401405825778809</v>
      </c>
      <c r="BB42" s="10">
        <f t="shared" si="27"/>
        <v>-7.4299243535242994</v>
      </c>
      <c r="BC42" s="10">
        <f t="shared" si="28"/>
        <v>-1.2584809158084909E-3</v>
      </c>
      <c r="BD42" s="10">
        <f t="shared" si="29"/>
        <v>3.4030872930106995</v>
      </c>
      <c r="BE42" s="18">
        <f t="shared" si="30"/>
        <v>-8.9988125821237649E-2</v>
      </c>
      <c r="BF42" s="18">
        <f t="shared" si="31"/>
        <v>-0.13121813315801009</v>
      </c>
      <c r="BG42" s="18">
        <f t="shared" si="32"/>
        <v>-0.27553065288560941</v>
      </c>
      <c r="BH42" s="18">
        <f t="shared" si="33"/>
        <v>-0.27551961038419082</v>
      </c>
      <c r="BI42" s="1"/>
      <c r="BJ42" s="9">
        <v>0</v>
      </c>
      <c r="BK42" s="9">
        <v>0</v>
      </c>
      <c r="BL42" s="9">
        <v>0</v>
      </c>
      <c r="BM42" s="9">
        <v>0</v>
      </c>
      <c r="BN42" s="10">
        <v>0</v>
      </c>
      <c r="BO42" s="10">
        <v>0</v>
      </c>
      <c r="BP42" s="10">
        <f t="shared" si="34"/>
        <v>0</v>
      </c>
      <c r="BQ42" s="10">
        <f t="shared" si="34"/>
        <v>0</v>
      </c>
      <c r="BR42" s="10">
        <f t="shared" si="35"/>
        <v>0</v>
      </c>
      <c r="BS42" s="10">
        <f t="shared" si="36"/>
        <v>0</v>
      </c>
      <c r="BT42" s="18">
        <f t="shared" si="37"/>
        <v>0</v>
      </c>
      <c r="BU42" s="18">
        <f t="shared" si="38"/>
        <v>0</v>
      </c>
      <c r="BV42" s="18">
        <f t="shared" si="39"/>
        <v>0</v>
      </c>
      <c r="BW42" s="18">
        <f t="shared" si="40"/>
        <v>0</v>
      </c>
      <c r="BX42" s="2"/>
      <c r="BY42" s="9">
        <v>6683.3278378517898</v>
      </c>
      <c r="BZ42" s="9">
        <v>6327.0505634495403</v>
      </c>
      <c r="CA42" s="9">
        <v>6247.6139334335303</v>
      </c>
      <c r="CB42" s="9">
        <v>6683.3278380000002</v>
      </c>
      <c r="CC42" s="10">
        <v>6327.0506040663195</v>
      </c>
      <c r="CD42" s="10">
        <v>6220.1673811288802</v>
      </c>
      <c r="CE42" s="10">
        <f t="shared" si="41"/>
        <v>-356.27727440224953</v>
      </c>
      <c r="CF42" s="10">
        <f t="shared" si="41"/>
        <v>-79.436630016009985</v>
      </c>
      <c r="CG42" s="10">
        <f t="shared" si="42"/>
        <v>-4.061677918798523E-5</v>
      </c>
      <c r="CH42" s="10">
        <f t="shared" si="43"/>
        <v>27.44655230465014</v>
      </c>
      <c r="CI42" s="18">
        <f t="shared" si="44"/>
        <v>-1.2555080636608779E-2</v>
      </c>
      <c r="CJ42" s="18">
        <f t="shared" si="45"/>
        <v>-1.6893056437504505E-2</v>
      </c>
      <c r="CK42" s="18">
        <f t="shared" si="46"/>
        <v>-5.3308364193124347E-2</v>
      </c>
      <c r="CL42" s="18">
        <f t="shared" si="47"/>
        <v>-5.3308358136789739E-2</v>
      </c>
      <c r="CM42" s="6"/>
      <c r="CN42" s="9">
        <v>8234.5432000000001</v>
      </c>
      <c r="CO42" s="9">
        <v>8234.5432000000001</v>
      </c>
      <c r="CP42" s="9">
        <v>8234.5432000000001</v>
      </c>
      <c r="CQ42" s="9">
        <v>8234.5432000000001</v>
      </c>
      <c r="CR42" s="9">
        <v>8234.5432000000001</v>
      </c>
      <c r="CS42" s="9">
        <v>8234.5432000000001</v>
      </c>
      <c r="CT42" s="10">
        <f t="shared" si="48"/>
        <v>0</v>
      </c>
      <c r="CU42" s="10">
        <f t="shared" si="48"/>
        <v>0</v>
      </c>
      <c r="CV42" s="10">
        <f t="shared" si="49"/>
        <v>0</v>
      </c>
      <c r="CW42" s="10">
        <f t="shared" si="50"/>
        <v>0</v>
      </c>
      <c r="CX42" s="18">
        <f t="shared" si="51"/>
        <v>0</v>
      </c>
      <c r="CY42" s="18">
        <f t="shared" si="52"/>
        <v>0</v>
      </c>
      <c r="CZ42" s="18">
        <f t="shared" si="53"/>
        <v>0</v>
      </c>
      <c r="DA42" s="18">
        <f t="shared" si="54"/>
        <v>0</v>
      </c>
      <c r="DB42" s="7"/>
      <c r="DC42" s="9">
        <v>964.47154189521393</v>
      </c>
      <c r="DD42" s="9">
        <v>613.68150963115625</v>
      </c>
      <c r="DE42" s="9">
        <v>541.31023414151446</v>
      </c>
      <c r="DF42" s="9">
        <v>559.72659048630499</v>
      </c>
      <c r="DG42" s="10">
        <v>408.8148109</v>
      </c>
      <c r="DH42" s="10">
        <v>373.70273199924998</v>
      </c>
      <c r="DI42" s="10">
        <f t="shared" si="55"/>
        <v>-350.79003226405769</v>
      </c>
      <c r="DJ42" s="10">
        <f t="shared" si="55"/>
        <v>-72.371275489641789</v>
      </c>
      <c r="DK42" s="10">
        <f t="shared" si="56"/>
        <v>204.86669873115625</v>
      </c>
      <c r="DL42" s="10">
        <f t="shared" si="57"/>
        <v>167.60750214226448</v>
      </c>
      <c r="DM42" s="18">
        <f t="shared" si="58"/>
        <v>-0.11792969863657685</v>
      </c>
      <c r="DN42" s="18">
        <f t="shared" si="59"/>
        <v>-8.5887492244841324E-2</v>
      </c>
      <c r="DO42" s="18">
        <f t="shared" si="60"/>
        <v>-0.36371216466869027</v>
      </c>
      <c r="DP42" s="18">
        <f t="shared" si="61"/>
        <v>-0.26961695611993153</v>
      </c>
      <c r="DQ42" s="7"/>
      <c r="DR42" s="9">
        <v>2892.9173971978798</v>
      </c>
      <c r="DS42" s="9">
        <v>1904.0949002</v>
      </c>
      <c r="DT42" s="9">
        <v>1660.54763274878</v>
      </c>
      <c r="DU42" s="9">
        <v>2892.9173970000002</v>
      </c>
      <c r="DV42" s="10">
        <v>1904.0949002</v>
      </c>
      <c r="DW42" s="10">
        <v>1660.54763274878</v>
      </c>
      <c r="DX42" s="10">
        <f t="shared" si="62"/>
        <v>-988.82249699787985</v>
      </c>
      <c r="DY42" s="10">
        <f t="shared" si="62"/>
        <v>-243.54726745122002</v>
      </c>
      <c r="DZ42" s="10">
        <f t="shared" si="63"/>
        <v>0</v>
      </c>
      <c r="EA42" s="10">
        <f t="shared" si="64"/>
        <v>0</v>
      </c>
      <c r="EB42" s="18">
        <f t="shared" si="65"/>
        <v>-0.12790710558892762</v>
      </c>
      <c r="EC42" s="18">
        <f t="shared" si="66"/>
        <v>-0.12790710558892762</v>
      </c>
      <c r="ED42" s="18">
        <f t="shared" si="67"/>
        <v>-0.34180806474310921</v>
      </c>
      <c r="EE42" s="18">
        <f t="shared" si="68"/>
        <v>-0.34180806469808794</v>
      </c>
      <c r="EF42" s="6"/>
      <c r="EG42" s="9">
        <v>117.11445387346129</v>
      </c>
      <c r="EH42" s="9">
        <v>90.568610666761799</v>
      </c>
      <c r="EI42" s="9">
        <v>83.939946791163194</v>
      </c>
      <c r="EJ42" s="9">
        <v>121.52922221901281</v>
      </c>
      <c r="EK42" s="10">
        <v>99.693241017997195</v>
      </c>
      <c r="EL42" s="10">
        <v>90.137027333943308</v>
      </c>
      <c r="EM42" s="10">
        <f t="shared" si="69"/>
        <v>-26.545843206699487</v>
      </c>
      <c r="EN42" s="10">
        <f t="shared" si="69"/>
        <v>-6.6286638755986047</v>
      </c>
      <c r="EO42" s="10">
        <f t="shared" si="70"/>
        <v>-9.1246303512353961</v>
      </c>
      <c r="EP42" s="10">
        <f t="shared" si="71"/>
        <v>-6.1970805427801139</v>
      </c>
      <c r="EQ42" s="18">
        <f t="shared" si="72"/>
        <v>-7.3189417688961964E-2</v>
      </c>
      <c r="ER42" s="18">
        <f t="shared" si="73"/>
        <v>-9.5856184295670999E-2</v>
      </c>
      <c r="ES42" s="18">
        <f t="shared" si="74"/>
        <v>-0.22666581560787952</v>
      </c>
      <c r="ET42" s="18">
        <f t="shared" si="75"/>
        <v>-0.17967679544319057</v>
      </c>
      <c r="EU42" s="7"/>
      <c r="EV42" s="9">
        <v>218.5842668084133</v>
      </c>
      <c r="EW42" s="9">
        <v>160.7624870637338</v>
      </c>
      <c r="EX42" s="9">
        <v>152.46402820233749</v>
      </c>
      <c r="EY42" s="9">
        <v>193.46264207858721</v>
      </c>
      <c r="EZ42" s="10">
        <v>154.88023995999492</v>
      </c>
      <c r="FA42" s="10">
        <v>145.15916820004031</v>
      </c>
      <c r="FB42" s="10">
        <f t="shared" si="76"/>
        <v>-57.821779744679503</v>
      </c>
      <c r="FC42" s="10">
        <f t="shared" si="76"/>
        <v>-8.2984588613963126</v>
      </c>
      <c r="FD42" s="10">
        <f t="shared" si="77"/>
        <v>5.8822471037388766</v>
      </c>
      <c r="FE42" s="10">
        <f t="shared" si="78"/>
        <v>7.3048600022971755</v>
      </c>
      <c r="FF42" s="18">
        <f t="shared" si="79"/>
        <v>-5.1619373480496195E-2</v>
      </c>
      <c r="FG42" s="18">
        <f t="shared" si="80"/>
        <v>-6.2765087156796337E-2</v>
      </c>
      <c r="FH42" s="18">
        <f t="shared" si="81"/>
        <v>-0.2645285527130809</v>
      </c>
      <c r="FI42" s="18">
        <f t="shared" si="82"/>
        <v>-0.19943076194999745</v>
      </c>
      <c r="FJ42" s="15"/>
      <c r="FK42" s="9">
        <v>202326.19041120299</v>
      </c>
      <c r="FL42" s="9">
        <v>202326.190411202</v>
      </c>
      <c r="FM42" s="9">
        <v>202326.190411202</v>
      </c>
      <c r="FN42" s="9">
        <v>202326.19041120299</v>
      </c>
      <c r="FO42" s="9">
        <v>202326.19039999999</v>
      </c>
      <c r="FP42" s="9">
        <v>202326.190411202</v>
      </c>
      <c r="FQ42" s="10">
        <f t="shared" si="83"/>
        <v>-9.8953023552894592E-10</v>
      </c>
      <c r="FR42" s="10">
        <f t="shared" si="83"/>
        <v>0</v>
      </c>
      <c r="FS42" s="10">
        <f t="shared" si="84"/>
        <v>1.1202006135135889E-5</v>
      </c>
      <c r="FT42" s="10">
        <f t="shared" si="85"/>
        <v>0</v>
      </c>
      <c r="FU42" s="18">
        <f t="shared" si="86"/>
        <v>0</v>
      </c>
      <c r="FV42" s="18">
        <f t="shared" si="87"/>
        <v>5.5366070566491965E-11</v>
      </c>
      <c r="FW42" s="18">
        <f t="shared" si="88"/>
        <v>-4.8907669022870838E-15</v>
      </c>
      <c r="FX42" s="18">
        <f t="shared" si="89"/>
        <v>-5.5370961330328578E-11</v>
      </c>
      <c r="FY42" s="7"/>
    </row>
    <row r="43" spans="1:181">
      <c r="A43" s="5" t="s">
        <v>40</v>
      </c>
      <c r="B43" s="9">
        <f t="shared" si="90"/>
        <v>187001.43245368707</v>
      </c>
      <c r="C43" s="9">
        <f t="shared" si="91"/>
        <v>185580.0432601317</v>
      </c>
      <c r="D43" s="9">
        <f t="shared" si="92"/>
        <v>182098.97697654495</v>
      </c>
      <c r="E43" s="9">
        <f t="shared" si="93"/>
        <v>183481.51178468758</v>
      </c>
      <c r="F43" s="9">
        <f t="shared" si="94"/>
        <v>173199.70203217465</v>
      </c>
      <c r="G43" s="9">
        <f t="shared" si="95"/>
        <v>171914.8055873586</v>
      </c>
      <c r="H43" s="10">
        <f t="shared" si="6"/>
        <v>-1421.3891935553693</v>
      </c>
      <c r="I43" s="10">
        <f t="shared" si="6"/>
        <v>-3481.0662835867552</v>
      </c>
      <c r="J43" s="10">
        <f t="shared" si="7"/>
        <v>12380.341227957048</v>
      </c>
      <c r="K43" s="10">
        <f t="shared" si="8"/>
        <v>10184.171389186347</v>
      </c>
      <c r="L43" s="18">
        <f t="shared" si="9"/>
        <v>-1.8757762000881025E-2</v>
      </c>
      <c r="M43" s="18">
        <f t="shared" si="10"/>
        <v>-7.4185834602496295E-3</v>
      </c>
      <c r="N43" s="18">
        <f t="shared" si="11"/>
        <v>-7.6009535055694922E-3</v>
      </c>
      <c r="O43" s="18">
        <f t="shared" si="12"/>
        <v>-5.6037306715558649E-2</v>
      </c>
      <c r="P43" s="5"/>
      <c r="Q43" s="10">
        <v>14975.7901344905</v>
      </c>
      <c r="R43" s="9">
        <v>19980.857271219898</v>
      </c>
      <c r="S43" s="9">
        <v>18368.730937599899</v>
      </c>
      <c r="T43" s="9">
        <v>14991.504870000001</v>
      </c>
      <c r="U43" s="10">
        <v>9948.756683399999</v>
      </c>
      <c r="V43" s="10">
        <v>9834.9219685299904</v>
      </c>
      <c r="W43" s="10">
        <f t="shared" si="13"/>
        <v>5005.067136729398</v>
      </c>
      <c r="X43" s="10">
        <f t="shared" si="13"/>
        <v>-1612.1263336199991</v>
      </c>
      <c r="Y43" s="10">
        <f t="shared" si="14"/>
        <v>10032.100587819899</v>
      </c>
      <c r="Z43" s="10">
        <f t="shared" si="15"/>
        <v>8533.8089690699089</v>
      </c>
      <c r="AA43" s="18">
        <f t="shared" si="16"/>
        <v>-8.0683541838921971E-2</v>
      </c>
      <c r="AB43" s="18">
        <f t="shared" si="17"/>
        <v>-1.144210462599287E-2</v>
      </c>
      <c r="AC43" s="18">
        <f t="shared" si="18"/>
        <v>0.33421055528831889</v>
      </c>
      <c r="AD43" s="18">
        <f t="shared" si="19"/>
        <v>-0.33637371500250202</v>
      </c>
      <c r="AE43" s="7"/>
      <c r="AF43" s="9">
        <v>28830.418489234999</v>
      </c>
      <c r="AG43" s="9">
        <v>28321.558772887001</v>
      </c>
      <c r="AH43" s="9">
        <v>27715.433719540601</v>
      </c>
      <c r="AI43" s="9">
        <v>29777.421920000001</v>
      </c>
      <c r="AJ43" s="10">
        <v>28408.54407</v>
      </c>
      <c r="AK43" s="10">
        <v>28420.296842676798</v>
      </c>
      <c r="AL43" s="10">
        <f t="shared" si="20"/>
        <v>-508.85971634799716</v>
      </c>
      <c r="AM43" s="10">
        <f t="shared" si="20"/>
        <v>-606.12505334640082</v>
      </c>
      <c r="AN43" s="10">
        <f t="shared" si="21"/>
        <v>-86.985297112998524</v>
      </c>
      <c r="AO43" s="10">
        <f t="shared" si="22"/>
        <v>-704.86312313619783</v>
      </c>
      <c r="AP43" s="18">
        <f t="shared" si="23"/>
        <v>-2.1401542839042491E-2</v>
      </c>
      <c r="AQ43" s="18">
        <f t="shared" si="24"/>
        <v>4.137055615324424E-4</v>
      </c>
      <c r="AR43" s="18">
        <f t="shared" si="25"/>
        <v>-1.7650098160663208E-2</v>
      </c>
      <c r="AS43" s="18">
        <f t="shared" si="26"/>
        <v>-4.5970327910778409E-2</v>
      </c>
      <c r="AT43" s="7"/>
      <c r="AU43" s="9">
        <v>1358.63879808095</v>
      </c>
      <c r="AV43" s="9">
        <v>1143.3209382263001</v>
      </c>
      <c r="AW43" s="9">
        <v>1017.57333538307</v>
      </c>
      <c r="AX43" s="9">
        <v>1358.63879808095</v>
      </c>
      <c r="AY43" s="10">
        <v>1143.2973959999999</v>
      </c>
      <c r="AZ43" s="10">
        <v>959.42168509484804</v>
      </c>
      <c r="BA43" s="10">
        <f t="shared" si="27"/>
        <v>-215.3178598546499</v>
      </c>
      <c r="BB43" s="10">
        <f t="shared" si="27"/>
        <v>-125.74760284323008</v>
      </c>
      <c r="BC43" s="10">
        <f t="shared" si="28"/>
        <v>2.3542226300151015E-2</v>
      </c>
      <c r="BD43" s="10">
        <f t="shared" si="29"/>
        <v>58.151650288221958</v>
      </c>
      <c r="BE43" s="18">
        <f t="shared" si="30"/>
        <v>-0.10998451846627563</v>
      </c>
      <c r="BF43" s="18">
        <f t="shared" si="31"/>
        <v>-0.16082929214084549</v>
      </c>
      <c r="BG43" s="18">
        <f t="shared" si="32"/>
        <v>-0.15848057641131849</v>
      </c>
      <c r="BH43" s="18">
        <f t="shared" si="33"/>
        <v>-0.15849790421495061</v>
      </c>
      <c r="BI43" s="1"/>
      <c r="BJ43" s="9">
        <v>0</v>
      </c>
      <c r="BK43" s="9">
        <v>0</v>
      </c>
      <c r="BL43" s="9">
        <v>0</v>
      </c>
      <c r="BM43" s="9">
        <v>0</v>
      </c>
      <c r="BN43" s="10">
        <v>0</v>
      </c>
      <c r="BO43" s="10">
        <v>0</v>
      </c>
      <c r="BP43" s="10">
        <f t="shared" si="34"/>
        <v>0</v>
      </c>
      <c r="BQ43" s="10">
        <f t="shared" si="34"/>
        <v>0</v>
      </c>
      <c r="BR43" s="10">
        <f t="shared" si="35"/>
        <v>0</v>
      </c>
      <c r="BS43" s="10">
        <f t="shared" si="36"/>
        <v>0</v>
      </c>
      <c r="BT43" s="18">
        <f t="shared" si="37"/>
        <v>0</v>
      </c>
      <c r="BU43" s="18">
        <f t="shared" si="38"/>
        <v>0</v>
      </c>
      <c r="BV43" s="18">
        <f t="shared" si="39"/>
        <v>0</v>
      </c>
      <c r="BW43" s="18">
        <f t="shared" si="40"/>
        <v>0</v>
      </c>
      <c r="BX43" s="2"/>
      <c r="BY43" s="9">
        <v>26841.616711314098</v>
      </c>
      <c r="BZ43" s="9">
        <v>25745.441865935602</v>
      </c>
      <c r="CA43" s="9">
        <v>25521.799139489802</v>
      </c>
      <c r="CB43" s="9">
        <v>26841.616709999998</v>
      </c>
      <c r="CC43" s="10">
        <v>25745.441934921029</v>
      </c>
      <c r="CD43" s="10">
        <v>25416.5869562019</v>
      </c>
      <c r="CE43" s="10">
        <f t="shared" si="41"/>
        <v>-1096.1748453784967</v>
      </c>
      <c r="CF43" s="10">
        <f t="shared" si="41"/>
        <v>-223.64272644579978</v>
      </c>
      <c r="CG43" s="10">
        <f t="shared" si="42"/>
        <v>-6.8985427787993103E-5</v>
      </c>
      <c r="CH43" s="10">
        <f t="shared" si="43"/>
        <v>105.21218328790201</v>
      </c>
      <c r="CI43" s="18">
        <f t="shared" si="44"/>
        <v>-8.6866920991442269E-3</v>
      </c>
      <c r="CJ43" s="18">
        <f t="shared" si="45"/>
        <v>-1.2773328170105009E-2</v>
      </c>
      <c r="CK43" s="18">
        <f t="shared" si="46"/>
        <v>-4.0838629698353619E-2</v>
      </c>
      <c r="CL43" s="18">
        <f t="shared" si="47"/>
        <v>-4.08386270813033E-2</v>
      </c>
      <c r="CM43" s="6"/>
      <c r="CN43" s="9">
        <v>4586.842099999998</v>
      </c>
      <c r="CO43" s="9">
        <v>4586.842099999998</v>
      </c>
      <c r="CP43" s="9">
        <v>4586.842099999998</v>
      </c>
      <c r="CQ43" s="9">
        <v>4586.842099999998</v>
      </c>
      <c r="CR43" s="9">
        <v>4586.842099999998</v>
      </c>
      <c r="CS43" s="9">
        <v>4586.842099999998</v>
      </c>
      <c r="CT43" s="10">
        <f t="shared" si="48"/>
        <v>0</v>
      </c>
      <c r="CU43" s="10">
        <f t="shared" si="48"/>
        <v>0</v>
      </c>
      <c r="CV43" s="10">
        <f t="shared" si="49"/>
        <v>0</v>
      </c>
      <c r="CW43" s="10">
        <f t="shared" si="50"/>
        <v>0</v>
      </c>
      <c r="CX43" s="18">
        <f t="shared" si="51"/>
        <v>0</v>
      </c>
      <c r="CY43" s="18">
        <f t="shared" si="52"/>
        <v>0</v>
      </c>
      <c r="CZ43" s="18">
        <f t="shared" si="53"/>
        <v>0</v>
      </c>
      <c r="DA43" s="18">
        <f t="shared" si="54"/>
        <v>0</v>
      </c>
      <c r="DB43" s="7"/>
      <c r="DC43" s="9">
        <v>8977.1282906413235</v>
      </c>
      <c r="DD43" s="9">
        <v>5719.4226453442916</v>
      </c>
      <c r="DE43" s="9">
        <v>5178.4559502639122</v>
      </c>
      <c r="DF43" s="9">
        <v>4670.1527880793601</v>
      </c>
      <c r="DG43" s="10">
        <v>3416.6742469999999</v>
      </c>
      <c r="DH43" s="10">
        <v>3152.1323447864902</v>
      </c>
      <c r="DI43" s="10">
        <f t="shared" si="55"/>
        <v>-3257.7056452970319</v>
      </c>
      <c r="DJ43" s="10">
        <f t="shared" si="55"/>
        <v>-540.9666950803794</v>
      </c>
      <c r="DK43" s="10">
        <f t="shared" si="56"/>
        <v>2302.7483983442917</v>
      </c>
      <c r="DL43" s="10">
        <f t="shared" si="57"/>
        <v>2026.323605477422</v>
      </c>
      <c r="DM43" s="18">
        <f t="shared" si="58"/>
        <v>-9.458414399934853E-2</v>
      </c>
      <c r="DN43" s="18">
        <f t="shared" si="59"/>
        <v>-7.7426726427253026E-2</v>
      </c>
      <c r="DO43" s="18">
        <f t="shared" si="60"/>
        <v>-0.36288950539931542</v>
      </c>
      <c r="DP43" s="18">
        <f t="shared" si="61"/>
        <v>-0.26840204120920502</v>
      </c>
      <c r="DQ43" s="7"/>
      <c r="DR43" s="9">
        <v>3984.3372748792799</v>
      </c>
      <c r="DS43" s="9">
        <v>3045.5770298000002</v>
      </c>
      <c r="DT43" s="9">
        <v>2713.1216622829402</v>
      </c>
      <c r="DU43" s="9">
        <v>3984.3372749999999</v>
      </c>
      <c r="DV43" s="10">
        <v>3045.5770298000002</v>
      </c>
      <c r="DW43" s="10">
        <v>2713.1216622829402</v>
      </c>
      <c r="DX43" s="10">
        <f t="shared" si="62"/>
        <v>-938.76024507927968</v>
      </c>
      <c r="DY43" s="10">
        <f t="shared" si="62"/>
        <v>-332.45536751706004</v>
      </c>
      <c r="DZ43" s="10">
        <f t="shared" si="63"/>
        <v>0</v>
      </c>
      <c r="EA43" s="10">
        <f t="shared" si="64"/>
        <v>0</v>
      </c>
      <c r="EB43" s="18">
        <f t="shared" si="65"/>
        <v>-0.10916005875539848</v>
      </c>
      <c r="EC43" s="18">
        <f t="shared" si="66"/>
        <v>-0.10916005875539848</v>
      </c>
      <c r="ED43" s="18">
        <f t="shared" si="67"/>
        <v>-0.23561264529437279</v>
      </c>
      <c r="EE43" s="18">
        <f t="shared" si="68"/>
        <v>-0.23561264531753268</v>
      </c>
      <c r="EF43" s="6"/>
      <c r="EG43" s="9">
        <v>470.49882450891801</v>
      </c>
      <c r="EH43" s="9">
        <v>361.98823807757373</v>
      </c>
      <c r="EI43" s="9">
        <v>347.27890343439367</v>
      </c>
      <c r="EJ43" s="9">
        <v>482.77699509996103</v>
      </c>
      <c r="EK43" s="10">
        <v>349.73025698662906</v>
      </c>
      <c r="EL43" s="10">
        <v>321.93270319669705</v>
      </c>
      <c r="EM43" s="10">
        <f t="shared" si="69"/>
        <v>-108.51058643134428</v>
      </c>
      <c r="EN43" s="10">
        <f t="shared" si="69"/>
        <v>-14.709334643180057</v>
      </c>
      <c r="EO43" s="10">
        <f t="shared" si="70"/>
        <v>12.257981090944668</v>
      </c>
      <c r="EP43" s="10">
        <f t="shared" si="71"/>
        <v>25.346200237696621</v>
      </c>
      <c r="EQ43" s="18">
        <f t="shared" si="72"/>
        <v>-4.0634841400642031E-2</v>
      </c>
      <c r="ER43" s="18">
        <f t="shared" si="73"/>
        <v>-7.9482839229991956E-2</v>
      </c>
      <c r="ES43" s="18">
        <f t="shared" si="74"/>
        <v>-0.23062881516144473</v>
      </c>
      <c r="ET43" s="18">
        <f t="shared" si="75"/>
        <v>-0.27558632549544759</v>
      </c>
      <c r="EU43" s="7"/>
      <c r="EV43" s="9">
        <v>1230.8332917121193</v>
      </c>
      <c r="EW43" s="9">
        <v>929.70585981613203</v>
      </c>
      <c r="EX43" s="9">
        <v>904.41268972543105</v>
      </c>
      <c r="EY43" s="9">
        <v>1042.8917896023961</v>
      </c>
      <c r="EZ43" s="10">
        <v>809.50977406699701</v>
      </c>
      <c r="FA43" s="10">
        <v>764.220785764026</v>
      </c>
      <c r="FB43" s="10">
        <f t="shared" si="76"/>
        <v>-301.12743189598723</v>
      </c>
      <c r="FC43" s="10">
        <f t="shared" si="76"/>
        <v>-25.293170090700983</v>
      </c>
      <c r="FD43" s="10">
        <f t="shared" si="77"/>
        <v>120.19608574913502</v>
      </c>
      <c r="FE43" s="10">
        <f t="shared" si="78"/>
        <v>140.19190396140505</v>
      </c>
      <c r="FF43" s="18">
        <f t="shared" si="79"/>
        <v>-2.7205561655493076E-2</v>
      </c>
      <c r="FG43" s="18">
        <f t="shared" si="80"/>
        <v>-5.5946190835273073E-2</v>
      </c>
      <c r="FH43" s="18">
        <f t="shared" si="81"/>
        <v>-0.24465330432938778</v>
      </c>
      <c r="FI43" s="18">
        <f t="shared" si="82"/>
        <v>-0.2237835390614939</v>
      </c>
      <c r="FJ43" s="15"/>
      <c r="FK43" s="9">
        <v>95745.328538824906</v>
      </c>
      <c r="FL43" s="9">
        <v>95745.328538824906</v>
      </c>
      <c r="FM43" s="9">
        <v>95745.328538824906</v>
      </c>
      <c r="FN43" s="9">
        <v>95745.328538824906</v>
      </c>
      <c r="FO43" s="9">
        <v>95745.328540000002</v>
      </c>
      <c r="FP43" s="9">
        <v>95745.328538824906</v>
      </c>
      <c r="FQ43" s="10">
        <f t="shared" si="83"/>
        <v>0</v>
      </c>
      <c r="FR43" s="10">
        <f t="shared" si="83"/>
        <v>0</v>
      </c>
      <c r="FS43" s="10">
        <f t="shared" si="84"/>
        <v>-1.17509625852108E-6</v>
      </c>
      <c r="FT43" s="10">
        <f t="shared" si="85"/>
        <v>0</v>
      </c>
      <c r="FU43" s="18">
        <f t="shared" si="86"/>
        <v>0</v>
      </c>
      <c r="FV43" s="18">
        <f t="shared" si="87"/>
        <v>-1.2273144564229619E-11</v>
      </c>
      <c r="FW43" s="18">
        <f t="shared" si="88"/>
        <v>0</v>
      </c>
      <c r="FX43" s="18">
        <f t="shared" si="89"/>
        <v>1.2273144564380248E-11</v>
      </c>
      <c r="FY43" s="7"/>
    </row>
    <row r="44" spans="1:181">
      <c r="A44" s="5" t="s">
        <v>41</v>
      </c>
      <c r="B44" s="9">
        <f t="shared" si="90"/>
        <v>1521632.3594291531</v>
      </c>
      <c r="C44" s="9">
        <f t="shared" si="91"/>
        <v>1495426.0718768907</v>
      </c>
      <c r="D44" s="9">
        <f t="shared" si="92"/>
        <v>1492237.8968068808</v>
      </c>
      <c r="E44" s="9">
        <f t="shared" si="93"/>
        <v>1504594.3421292342</v>
      </c>
      <c r="F44" s="9">
        <f t="shared" si="94"/>
        <v>1491769.3263300019</v>
      </c>
      <c r="G44" s="9">
        <f t="shared" si="95"/>
        <v>1498157.8291811824</v>
      </c>
      <c r="H44" s="10">
        <f t="shared" si="6"/>
        <v>-26206.287552262424</v>
      </c>
      <c r="I44" s="10">
        <f t="shared" si="6"/>
        <v>-3188.1750700098928</v>
      </c>
      <c r="J44" s="10">
        <f t="shared" si="7"/>
        <v>3656.7455468887929</v>
      </c>
      <c r="K44" s="10">
        <f t="shared" si="8"/>
        <v>-5919.9323743015993</v>
      </c>
      <c r="L44" s="18">
        <f t="shared" si="9"/>
        <v>-2.1319509736836767E-3</v>
      </c>
      <c r="M44" s="18">
        <f t="shared" si="10"/>
        <v>4.2825004767307207E-3</v>
      </c>
      <c r="N44" s="18">
        <f t="shared" si="11"/>
        <v>-1.722248307212251E-2</v>
      </c>
      <c r="O44" s="18">
        <f t="shared" si="12"/>
        <v>-8.5239027159193671E-3</v>
      </c>
      <c r="P44" s="5"/>
      <c r="Q44" s="10">
        <v>30940.728697597398</v>
      </c>
      <c r="R44" s="9">
        <v>30041.803280549899</v>
      </c>
      <c r="S44" s="9">
        <v>32515.9021443399</v>
      </c>
      <c r="T44" s="9">
        <v>34509.681490000003</v>
      </c>
      <c r="U44" s="10">
        <v>33068.347110000002</v>
      </c>
      <c r="V44" s="10">
        <v>42334.474866719902</v>
      </c>
      <c r="W44" s="10">
        <f t="shared" si="13"/>
        <v>-898.92541704749965</v>
      </c>
      <c r="X44" s="10">
        <f t="shared" si="13"/>
        <v>2474.0988637900009</v>
      </c>
      <c r="Y44" s="10">
        <f t="shared" si="14"/>
        <v>-3026.5438294501037</v>
      </c>
      <c r="Z44" s="10">
        <f t="shared" si="15"/>
        <v>-9818.5727223800022</v>
      </c>
      <c r="AA44" s="18">
        <f t="shared" si="16"/>
        <v>8.2355204868537896E-2</v>
      </c>
      <c r="AB44" s="18">
        <f t="shared" si="17"/>
        <v>0.28021139750035418</v>
      </c>
      <c r="AC44" s="18">
        <f t="shared" si="18"/>
        <v>-2.9053143054038763E-2</v>
      </c>
      <c r="AD44" s="18">
        <f t="shared" si="19"/>
        <v>-4.1766087595379892E-2</v>
      </c>
      <c r="AE44" s="7"/>
      <c r="AF44" s="9">
        <v>47804.535140437503</v>
      </c>
      <c r="AG44" s="9">
        <v>44525.572715995397</v>
      </c>
      <c r="AH44" s="9">
        <v>44004.268362393603</v>
      </c>
      <c r="AI44" s="9">
        <v>47804.53514</v>
      </c>
      <c r="AJ44" s="10">
        <v>45683.088320000003</v>
      </c>
      <c r="AK44" s="10">
        <v>45653.6807977231</v>
      </c>
      <c r="AL44" s="10">
        <f t="shared" si="20"/>
        <v>-3278.9624244421066</v>
      </c>
      <c r="AM44" s="10">
        <f t="shared" si="20"/>
        <v>-521.30435360179399</v>
      </c>
      <c r="AN44" s="10">
        <f t="shared" si="21"/>
        <v>-1157.5156040046058</v>
      </c>
      <c r="AO44" s="10">
        <f t="shared" si="22"/>
        <v>-1649.4124353294974</v>
      </c>
      <c r="AP44" s="18">
        <f t="shared" si="23"/>
        <v>-1.1707976378583902E-2</v>
      </c>
      <c r="AQ44" s="18">
        <f t="shared" si="24"/>
        <v>-6.4372885806032243E-4</v>
      </c>
      <c r="AR44" s="18">
        <f t="shared" si="25"/>
        <v>-6.8591032520436676E-2</v>
      </c>
      <c r="AS44" s="18">
        <f t="shared" si="26"/>
        <v>-4.437752221179736E-2</v>
      </c>
      <c r="AT44" s="7"/>
      <c r="AU44" s="9">
        <v>6850.8059999999996</v>
      </c>
      <c r="AV44" s="9">
        <v>5790.4664220224804</v>
      </c>
      <c r="AW44" s="9">
        <v>5105.88435013869</v>
      </c>
      <c r="AX44" s="9">
        <v>6850.8059999999996</v>
      </c>
      <c r="AY44" s="10">
        <v>5790.3049090000004</v>
      </c>
      <c r="AZ44" s="10">
        <v>4781.3967169999896</v>
      </c>
      <c r="BA44" s="10">
        <f t="shared" si="27"/>
        <v>-1060.3395779775192</v>
      </c>
      <c r="BB44" s="10">
        <f t="shared" si="27"/>
        <v>-684.58207188379038</v>
      </c>
      <c r="BC44" s="10">
        <f t="shared" si="28"/>
        <v>0.16151302247999411</v>
      </c>
      <c r="BD44" s="10">
        <f t="shared" si="29"/>
        <v>324.4876331387004</v>
      </c>
      <c r="BE44" s="18">
        <f t="shared" si="30"/>
        <v>-0.11822572172772934</v>
      </c>
      <c r="BF44" s="18">
        <f t="shared" si="31"/>
        <v>-0.17424094375960103</v>
      </c>
      <c r="BG44" s="18">
        <f t="shared" si="32"/>
        <v>-0.15477588738865461</v>
      </c>
      <c r="BH44" s="18">
        <f t="shared" si="33"/>
        <v>-0.15479946315805751</v>
      </c>
      <c r="BI44" s="1"/>
      <c r="BJ44" s="9">
        <v>1245.56809</v>
      </c>
      <c r="BK44" s="9">
        <v>504.91409396810002</v>
      </c>
      <c r="BL44" s="9">
        <v>534.61829881779897</v>
      </c>
      <c r="BM44" s="9">
        <v>3645.5006576873898</v>
      </c>
      <c r="BN44" s="10">
        <v>4460.4047110000001</v>
      </c>
      <c r="BO44" s="10">
        <v>4715.1504403181898</v>
      </c>
      <c r="BP44" s="10">
        <f t="shared" si="34"/>
        <v>-740.65399603189996</v>
      </c>
      <c r="BQ44" s="10">
        <f t="shared" si="34"/>
        <v>29.704204849698954</v>
      </c>
      <c r="BR44" s="10">
        <f t="shared" si="35"/>
        <v>-3955.4906170319</v>
      </c>
      <c r="BS44" s="10">
        <f t="shared" si="36"/>
        <v>-4180.5321415003909</v>
      </c>
      <c r="BT44" s="18">
        <f t="shared" si="37"/>
        <v>5.883021528722792E-2</v>
      </c>
      <c r="BU44" s="18">
        <f t="shared" si="38"/>
        <v>5.7112693987150992E-2</v>
      </c>
      <c r="BV44" s="18">
        <f t="shared" si="39"/>
        <v>-0.5946314793853622</v>
      </c>
      <c r="BW44" s="18">
        <f t="shared" si="40"/>
        <v>0.22353693767526686</v>
      </c>
      <c r="BX44" s="1"/>
      <c r="BY44" s="9">
        <v>75301.250567670693</v>
      </c>
      <c r="BZ44" s="9">
        <v>73195.573594295201</v>
      </c>
      <c r="CA44" s="9">
        <v>71979.604496219501</v>
      </c>
      <c r="CB44" s="9">
        <v>72265.472500000003</v>
      </c>
      <c r="CC44" s="10">
        <v>70932.710629180976</v>
      </c>
      <c r="CD44" s="10">
        <v>70532.881926893693</v>
      </c>
      <c r="CE44" s="10">
        <f t="shared" si="41"/>
        <v>-2105.6769733754918</v>
      </c>
      <c r="CF44" s="10">
        <f t="shared" si="41"/>
        <v>-1215.9690980757005</v>
      </c>
      <c r="CG44" s="10">
        <f t="shared" si="42"/>
        <v>2262.8629651142255</v>
      </c>
      <c r="CH44" s="10">
        <f t="shared" si="43"/>
        <v>1446.7225693258079</v>
      </c>
      <c r="CI44" s="18">
        <f t="shared" si="44"/>
        <v>-1.661260426505452E-2</v>
      </c>
      <c r="CJ44" s="18">
        <f t="shared" si="45"/>
        <v>-5.6367323163144063E-3</v>
      </c>
      <c r="CK44" s="18">
        <f t="shared" si="46"/>
        <v>-2.7963373217596049E-2</v>
      </c>
      <c r="CL44" s="18">
        <f t="shared" si="47"/>
        <v>-1.8442581563678662E-2</v>
      </c>
      <c r="CM44" s="6"/>
      <c r="CN44" s="9">
        <v>25227.622900000028</v>
      </c>
      <c r="CO44" s="9">
        <v>25227.622900000028</v>
      </c>
      <c r="CP44" s="9">
        <v>25227.622900000028</v>
      </c>
      <c r="CQ44" s="9">
        <v>25227.622900000028</v>
      </c>
      <c r="CR44" s="9">
        <v>25227.622900000028</v>
      </c>
      <c r="CS44" s="9">
        <v>25227.622900000028</v>
      </c>
      <c r="CT44" s="10">
        <f t="shared" si="48"/>
        <v>0</v>
      </c>
      <c r="CU44" s="10">
        <f t="shared" si="48"/>
        <v>0</v>
      </c>
      <c r="CV44" s="10">
        <f t="shared" si="49"/>
        <v>0</v>
      </c>
      <c r="CW44" s="10">
        <f t="shared" si="50"/>
        <v>0</v>
      </c>
      <c r="CX44" s="18">
        <f t="shared" si="51"/>
        <v>0</v>
      </c>
      <c r="CY44" s="18">
        <f t="shared" si="52"/>
        <v>0</v>
      </c>
      <c r="CZ44" s="18">
        <f t="shared" si="53"/>
        <v>0</v>
      </c>
      <c r="DA44" s="18">
        <f t="shared" si="54"/>
        <v>0</v>
      </c>
      <c r="DB44" s="7"/>
      <c r="DC44" s="9">
        <v>33596.818823855836</v>
      </c>
      <c r="DD44" s="9">
        <v>19285.647647803915</v>
      </c>
      <c r="DE44" s="9">
        <v>17143.075416789827</v>
      </c>
      <c r="DF44" s="9">
        <v>13929.775462371001</v>
      </c>
      <c r="DG44" s="10">
        <v>9485.8642029999992</v>
      </c>
      <c r="DH44" s="10">
        <v>8926.2700718033102</v>
      </c>
      <c r="DI44" s="10">
        <f t="shared" si="55"/>
        <v>-14311.171176051921</v>
      </c>
      <c r="DJ44" s="10">
        <f t="shared" si="55"/>
        <v>-2142.5722310140882</v>
      </c>
      <c r="DK44" s="10">
        <f t="shared" si="56"/>
        <v>9799.7834448039157</v>
      </c>
      <c r="DL44" s="10">
        <f t="shared" si="57"/>
        <v>8216.8053449865165</v>
      </c>
      <c r="DM44" s="18">
        <f t="shared" si="58"/>
        <v>-0.11109672177683211</v>
      </c>
      <c r="DN44" s="18">
        <f t="shared" si="59"/>
        <v>-5.8992424856737009E-2</v>
      </c>
      <c r="DO44" s="18">
        <f t="shared" si="60"/>
        <v>-0.42596804331635402</v>
      </c>
      <c r="DP44" s="18">
        <f t="shared" si="61"/>
        <v>-0.31902246173138238</v>
      </c>
      <c r="DQ44" s="7"/>
      <c r="DR44" s="9">
        <v>14561.104110129399</v>
      </c>
      <c r="DS44" s="9">
        <v>10900.887305</v>
      </c>
      <c r="DT44" s="9">
        <v>9742.9010917125197</v>
      </c>
      <c r="DU44" s="9">
        <v>14561.10411</v>
      </c>
      <c r="DV44" s="10">
        <v>10900.887305</v>
      </c>
      <c r="DW44" s="10">
        <v>9742.9010917125197</v>
      </c>
      <c r="DX44" s="10">
        <f t="shared" si="62"/>
        <v>-3660.2168051293993</v>
      </c>
      <c r="DY44" s="10">
        <f t="shared" si="62"/>
        <v>-1157.9862132874805</v>
      </c>
      <c r="DZ44" s="10">
        <f t="shared" si="63"/>
        <v>0</v>
      </c>
      <c r="EA44" s="10">
        <f t="shared" si="64"/>
        <v>0</v>
      </c>
      <c r="EB44" s="18">
        <f t="shared" si="65"/>
        <v>-0.10622861982586843</v>
      </c>
      <c r="EC44" s="18">
        <f t="shared" si="66"/>
        <v>-0.10622861982586843</v>
      </c>
      <c r="ED44" s="18">
        <f t="shared" si="67"/>
        <v>-0.25136945505273722</v>
      </c>
      <c r="EE44" s="18">
        <f t="shared" si="68"/>
        <v>-0.25136945504608443</v>
      </c>
      <c r="EF44" s="6"/>
      <c r="EG44" s="9">
        <v>971.51005169818905</v>
      </c>
      <c r="EH44" s="9">
        <v>754.80331391659399</v>
      </c>
      <c r="EI44" s="9">
        <v>719.19736263884306</v>
      </c>
      <c r="EJ44" s="9">
        <v>1020.510662350863</v>
      </c>
      <c r="EK44" s="10">
        <v>868.43767801372894</v>
      </c>
      <c r="EL44" s="10">
        <v>798.43382326343897</v>
      </c>
      <c r="EM44" s="10">
        <f t="shared" si="69"/>
        <v>-216.70673778159505</v>
      </c>
      <c r="EN44" s="10">
        <f t="shared" si="69"/>
        <v>-35.605951277750933</v>
      </c>
      <c r="EO44" s="10">
        <f t="shared" si="70"/>
        <v>-113.63436409713495</v>
      </c>
      <c r="EP44" s="10">
        <f t="shared" si="71"/>
        <v>-79.236460624595907</v>
      </c>
      <c r="EQ44" s="18">
        <f t="shared" si="72"/>
        <v>-4.7172489337646707E-2</v>
      </c>
      <c r="ER44" s="18">
        <f t="shared" si="73"/>
        <v>-8.0608956200980603E-2</v>
      </c>
      <c r="ES44" s="18">
        <f t="shared" si="74"/>
        <v>-0.22306175566870773</v>
      </c>
      <c r="ET44" s="18">
        <f t="shared" si="75"/>
        <v>-0.14901655607087586</v>
      </c>
      <c r="EU44" s="7"/>
      <c r="EV44" s="9">
        <v>3140.13521593415</v>
      </c>
      <c r="EW44" s="9">
        <v>2376.4910163592012</v>
      </c>
      <c r="EX44" s="9">
        <v>2276.5308506401452</v>
      </c>
      <c r="EY44" s="9">
        <v>2787.0533749951201</v>
      </c>
      <c r="EZ44" s="10">
        <v>2532.3435648073601</v>
      </c>
      <c r="FA44" s="10">
        <v>2372.15786114811</v>
      </c>
      <c r="FB44" s="10">
        <f t="shared" si="76"/>
        <v>-763.64419957494874</v>
      </c>
      <c r="FC44" s="10">
        <f t="shared" si="76"/>
        <v>-99.960165719056022</v>
      </c>
      <c r="FD44" s="10">
        <f t="shared" si="77"/>
        <v>-155.85254844815881</v>
      </c>
      <c r="FE44" s="10">
        <f t="shared" si="78"/>
        <v>-95.627010507964769</v>
      </c>
      <c r="FF44" s="18">
        <f t="shared" si="79"/>
        <v>-4.2062084405518015E-2</v>
      </c>
      <c r="FG44" s="18">
        <f t="shared" si="80"/>
        <v>-6.3255912777947121E-2</v>
      </c>
      <c r="FH44" s="18">
        <f t="shared" si="81"/>
        <v>-0.24318831740109459</v>
      </c>
      <c r="FI44" s="18">
        <f t="shared" si="82"/>
        <v>-9.1390359608095412E-2</v>
      </c>
      <c r="FJ44" s="15"/>
      <c r="FK44" s="9">
        <v>1281992.2798318299</v>
      </c>
      <c r="FL44" s="9">
        <v>1282822.2895869799</v>
      </c>
      <c r="FM44" s="9">
        <v>1282988.2915331901</v>
      </c>
      <c r="FN44" s="9">
        <v>1281992.2798318299</v>
      </c>
      <c r="FO44" s="9">
        <v>1282819.3149999999</v>
      </c>
      <c r="FP44" s="9">
        <v>1283072.8586846001</v>
      </c>
      <c r="FQ44" s="10">
        <f t="shared" si="83"/>
        <v>830.00975514994934</v>
      </c>
      <c r="FR44" s="10">
        <f t="shared" si="83"/>
        <v>166.00194621016271</v>
      </c>
      <c r="FS44" s="10">
        <f t="shared" si="84"/>
        <v>2.9745869799517095</v>
      </c>
      <c r="FT44" s="10">
        <f t="shared" si="85"/>
        <v>-84.567151410039514</v>
      </c>
      <c r="FU44" s="18">
        <f t="shared" si="86"/>
        <v>1.29403696488318E-4</v>
      </c>
      <c r="FV44" s="18">
        <f t="shared" si="87"/>
        <v>1.9764567124572329E-4</v>
      </c>
      <c r="FW44" s="18">
        <f t="shared" si="88"/>
        <v>6.4743740520717408E-4</v>
      </c>
      <c r="FX44" s="18">
        <f t="shared" si="89"/>
        <v>6.4511712057929629E-4</v>
      </c>
      <c r="FY44" s="7"/>
    </row>
    <row r="45" spans="1:181">
      <c r="A45" s="4" t="s">
        <v>57</v>
      </c>
      <c r="B45" s="9">
        <f t="shared" si="90"/>
        <v>4058.0976886764001</v>
      </c>
      <c r="C45" s="9">
        <f t="shared" si="91"/>
        <v>4058.264972168</v>
      </c>
      <c r="D45" s="9">
        <f t="shared" si="92"/>
        <v>4056.1023855613498</v>
      </c>
      <c r="E45" s="9">
        <f t="shared" si="93"/>
        <v>4074.4420791900002</v>
      </c>
      <c r="F45" s="9">
        <f t="shared" si="94"/>
        <v>4061.1944097099999</v>
      </c>
      <c r="G45" s="9">
        <f t="shared" si="95"/>
        <v>4059.5352159865301</v>
      </c>
      <c r="H45" s="10">
        <f t="shared" si="6"/>
        <v>0.16728349159984646</v>
      </c>
      <c r="I45" s="10">
        <f t="shared" si="6"/>
        <v>-2.1625866066501658</v>
      </c>
      <c r="J45" s="10">
        <f t="shared" si="7"/>
        <v>-2.9294375419999596</v>
      </c>
      <c r="K45" s="10">
        <f t="shared" si="8"/>
        <v>-3.4328304251803274</v>
      </c>
      <c r="L45" s="18">
        <f t="shared" si="9"/>
        <v>-5.3288452614144418E-4</v>
      </c>
      <c r="M45" s="18">
        <f t="shared" si="10"/>
        <v>-4.0854821416645183E-4</v>
      </c>
      <c r="N45" s="18">
        <f t="shared" si="11"/>
        <v>4.1222145062360012E-5</v>
      </c>
      <c r="O45" s="18">
        <f t="shared" si="12"/>
        <v>-3.251406995736182E-3</v>
      </c>
      <c r="P45" s="4"/>
      <c r="Q45" s="10">
        <v>0.81253898989999895</v>
      </c>
      <c r="R45" s="9">
        <v>1.0049809000000001</v>
      </c>
      <c r="S45" s="9">
        <v>0.35302</v>
      </c>
      <c r="T45" s="9">
        <v>17.15692919</v>
      </c>
      <c r="U45" s="10">
        <v>3.93400471</v>
      </c>
      <c r="V45" s="10">
        <v>2.2704115499999902</v>
      </c>
      <c r="W45" s="10">
        <f t="shared" si="13"/>
        <v>0.19244191010000111</v>
      </c>
      <c r="X45" s="10">
        <f t="shared" si="13"/>
        <v>-0.65196090000000007</v>
      </c>
      <c r="Y45" s="10">
        <f t="shared" si="14"/>
        <v>-2.9290238099999999</v>
      </c>
      <c r="Z45" s="10">
        <f t="shared" si="15"/>
        <v>-1.9173915499999903</v>
      </c>
      <c r="AA45" s="18">
        <f t="shared" si="16"/>
        <v>-0.64872964252355447</v>
      </c>
      <c r="AB45" s="18">
        <f t="shared" si="17"/>
        <v>-0.42287523341577538</v>
      </c>
      <c r="AC45" s="18">
        <f t="shared" si="18"/>
        <v>0.236840216275265</v>
      </c>
      <c r="AD45" s="18">
        <f t="shared" si="19"/>
        <v>-0.77070461348683805</v>
      </c>
      <c r="AE45" s="7"/>
      <c r="AF45" s="9">
        <v>4057.2851496865001</v>
      </c>
      <c r="AG45" s="9">
        <v>4057.2599912679998</v>
      </c>
      <c r="AH45" s="9">
        <v>4055.7493655613498</v>
      </c>
      <c r="AI45" s="9">
        <v>4057.2851500000002</v>
      </c>
      <c r="AJ45" s="10">
        <v>4057.260405</v>
      </c>
      <c r="AK45" s="10">
        <v>4057.2648044365301</v>
      </c>
      <c r="AL45" s="10">
        <f t="shared" si="20"/>
        <v>-2.5158418500268453E-2</v>
      </c>
      <c r="AM45" s="10">
        <f t="shared" si="20"/>
        <v>-1.5106257066499893</v>
      </c>
      <c r="AN45" s="10">
        <f t="shared" si="21"/>
        <v>-4.1373200019734213E-4</v>
      </c>
      <c r="AO45" s="10">
        <f t="shared" si="22"/>
        <v>-1.5154388751802799</v>
      </c>
      <c r="AP45" s="18">
        <f t="shared" si="23"/>
        <v>-3.723265725886793E-4</v>
      </c>
      <c r="AQ45" s="18">
        <f t="shared" si="24"/>
        <v>1.0843367422686359E-6</v>
      </c>
      <c r="AR45" s="18">
        <f t="shared" si="25"/>
        <v>-6.2008011692775408E-6</v>
      </c>
      <c r="AS45" s="18">
        <f t="shared" si="26"/>
        <v>-6.098905816409361E-6</v>
      </c>
      <c r="AT45" s="7"/>
      <c r="AU45" s="9">
        <v>0</v>
      </c>
      <c r="AV45" s="9">
        <v>0</v>
      </c>
      <c r="AW45" s="9">
        <v>0</v>
      </c>
      <c r="AX45" s="9">
        <v>0</v>
      </c>
      <c r="AY45" s="10">
        <v>0</v>
      </c>
      <c r="AZ45" s="10">
        <v>0</v>
      </c>
      <c r="BA45" s="10">
        <f t="shared" si="27"/>
        <v>0</v>
      </c>
      <c r="BB45" s="10">
        <f t="shared" si="27"/>
        <v>0</v>
      </c>
      <c r="BC45" s="10">
        <f t="shared" si="28"/>
        <v>0</v>
      </c>
      <c r="BD45" s="10">
        <f t="shared" si="29"/>
        <v>0</v>
      </c>
      <c r="BE45" s="18">
        <f t="shared" si="30"/>
        <v>0</v>
      </c>
      <c r="BF45" s="18">
        <f t="shared" si="31"/>
        <v>0</v>
      </c>
      <c r="BG45" s="18">
        <f t="shared" si="32"/>
        <v>0</v>
      </c>
      <c r="BH45" s="18">
        <f t="shared" si="33"/>
        <v>0</v>
      </c>
      <c r="BI45" s="1"/>
      <c r="BJ45" s="9">
        <v>0</v>
      </c>
      <c r="BK45" s="9">
        <v>0</v>
      </c>
      <c r="BL45" s="9">
        <v>0</v>
      </c>
      <c r="BM45" s="9">
        <v>0</v>
      </c>
      <c r="BN45" s="10">
        <v>0</v>
      </c>
      <c r="BO45" s="10">
        <v>0</v>
      </c>
      <c r="BP45" s="10">
        <f t="shared" si="34"/>
        <v>0</v>
      </c>
      <c r="BQ45" s="10">
        <f t="shared" si="34"/>
        <v>0</v>
      </c>
      <c r="BR45" s="10">
        <f t="shared" si="35"/>
        <v>0</v>
      </c>
      <c r="BS45" s="10">
        <f t="shared" si="36"/>
        <v>0</v>
      </c>
      <c r="BT45" s="18">
        <f t="shared" si="37"/>
        <v>0</v>
      </c>
      <c r="BU45" s="18">
        <f t="shared" si="38"/>
        <v>0</v>
      </c>
      <c r="BV45" s="18">
        <f t="shared" si="39"/>
        <v>0</v>
      </c>
      <c r="BW45" s="18">
        <f t="shared" si="40"/>
        <v>0</v>
      </c>
      <c r="BX45" s="2"/>
      <c r="BY45" s="9">
        <v>0</v>
      </c>
      <c r="BZ45" s="9">
        <v>0</v>
      </c>
      <c r="CA45" s="9">
        <v>0</v>
      </c>
      <c r="CB45" s="9">
        <v>0</v>
      </c>
      <c r="CC45" s="10">
        <v>0</v>
      </c>
      <c r="CD45" s="10">
        <v>0</v>
      </c>
      <c r="CE45" s="10">
        <f t="shared" si="41"/>
        <v>0</v>
      </c>
      <c r="CF45" s="10">
        <f t="shared" si="41"/>
        <v>0</v>
      </c>
      <c r="CG45" s="10">
        <f t="shared" si="42"/>
        <v>0</v>
      </c>
      <c r="CH45" s="10">
        <f t="shared" si="43"/>
        <v>0</v>
      </c>
      <c r="CI45" s="18">
        <f t="shared" si="44"/>
        <v>0</v>
      </c>
      <c r="CJ45" s="18">
        <f t="shared" si="45"/>
        <v>0</v>
      </c>
      <c r="CK45" s="18">
        <f t="shared" si="46"/>
        <v>0</v>
      </c>
      <c r="CL45" s="18">
        <f t="shared" si="47"/>
        <v>0</v>
      </c>
      <c r="CM45" s="3"/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10">
        <f t="shared" si="48"/>
        <v>0</v>
      </c>
      <c r="CU45" s="10">
        <f t="shared" si="48"/>
        <v>0</v>
      </c>
      <c r="CV45" s="10">
        <f t="shared" si="49"/>
        <v>0</v>
      </c>
      <c r="CW45" s="10">
        <f t="shared" si="50"/>
        <v>0</v>
      </c>
      <c r="CX45" s="18">
        <f t="shared" si="51"/>
        <v>0</v>
      </c>
      <c r="CY45" s="18">
        <f t="shared" si="52"/>
        <v>0</v>
      </c>
      <c r="CZ45" s="18">
        <f t="shared" si="53"/>
        <v>0</v>
      </c>
      <c r="DA45" s="18">
        <f t="shared" si="54"/>
        <v>0</v>
      </c>
      <c r="DB45" s="7"/>
      <c r="DC45" s="9">
        <v>0</v>
      </c>
      <c r="DD45" s="9">
        <v>0</v>
      </c>
      <c r="DE45" s="9">
        <v>0</v>
      </c>
      <c r="DF45" s="9">
        <v>0</v>
      </c>
      <c r="DG45" s="10">
        <v>0</v>
      </c>
      <c r="DH45" s="10">
        <v>0</v>
      </c>
      <c r="DI45" s="10">
        <f t="shared" si="55"/>
        <v>0</v>
      </c>
      <c r="DJ45" s="10">
        <f t="shared" si="55"/>
        <v>0</v>
      </c>
      <c r="DK45" s="10">
        <f t="shared" si="56"/>
        <v>0</v>
      </c>
      <c r="DL45" s="10">
        <f t="shared" si="57"/>
        <v>0</v>
      </c>
      <c r="DM45" s="18">
        <f t="shared" si="58"/>
        <v>0</v>
      </c>
      <c r="DN45" s="18">
        <f t="shared" si="59"/>
        <v>0</v>
      </c>
      <c r="DO45" s="18">
        <f t="shared" si="60"/>
        <v>0</v>
      </c>
      <c r="DP45" s="18">
        <f t="shared" si="61"/>
        <v>0</v>
      </c>
      <c r="DQ45" s="7"/>
      <c r="DR45" s="9">
        <v>0</v>
      </c>
      <c r="DS45" s="9">
        <v>0</v>
      </c>
      <c r="DT45" s="9">
        <v>0</v>
      </c>
      <c r="DU45" s="9">
        <v>0</v>
      </c>
      <c r="DV45" s="10">
        <v>0</v>
      </c>
      <c r="DW45" s="10">
        <v>0</v>
      </c>
      <c r="DX45" s="10">
        <f t="shared" si="62"/>
        <v>0</v>
      </c>
      <c r="DY45" s="10">
        <f t="shared" si="62"/>
        <v>0</v>
      </c>
      <c r="DZ45" s="10">
        <f t="shared" si="63"/>
        <v>0</v>
      </c>
      <c r="EA45" s="10">
        <f t="shared" si="64"/>
        <v>0</v>
      </c>
      <c r="EB45" s="18">
        <f t="shared" si="65"/>
        <v>0</v>
      </c>
      <c r="EC45" s="18">
        <f t="shared" si="66"/>
        <v>0</v>
      </c>
      <c r="ED45" s="18">
        <f t="shared" si="67"/>
        <v>0</v>
      </c>
      <c r="EE45" s="18">
        <f t="shared" si="68"/>
        <v>0</v>
      </c>
      <c r="EF45" s="6"/>
      <c r="EG45" s="9">
        <v>0</v>
      </c>
      <c r="EH45" s="9">
        <v>0</v>
      </c>
      <c r="EI45" s="9">
        <v>0</v>
      </c>
      <c r="EJ45" s="9">
        <v>0</v>
      </c>
      <c r="EK45" s="10">
        <v>0</v>
      </c>
      <c r="EL45" s="10">
        <v>0</v>
      </c>
      <c r="EM45" s="10">
        <f t="shared" si="69"/>
        <v>0</v>
      </c>
      <c r="EN45" s="10">
        <f t="shared" si="69"/>
        <v>0</v>
      </c>
      <c r="EO45" s="10">
        <f t="shared" si="70"/>
        <v>0</v>
      </c>
      <c r="EP45" s="10">
        <f t="shared" si="71"/>
        <v>0</v>
      </c>
      <c r="EQ45" s="18">
        <f t="shared" si="72"/>
        <v>0</v>
      </c>
      <c r="ER45" s="18">
        <f t="shared" si="73"/>
        <v>0</v>
      </c>
      <c r="ES45" s="18">
        <f t="shared" si="74"/>
        <v>0</v>
      </c>
      <c r="ET45" s="18">
        <f t="shared" si="75"/>
        <v>0</v>
      </c>
      <c r="EU45" s="7"/>
      <c r="EV45" s="9">
        <v>0</v>
      </c>
      <c r="EW45" s="9">
        <v>0</v>
      </c>
      <c r="EX45" s="9">
        <v>0</v>
      </c>
      <c r="EY45" s="9">
        <v>0</v>
      </c>
      <c r="EZ45" s="10">
        <v>0</v>
      </c>
      <c r="FA45" s="10">
        <v>0</v>
      </c>
      <c r="FB45" s="10">
        <f t="shared" si="76"/>
        <v>0</v>
      </c>
      <c r="FC45" s="10">
        <f t="shared" si="76"/>
        <v>0</v>
      </c>
      <c r="FD45" s="10">
        <f t="shared" si="77"/>
        <v>0</v>
      </c>
      <c r="FE45" s="10">
        <f t="shared" si="78"/>
        <v>0</v>
      </c>
      <c r="FF45" s="18">
        <f t="shared" si="79"/>
        <v>0</v>
      </c>
      <c r="FG45" s="18">
        <f t="shared" si="80"/>
        <v>0</v>
      </c>
      <c r="FH45" s="18">
        <f t="shared" si="81"/>
        <v>0</v>
      </c>
      <c r="FI45" s="18">
        <f t="shared" si="82"/>
        <v>0</v>
      </c>
      <c r="FJ45" s="15"/>
      <c r="FK45" s="9">
        <v>0</v>
      </c>
      <c r="FL45" s="9">
        <v>0</v>
      </c>
      <c r="FM45" s="9">
        <v>0</v>
      </c>
      <c r="FN45" s="9">
        <v>0</v>
      </c>
      <c r="FO45" s="9">
        <v>0</v>
      </c>
      <c r="FP45" s="9">
        <v>0</v>
      </c>
      <c r="FQ45" s="10">
        <f t="shared" si="83"/>
        <v>0</v>
      </c>
      <c r="FR45" s="10">
        <f t="shared" si="83"/>
        <v>0</v>
      </c>
      <c r="FS45" s="10">
        <f t="shared" si="84"/>
        <v>0</v>
      </c>
      <c r="FT45" s="10">
        <f t="shared" si="85"/>
        <v>0</v>
      </c>
      <c r="FU45" s="18">
        <f t="shared" si="86"/>
        <v>0</v>
      </c>
      <c r="FV45" s="18">
        <f t="shared" si="87"/>
        <v>0</v>
      </c>
      <c r="FW45" s="18">
        <f t="shared" si="88"/>
        <v>0</v>
      </c>
      <c r="FX45" s="18">
        <f t="shared" si="89"/>
        <v>0</v>
      </c>
      <c r="FY45" s="7"/>
    </row>
    <row r="46" spans="1:181">
      <c r="A46" s="5" t="s">
        <v>42</v>
      </c>
      <c r="B46" s="9">
        <f t="shared" si="90"/>
        <v>116090.42140660333</v>
      </c>
      <c r="C46" s="9">
        <f t="shared" si="91"/>
        <v>113582.66575158504</v>
      </c>
      <c r="D46" s="9">
        <f t="shared" si="92"/>
        <v>113094.96655059617</v>
      </c>
      <c r="E46" s="9">
        <f t="shared" si="93"/>
        <v>114741.69902279045</v>
      </c>
      <c r="F46" s="9">
        <f t="shared" si="94"/>
        <v>113104.13472241345</v>
      </c>
      <c r="G46" s="9">
        <f t="shared" si="95"/>
        <v>112863.48875735531</v>
      </c>
      <c r="H46" s="10">
        <f t="shared" si="6"/>
        <v>-2507.7556550182926</v>
      </c>
      <c r="I46" s="10">
        <f t="shared" si="6"/>
        <v>-487.69920098886359</v>
      </c>
      <c r="J46" s="10">
        <f t="shared" si="7"/>
        <v>478.53102917158685</v>
      </c>
      <c r="K46" s="10">
        <f t="shared" si="8"/>
        <v>231.4777932408615</v>
      </c>
      <c r="L46" s="18">
        <f t="shared" si="9"/>
        <v>-4.293781958380016E-3</v>
      </c>
      <c r="M46" s="18">
        <f t="shared" si="10"/>
        <v>-2.1276495828268802E-3</v>
      </c>
      <c r="N46" s="18">
        <f t="shared" si="11"/>
        <v>-2.1601744783361163E-2</v>
      </c>
      <c r="O46" s="18">
        <f t="shared" si="12"/>
        <v>-1.4271745270668644E-2</v>
      </c>
      <c r="P46" s="5"/>
      <c r="Q46" s="10">
        <v>6571.8849112326998</v>
      </c>
      <c r="R46" s="9">
        <v>5664.3367754499905</v>
      </c>
      <c r="S46" s="9">
        <v>5522.1549339499898</v>
      </c>
      <c r="T46" s="9">
        <v>6594.1033470000002</v>
      </c>
      <c r="U46" s="10">
        <v>6015.0658452000007</v>
      </c>
      <c r="V46" s="10">
        <v>6045.1690009899903</v>
      </c>
      <c r="W46" s="10">
        <f t="shared" si="13"/>
        <v>-907.54813578270932</v>
      </c>
      <c r="X46" s="10">
        <f t="shared" si="13"/>
        <v>-142.1818415000007</v>
      </c>
      <c r="Y46" s="10">
        <f t="shared" si="14"/>
        <v>-350.72906975001024</v>
      </c>
      <c r="Z46" s="10">
        <f t="shared" si="15"/>
        <v>-523.01406704000055</v>
      </c>
      <c r="AA46" s="18">
        <f t="shared" si="16"/>
        <v>-2.5101233760717798E-2</v>
      </c>
      <c r="AB46" s="18">
        <f t="shared" si="17"/>
        <v>5.004626144535361E-3</v>
      </c>
      <c r="AC46" s="18">
        <f t="shared" si="18"/>
        <v>-0.1380955613254157</v>
      </c>
      <c r="AD46" s="18">
        <f t="shared" si="19"/>
        <v>-8.7811408364328061E-2</v>
      </c>
      <c r="AE46" s="7"/>
      <c r="AF46" s="9">
        <v>7948.3420343504204</v>
      </c>
      <c r="AG46" s="9">
        <v>7904.0441820631704</v>
      </c>
      <c r="AH46" s="9">
        <v>7886.25550114611</v>
      </c>
      <c r="AI46" s="9">
        <v>7948.3420340000002</v>
      </c>
      <c r="AJ46" s="10">
        <v>7846.8154459999996</v>
      </c>
      <c r="AK46" s="10">
        <v>7852.3963795522104</v>
      </c>
      <c r="AL46" s="10">
        <f t="shared" si="20"/>
        <v>-44.297852287249952</v>
      </c>
      <c r="AM46" s="10">
        <f t="shared" si="20"/>
        <v>-17.788680917060447</v>
      </c>
      <c r="AN46" s="10">
        <f t="shared" si="21"/>
        <v>57.2287360631708</v>
      </c>
      <c r="AO46" s="10">
        <f t="shared" si="22"/>
        <v>33.859121593899545</v>
      </c>
      <c r="AP46" s="18">
        <f t="shared" si="23"/>
        <v>-2.2505796409170776E-3</v>
      </c>
      <c r="AQ46" s="18">
        <f t="shared" si="24"/>
        <v>7.1123548025533729E-4</v>
      </c>
      <c r="AR46" s="18">
        <f t="shared" si="25"/>
        <v>-5.5732191815359138E-3</v>
      </c>
      <c r="AS46" s="18">
        <f t="shared" si="26"/>
        <v>-1.2773303862076934E-2</v>
      </c>
      <c r="AT46" s="7"/>
      <c r="AU46" s="9">
        <v>56.172482012900097</v>
      </c>
      <c r="AV46" s="9">
        <v>43.118645010018803</v>
      </c>
      <c r="AW46" s="9">
        <v>39.164334443093502</v>
      </c>
      <c r="AX46" s="9">
        <v>56.172482012900097</v>
      </c>
      <c r="AY46" s="10">
        <v>43.119018029999999</v>
      </c>
      <c r="AZ46" s="10">
        <v>37.423957601975097</v>
      </c>
      <c r="BA46" s="10">
        <f t="shared" si="27"/>
        <v>-13.053837002881295</v>
      </c>
      <c r="BB46" s="10">
        <f t="shared" si="27"/>
        <v>-3.9543105669253009</v>
      </c>
      <c r="BC46" s="10">
        <f t="shared" si="28"/>
        <v>-3.7301998119687596E-4</v>
      </c>
      <c r="BD46" s="10">
        <f t="shared" si="29"/>
        <v>1.7403768411184046</v>
      </c>
      <c r="BE46" s="18">
        <f t="shared" si="30"/>
        <v>-9.1707672307571347E-2</v>
      </c>
      <c r="BF46" s="18">
        <f t="shared" si="31"/>
        <v>-0.13207769305095426</v>
      </c>
      <c r="BG46" s="18">
        <f t="shared" si="32"/>
        <v>-0.2323884673617139</v>
      </c>
      <c r="BH46" s="18">
        <f t="shared" si="33"/>
        <v>-0.23238182674396246</v>
      </c>
      <c r="BI46" s="1"/>
      <c r="BJ46" s="9">
        <v>0</v>
      </c>
      <c r="BK46" s="9">
        <v>0</v>
      </c>
      <c r="BL46" s="9">
        <v>0</v>
      </c>
      <c r="BM46" s="9">
        <v>0</v>
      </c>
      <c r="BN46" s="10">
        <v>0</v>
      </c>
      <c r="BO46" s="10">
        <v>0</v>
      </c>
      <c r="BP46" s="10">
        <f t="shared" si="34"/>
        <v>0</v>
      </c>
      <c r="BQ46" s="10">
        <f t="shared" si="34"/>
        <v>0</v>
      </c>
      <c r="BR46" s="10">
        <f t="shared" si="35"/>
        <v>0</v>
      </c>
      <c r="BS46" s="10">
        <f t="shared" si="36"/>
        <v>0</v>
      </c>
      <c r="BT46" s="18">
        <f t="shared" si="37"/>
        <v>0</v>
      </c>
      <c r="BU46" s="18">
        <f t="shared" si="38"/>
        <v>0</v>
      </c>
      <c r="BV46" s="18">
        <f t="shared" si="39"/>
        <v>0</v>
      </c>
      <c r="BW46" s="18">
        <f t="shared" si="40"/>
        <v>0</v>
      </c>
      <c r="BX46" s="2"/>
      <c r="BY46" s="9">
        <v>10384.5667597917</v>
      </c>
      <c r="BZ46" s="9">
        <v>10218.2100264364</v>
      </c>
      <c r="CA46" s="9">
        <v>10181.435171754099</v>
      </c>
      <c r="CB46" s="9">
        <v>10384.56676</v>
      </c>
      <c r="CC46" s="10">
        <v>10218.209976600347</v>
      </c>
      <c r="CD46" s="10">
        <v>10168.271499472699</v>
      </c>
      <c r="CE46" s="10">
        <f t="shared" si="41"/>
        <v>-166.35673335530009</v>
      </c>
      <c r="CF46" s="10">
        <f t="shared" si="41"/>
        <v>-36.774854682300429</v>
      </c>
      <c r="CG46" s="10">
        <f t="shared" si="42"/>
        <v>4.983605322195217E-5</v>
      </c>
      <c r="CH46" s="10">
        <f t="shared" si="43"/>
        <v>13.163672281400068</v>
      </c>
      <c r="CI46" s="18">
        <f t="shared" si="44"/>
        <v>-3.5989527115959717E-3</v>
      </c>
      <c r="CJ46" s="18">
        <f t="shared" si="45"/>
        <v>-4.8872040447403365E-3</v>
      </c>
      <c r="CK46" s="18">
        <f t="shared" si="46"/>
        <v>-1.6019612296145225E-2</v>
      </c>
      <c r="CL46" s="18">
        <f t="shared" si="47"/>
        <v>-1.60196171149323E-2</v>
      </c>
      <c r="CM46" s="6"/>
      <c r="CN46" s="9">
        <v>31961.237099999998</v>
      </c>
      <c r="CO46" s="9">
        <v>31961.237099999998</v>
      </c>
      <c r="CP46" s="9">
        <v>31961.237099999998</v>
      </c>
      <c r="CQ46" s="9">
        <v>31961.237099999998</v>
      </c>
      <c r="CR46" s="9">
        <v>31961.237099999998</v>
      </c>
      <c r="CS46" s="9">
        <v>31961.237099999998</v>
      </c>
      <c r="CT46" s="10">
        <f t="shared" si="48"/>
        <v>0</v>
      </c>
      <c r="CU46" s="10">
        <f t="shared" si="48"/>
        <v>0</v>
      </c>
      <c r="CV46" s="10">
        <f t="shared" si="49"/>
        <v>0</v>
      </c>
      <c r="CW46" s="10">
        <f t="shared" si="50"/>
        <v>0</v>
      </c>
      <c r="CX46" s="18">
        <f t="shared" si="51"/>
        <v>0</v>
      </c>
      <c r="CY46" s="18">
        <f t="shared" si="52"/>
        <v>0</v>
      </c>
      <c r="CZ46" s="18">
        <f t="shared" si="53"/>
        <v>0</v>
      </c>
      <c r="DA46" s="18">
        <f t="shared" si="54"/>
        <v>0</v>
      </c>
      <c r="DB46" s="7"/>
      <c r="DC46" s="9">
        <v>2566.7892973112012</v>
      </c>
      <c r="DD46" s="9">
        <v>1689.8000162797098</v>
      </c>
      <c r="DE46" s="9">
        <v>1558.2036425896267</v>
      </c>
      <c r="DF46" s="9">
        <v>1297.6748934101499</v>
      </c>
      <c r="DG46" s="10">
        <v>1036.4055519999999</v>
      </c>
      <c r="DH46" s="10">
        <v>995.44283270180301</v>
      </c>
      <c r="DI46" s="10">
        <f t="shared" si="55"/>
        <v>-876.98928103149137</v>
      </c>
      <c r="DJ46" s="10">
        <f t="shared" si="55"/>
        <v>-131.59637369008306</v>
      </c>
      <c r="DK46" s="10">
        <f t="shared" si="56"/>
        <v>653.39446427970984</v>
      </c>
      <c r="DL46" s="10">
        <f t="shared" si="57"/>
        <v>562.76080988782371</v>
      </c>
      <c r="DM46" s="18">
        <f t="shared" si="58"/>
        <v>-7.7876892189767927E-2</v>
      </c>
      <c r="DN46" s="18">
        <f t="shared" si="59"/>
        <v>-3.9523832363836019E-2</v>
      </c>
      <c r="DO46" s="18">
        <f t="shared" si="60"/>
        <v>-0.34166781120295592</v>
      </c>
      <c r="DP46" s="18">
        <f t="shared" si="61"/>
        <v>-0.20133651559179225</v>
      </c>
      <c r="DQ46" s="7"/>
      <c r="DR46" s="9">
        <v>1655.7659124480799</v>
      </c>
      <c r="DS46" s="9">
        <v>1320.1899384999999</v>
      </c>
      <c r="DT46" s="9">
        <v>1183.3682132712499</v>
      </c>
      <c r="DU46" s="9">
        <v>1655.7659120000001</v>
      </c>
      <c r="DV46" s="10">
        <v>1320.1899384999999</v>
      </c>
      <c r="DW46" s="10">
        <v>1183.3682132712499</v>
      </c>
      <c r="DX46" s="10">
        <f t="shared" si="62"/>
        <v>-335.57597394807999</v>
      </c>
      <c r="DY46" s="10">
        <f t="shared" si="62"/>
        <v>-136.82172522874998</v>
      </c>
      <c r="DZ46" s="10">
        <f t="shared" si="63"/>
        <v>0</v>
      </c>
      <c r="EA46" s="10">
        <f t="shared" si="64"/>
        <v>0</v>
      </c>
      <c r="EB46" s="18">
        <f t="shared" si="65"/>
        <v>-0.10363790939370955</v>
      </c>
      <c r="EC46" s="18">
        <f t="shared" si="66"/>
        <v>-0.10363790939370955</v>
      </c>
      <c r="ED46" s="18">
        <f t="shared" si="67"/>
        <v>-0.20267114537460482</v>
      </c>
      <c r="EE46" s="18">
        <f t="shared" si="68"/>
        <v>-0.20267114515883339</v>
      </c>
      <c r="EF46" s="6"/>
      <c r="EG46" s="9">
        <v>281.10481517342203</v>
      </c>
      <c r="EH46" s="9">
        <v>230.21230686477159</v>
      </c>
      <c r="EI46" s="9">
        <v>222.0161267605713</v>
      </c>
      <c r="EJ46" s="9">
        <v>288.00651159731501</v>
      </c>
      <c r="EK46" s="10">
        <v>203.59486808012417</v>
      </c>
      <c r="EL46" s="10">
        <v>185.9135916999939</v>
      </c>
      <c r="EM46" s="10">
        <f t="shared" si="69"/>
        <v>-50.892508308650434</v>
      </c>
      <c r="EN46" s="10">
        <f t="shared" si="69"/>
        <v>-8.1961801042002946</v>
      </c>
      <c r="EO46" s="10">
        <f t="shared" si="70"/>
        <v>26.617438784647419</v>
      </c>
      <c r="EP46" s="10">
        <f t="shared" si="71"/>
        <v>36.102535060577395</v>
      </c>
      <c r="EQ46" s="18">
        <f t="shared" si="72"/>
        <v>-3.5602701766134476E-2</v>
      </c>
      <c r="ER46" s="18">
        <f t="shared" si="73"/>
        <v>-8.684539324032399E-2</v>
      </c>
      <c r="ES46" s="18">
        <f t="shared" si="74"/>
        <v>-0.18104459817685198</v>
      </c>
      <c r="ET46" s="18">
        <f t="shared" si="75"/>
        <v>-0.2930893577684574</v>
      </c>
      <c r="EU46" s="7"/>
      <c r="EV46" s="9">
        <v>644.5608649529089</v>
      </c>
      <c r="EW46" s="9">
        <v>531.51953165108705</v>
      </c>
      <c r="EX46" s="9">
        <v>521.13429735154</v>
      </c>
      <c r="EY46" s="9">
        <v>535.83275344007302</v>
      </c>
      <c r="EZ46" s="10">
        <v>439.49974800298799</v>
      </c>
      <c r="FA46" s="10">
        <v>414.2689527355036</v>
      </c>
      <c r="FB46" s="10">
        <f t="shared" si="76"/>
        <v>-113.04133330182185</v>
      </c>
      <c r="FC46" s="10">
        <f t="shared" si="76"/>
        <v>-10.385234299547051</v>
      </c>
      <c r="FD46" s="10">
        <f t="shared" si="77"/>
        <v>92.019783648099065</v>
      </c>
      <c r="FE46" s="10">
        <f t="shared" si="78"/>
        <v>106.8653446160364</v>
      </c>
      <c r="FF46" s="18">
        <f t="shared" si="79"/>
        <v>-1.9538763264798288E-2</v>
      </c>
      <c r="FG46" s="18">
        <f t="shared" si="80"/>
        <v>-5.7407985743174642E-2</v>
      </c>
      <c r="FH46" s="18">
        <f t="shared" si="81"/>
        <v>-0.17537728312140166</v>
      </c>
      <c r="FI46" s="18">
        <f t="shared" si="82"/>
        <v>-0.17978185323428314</v>
      </c>
      <c r="FJ46" s="15"/>
      <c r="FK46" s="9">
        <v>54019.997229330002</v>
      </c>
      <c r="FL46" s="9">
        <v>54019.9972293299</v>
      </c>
      <c r="FM46" s="9">
        <v>54019.9972293299</v>
      </c>
      <c r="FN46" s="9">
        <v>54019.997229330002</v>
      </c>
      <c r="FO46" s="9">
        <v>54019.997230000001</v>
      </c>
      <c r="FP46" s="9">
        <v>54019.9972293299</v>
      </c>
      <c r="FQ46" s="10">
        <f t="shared" si="83"/>
        <v>-1.0186340659856796E-10</v>
      </c>
      <c r="FR46" s="10">
        <f t="shared" si="83"/>
        <v>0</v>
      </c>
      <c r="FS46" s="10">
        <f t="shared" si="84"/>
        <v>-6.7010114435106516E-7</v>
      </c>
      <c r="FT46" s="10">
        <f t="shared" si="85"/>
        <v>0</v>
      </c>
      <c r="FU46" s="18">
        <f t="shared" si="86"/>
        <v>0</v>
      </c>
      <c r="FV46" s="18">
        <f t="shared" si="87"/>
        <v>-1.2404686758830941E-11</v>
      </c>
      <c r="FW46" s="18">
        <f t="shared" si="88"/>
        <v>-1.8856610852112654E-15</v>
      </c>
      <c r="FX46" s="18">
        <f t="shared" si="89"/>
        <v>1.2402801097899583E-11</v>
      </c>
      <c r="FY46" s="7"/>
    </row>
    <row r="47" spans="1:181">
      <c r="A47" s="5" t="s">
        <v>43</v>
      </c>
      <c r="B47" s="9">
        <f t="shared" si="90"/>
        <v>22061.451054497054</v>
      </c>
      <c r="C47" s="9">
        <f t="shared" si="91"/>
        <v>21619.330419031467</v>
      </c>
      <c r="D47" s="9">
        <f t="shared" si="92"/>
        <v>21549.148634748417</v>
      </c>
      <c r="E47" s="9">
        <f t="shared" si="93"/>
        <v>21918.799685014383</v>
      </c>
      <c r="F47" s="9">
        <f t="shared" si="94"/>
        <v>21622.630830497586</v>
      </c>
      <c r="G47" s="9">
        <f t="shared" si="95"/>
        <v>21428.965155670085</v>
      </c>
      <c r="H47" s="10">
        <f t="shared" si="6"/>
        <v>-442.12063546558784</v>
      </c>
      <c r="I47" s="10">
        <f t="shared" si="6"/>
        <v>-70.181784283049637</v>
      </c>
      <c r="J47" s="10">
        <f t="shared" si="7"/>
        <v>-3.30041146611984</v>
      </c>
      <c r="K47" s="10">
        <f t="shared" si="8"/>
        <v>120.18347907833231</v>
      </c>
      <c r="L47" s="18">
        <f t="shared" si="9"/>
        <v>-3.2462515222612402E-3</v>
      </c>
      <c r="M47" s="18">
        <f t="shared" si="10"/>
        <v>-8.9566194024062289E-3</v>
      </c>
      <c r="N47" s="18">
        <f t="shared" si="11"/>
        <v>-2.004041503768017E-2</v>
      </c>
      <c r="O47" s="18">
        <f t="shared" si="12"/>
        <v>-1.3512092759316712E-2</v>
      </c>
      <c r="P47" s="5"/>
      <c r="Q47" s="10">
        <v>37.561521249999899</v>
      </c>
      <c r="R47" s="9">
        <v>56.900830339999899</v>
      </c>
      <c r="S47" s="9">
        <v>68.368408069999901</v>
      </c>
      <c r="T47" s="9">
        <v>37.561521249999998</v>
      </c>
      <c r="U47" s="10">
        <v>0</v>
      </c>
      <c r="V47" s="10">
        <v>0</v>
      </c>
      <c r="W47" s="10">
        <f t="shared" si="13"/>
        <v>19.33930909</v>
      </c>
      <c r="X47" s="10">
        <f t="shared" si="13"/>
        <v>11.467577730000002</v>
      </c>
      <c r="Y47" s="10">
        <f t="shared" si="14"/>
        <v>56.900830339999899</v>
      </c>
      <c r="Z47" s="10">
        <f t="shared" si="15"/>
        <v>68.368408069999901</v>
      </c>
      <c r="AA47" s="18">
        <f t="shared" si="16"/>
        <v>0.20153621065769534</v>
      </c>
      <c r="AB47" s="18">
        <f t="shared" si="17"/>
        <v>0</v>
      </c>
      <c r="AC47" s="18">
        <f t="shared" si="18"/>
        <v>0.51487023012945865</v>
      </c>
      <c r="AD47" s="18">
        <f t="shared" si="19"/>
        <v>-1</v>
      </c>
      <c r="AE47" s="7"/>
      <c r="AF47" s="9">
        <v>465.39163449169899</v>
      </c>
      <c r="AG47" s="9">
        <v>464.13646016951498</v>
      </c>
      <c r="AH47" s="9">
        <v>464.35407571678502</v>
      </c>
      <c r="AI47" s="9">
        <v>465.39163450000001</v>
      </c>
      <c r="AJ47" s="10">
        <v>464.13564889999998</v>
      </c>
      <c r="AK47" s="10">
        <v>465.096039614581</v>
      </c>
      <c r="AL47" s="10">
        <f t="shared" si="20"/>
        <v>-1.2551743221840184</v>
      </c>
      <c r="AM47" s="10">
        <f t="shared" si="20"/>
        <v>0.21761554727004295</v>
      </c>
      <c r="AN47" s="10">
        <f t="shared" si="21"/>
        <v>8.1126951499754796E-4</v>
      </c>
      <c r="AO47" s="10">
        <f t="shared" si="22"/>
        <v>-0.74196389779598348</v>
      </c>
      <c r="AP47" s="18">
        <f t="shared" si="23"/>
        <v>4.688611344830871E-4</v>
      </c>
      <c r="AQ47" s="18">
        <f t="shared" si="24"/>
        <v>2.0692026498226263E-3</v>
      </c>
      <c r="AR47" s="18">
        <f t="shared" si="25"/>
        <v>-2.6970281138699891E-3</v>
      </c>
      <c r="AS47" s="18">
        <f t="shared" si="26"/>
        <v>-2.698771329118145E-3</v>
      </c>
      <c r="AT47" s="7"/>
      <c r="AU47" s="9">
        <v>0</v>
      </c>
      <c r="AV47" s="9">
        <v>0</v>
      </c>
      <c r="AW47" s="9">
        <v>0</v>
      </c>
      <c r="AX47" s="9">
        <v>0</v>
      </c>
      <c r="AY47" s="10">
        <v>0</v>
      </c>
      <c r="AZ47" s="10">
        <v>0</v>
      </c>
      <c r="BA47" s="10">
        <f t="shared" si="27"/>
        <v>0</v>
      </c>
      <c r="BB47" s="10">
        <f t="shared" si="27"/>
        <v>0</v>
      </c>
      <c r="BC47" s="10">
        <f t="shared" si="28"/>
        <v>0</v>
      </c>
      <c r="BD47" s="10">
        <f t="shared" si="29"/>
        <v>0</v>
      </c>
      <c r="BE47" s="18">
        <f t="shared" si="30"/>
        <v>0</v>
      </c>
      <c r="BF47" s="18">
        <f t="shared" si="31"/>
        <v>0</v>
      </c>
      <c r="BG47" s="18">
        <f t="shared" si="32"/>
        <v>0</v>
      </c>
      <c r="BH47" s="18">
        <f t="shared" si="33"/>
        <v>0</v>
      </c>
      <c r="BI47" s="2"/>
      <c r="BJ47" s="9">
        <v>0</v>
      </c>
      <c r="BK47" s="9">
        <v>0</v>
      </c>
      <c r="BL47" s="9">
        <v>0</v>
      </c>
      <c r="BM47" s="9">
        <v>0</v>
      </c>
      <c r="BN47" s="10">
        <v>0</v>
      </c>
      <c r="BO47" s="10">
        <v>0</v>
      </c>
      <c r="BP47" s="10">
        <f t="shared" si="34"/>
        <v>0</v>
      </c>
      <c r="BQ47" s="10">
        <f t="shared" si="34"/>
        <v>0</v>
      </c>
      <c r="BR47" s="10">
        <f t="shared" si="35"/>
        <v>0</v>
      </c>
      <c r="BS47" s="10">
        <f t="shared" si="36"/>
        <v>0</v>
      </c>
      <c r="BT47" s="18">
        <f t="shared" si="37"/>
        <v>0</v>
      </c>
      <c r="BU47" s="18">
        <f t="shared" si="38"/>
        <v>0</v>
      </c>
      <c r="BV47" s="18">
        <f t="shared" si="39"/>
        <v>0</v>
      </c>
      <c r="BW47" s="18">
        <f t="shared" si="40"/>
        <v>0</v>
      </c>
      <c r="BX47" s="2"/>
      <c r="BY47" s="9">
        <v>5823.4866850663902</v>
      </c>
      <c r="BZ47" s="9">
        <v>5417.39168506639</v>
      </c>
      <c r="CA47" s="9">
        <v>5331.0481724843703</v>
      </c>
      <c r="CB47" s="9">
        <v>5823.4866849999999</v>
      </c>
      <c r="CC47" s="10">
        <v>5417.3917684208018</v>
      </c>
      <c r="CD47" s="10">
        <v>5295.5631850663904</v>
      </c>
      <c r="CE47" s="10">
        <f t="shared" si="41"/>
        <v>-406.09500000000025</v>
      </c>
      <c r="CF47" s="10">
        <f t="shared" si="41"/>
        <v>-86.343512582019684</v>
      </c>
      <c r="CG47" s="10">
        <f t="shared" si="42"/>
        <v>-8.3354411799518857E-5</v>
      </c>
      <c r="CH47" s="10">
        <f t="shared" si="43"/>
        <v>35.484987417979937</v>
      </c>
      <c r="CI47" s="18">
        <f t="shared" si="44"/>
        <v>-1.593820746246476E-2</v>
      </c>
      <c r="CJ47" s="18">
        <f t="shared" si="45"/>
        <v>-2.2488420362097073E-2</v>
      </c>
      <c r="CK47" s="18">
        <f t="shared" si="46"/>
        <v>-6.9733996480387E-2</v>
      </c>
      <c r="CL47" s="18">
        <f t="shared" si="47"/>
        <v>-6.9733982156292687E-2</v>
      </c>
      <c r="CM47" s="6"/>
      <c r="CN47" s="9">
        <v>811.56709999999998</v>
      </c>
      <c r="CO47" s="9">
        <v>811.56709999999998</v>
      </c>
      <c r="CP47" s="9">
        <v>811.56709999999998</v>
      </c>
      <c r="CQ47" s="9">
        <v>811.56709999999998</v>
      </c>
      <c r="CR47" s="9">
        <v>811.56709999999998</v>
      </c>
      <c r="CS47" s="9">
        <v>811.56709999999998</v>
      </c>
      <c r="CT47" s="10">
        <f t="shared" si="48"/>
        <v>0</v>
      </c>
      <c r="CU47" s="10">
        <f t="shared" si="48"/>
        <v>0</v>
      </c>
      <c r="CV47" s="10">
        <f t="shared" si="49"/>
        <v>0</v>
      </c>
      <c r="CW47" s="10">
        <f t="shared" si="50"/>
        <v>0</v>
      </c>
      <c r="CX47" s="18">
        <f t="shared" si="51"/>
        <v>0</v>
      </c>
      <c r="CY47" s="18">
        <f t="shared" si="52"/>
        <v>0</v>
      </c>
      <c r="CZ47" s="18">
        <f t="shared" si="53"/>
        <v>0</v>
      </c>
      <c r="DA47" s="18">
        <f t="shared" si="54"/>
        <v>0</v>
      </c>
      <c r="DB47" s="7"/>
      <c r="DC47" s="9">
        <v>472.45742035642508</v>
      </c>
      <c r="DD47" s="9">
        <v>547.18074596201711</v>
      </c>
      <c r="DE47" s="9">
        <v>582.46229942720674</v>
      </c>
      <c r="DF47" s="9">
        <v>352.996139345892</v>
      </c>
      <c r="DG47" s="10">
        <v>482.20059550000002</v>
      </c>
      <c r="DH47" s="10">
        <v>483.76421366040199</v>
      </c>
      <c r="DI47" s="10">
        <f t="shared" si="55"/>
        <v>74.723325605592038</v>
      </c>
      <c r="DJ47" s="10">
        <f t="shared" si="55"/>
        <v>35.281553465189631</v>
      </c>
      <c r="DK47" s="10">
        <f t="shared" si="56"/>
        <v>64.980150462017093</v>
      </c>
      <c r="DL47" s="10">
        <f t="shared" si="57"/>
        <v>98.698085766804752</v>
      </c>
      <c r="DM47" s="18">
        <f t="shared" si="58"/>
        <v>6.4478791926715059E-2</v>
      </c>
      <c r="DN47" s="18">
        <f t="shared" si="59"/>
        <v>3.2426715665513366E-3</v>
      </c>
      <c r="DO47" s="18">
        <f t="shared" si="60"/>
        <v>0.15815885704413374</v>
      </c>
      <c r="DP47" s="18">
        <f t="shared" si="61"/>
        <v>0.36602229246338536</v>
      </c>
      <c r="DQ47" s="7"/>
      <c r="DR47" s="9">
        <v>506.07473571439402</v>
      </c>
      <c r="DS47" s="9">
        <v>423.06439786999999</v>
      </c>
      <c r="DT47" s="9">
        <v>384.837562044805</v>
      </c>
      <c r="DU47" s="9">
        <v>506.07473570000002</v>
      </c>
      <c r="DV47" s="10">
        <v>423.06439786999999</v>
      </c>
      <c r="DW47" s="10">
        <v>384.837562044805</v>
      </c>
      <c r="DX47" s="10">
        <f t="shared" si="62"/>
        <v>-83.01033784439403</v>
      </c>
      <c r="DY47" s="10">
        <f t="shared" si="62"/>
        <v>-38.226835825194996</v>
      </c>
      <c r="DZ47" s="10">
        <f t="shared" si="63"/>
        <v>0</v>
      </c>
      <c r="EA47" s="10">
        <f t="shared" si="64"/>
        <v>0</v>
      </c>
      <c r="EB47" s="18">
        <f t="shared" si="65"/>
        <v>-9.0357014245716349E-2</v>
      </c>
      <c r="EC47" s="18">
        <f t="shared" si="66"/>
        <v>-9.0357014245716349E-2</v>
      </c>
      <c r="ED47" s="18">
        <f t="shared" si="67"/>
        <v>-0.16402782432364171</v>
      </c>
      <c r="EE47" s="18">
        <f t="shared" si="68"/>
        <v>-0.16402782429986462</v>
      </c>
      <c r="EF47" s="6"/>
      <c r="EG47" s="9">
        <v>106.06336861770311</v>
      </c>
      <c r="EH47" s="9">
        <v>93.429423928652497</v>
      </c>
      <c r="EI47" s="9">
        <v>94.171379331474</v>
      </c>
      <c r="EJ47" s="9">
        <v>111.18106725884211</v>
      </c>
      <c r="EK47" s="10">
        <v>203.32240074117192</v>
      </c>
      <c r="EL47" s="10">
        <v>181.1364123040631</v>
      </c>
      <c r="EM47" s="10">
        <f t="shared" si="69"/>
        <v>-12.633944689050608</v>
      </c>
      <c r="EN47" s="10">
        <f t="shared" si="69"/>
        <v>0.74195540282150318</v>
      </c>
      <c r="EO47" s="10">
        <f t="shared" si="70"/>
        <v>-109.89297681251942</v>
      </c>
      <c r="EP47" s="10">
        <f t="shared" si="71"/>
        <v>-86.9650329725891</v>
      </c>
      <c r="EQ47" s="18">
        <f t="shared" si="72"/>
        <v>7.941346222878334E-3</v>
      </c>
      <c r="ER47" s="18">
        <f t="shared" si="73"/>
        <v>-0.10911728543551596</v>
      </c>
      <c r="ES47" s="18">
        <f t="shared" si="74"/>
        <v>-0.11911694729014922</v>
      </c>
      <c r="ET47" s="18">
        <f t="shared" si="75"/>
        <v>0.82875021578821839</v>
      </c>
      <c r="EU47" s="7"/>
      <c r="EV47" s="9">
        <v>203.89958896044101</v>
      </c>
      <c r="EW47" s="9">
        <v>170.71077565489108</v>
      </c>
      <c r="EX47" s="9">
        <v>177.39063763377831</v>
      </c>
      <c r="EY47" s="9">
        <v>175.5918019196485</v>
      </c>
      <c r="EZ47" s="10">
        <v>185.99991906561138</v>
      </c>
      <c r="FA47" s="10">
        <v>172.0516429398449</v>
      </c>
      <c r="FB47" s="10">
        <f t="shared" si="76"/>
        <v>-33.188813305549928</v>
      </c>
      <c r="FC47" s="10">
        <f t="shared" si="76"/>
        <v>6.6798619788872315</v>
      </c>
      <c r="FD47" s="10">
        <f t="shared" si="77"/>
        <v>-15.2891434107203</v>
      </c>
      <c r="FE47" s="10">
        <f t="shared" si="78"/>
        <v>5.3389946939334152</v>
      </c>
      <c r="FF47" s="18">
        <f t="shared" si="79"/>
        <v>3.912970316760344E-2</v>
      </c>
      <c r="FG47" s="18">
        <f t="shared" si="80"/>
        <v>-7.4990764489775055E-2</v>
      </c>
      <c r="FH47" s="18">
        <f t="shared" si="81"/>
        <v>-0.16277037866902694</v>
      </c>
      <c r="FI47" s="18">
        <f t="shared" si="82"/>
        <v>5.9274505029145219E-2</v>
      </c>
      <c r="FJ47" s="15"/>
      <c r="FK47" s="9">
        <v>13634.94900004</v>
      </c>
      <c r="FL47" s="9">
        <v>13634.94900004</v>
      </c>
      <c r="FM47" s="9">
        <v>13634.94900004</v>
      </c>
      <c r="FN47" s="9">
        <v>13634.94900004</v>
      </c>
      <c r="FO47" s="9">
        <v>13634.949000000001</v>
      </c>
      <c r="FP47" s="9">
        <v>13634.94900004</v>
      </c>
      <c r="FQ47" s="10">
        <f t="shared" si="83"/>
        <v>0</v>
      </c>
      <c r="FR47" s="10">
        <f t="shared" si="83"/>
        <v>0</v>
      </c>
      <c r="FS47" s="10">
        <f t="shared" si="84"/>
        <v>3.9999576983973384E-8</v>
      </c>
      <c r="FT47" s="10">
        <f t="shared" si="85"/>
        <v>0</v>
      </c>
      <c r="FU47" s="18">
        <f t="shared" si="86"/>
        <v>0</v>
      </c>
      <c r="FV47" s="18">
        <f t="shared" si="87"/>
        <v>2.9336066445113498E-12</v>
      </c>
      <c r="FW47" s="18">
        <f t="shared" si="88"/>
        <v>0</v>
      </c>
      <c r="FX47" s="18">
        <f t="shared" si="89"/>
        <v>-2.9336066445027436E-12</v>
      </c>
      <c r="FY47" s="7"/>
    </row>
    <row r="48" spans="1:181">
      <c r="A48" s="5" t="s">
        <v>44</v>
      </c>
      <c r="B48" s="9">
        <f t="shared" si="90"/>
        <v>163651.0062810744</v>
      </c>
      <c r="C48" s="9">
        <f t="shared" si="91"/>
        <v>153047.80346954035</v>
      </c>
      <c r="D48" s="9">
        <f t="shared" si="92"/>
        <v>151175.69419241388</v>
      </c>
      <c r="E48" s="9">
        <f t="shared" si="93"/>
        <v>161856.87845918076</v>
      </c>
      <c r="F48" s="9">
        <f t="shared" si="94"/>
        <v>154236.42813010127</v>
      </c>
      <c r="G48" s="9">
        <f t="shared" si="95"/>
        <v>153674.54129268505</v>
      </c>
      <c r="H48" s="10">
        <f t="shared" si="6"/>
        <v>-10603.202811534051</v>
      </c>
      <c r="I48" s="10">
        <f t="shared" si="6"/>
        <v>-1872.1092771264666</v>
      </c>
      <c r="J48" s="10">
        <f t="shared" si="7"/>
        <v>-1188.6246605609194</v>
      </c>
      <c r="K48" s="10">
        <f t="shared" si="8"/>
        <v>-2498.847100271174</v>
      </c>
      <c r="L48" s="18">
        <f t="shared" si="9"/>
        <v>-1.2232186510922744E-2</v>
      </c>
      <c r="M48" s="18">
        <f t="shared" si="10"/>
        <v>-3.6430228852437517E-3</v>
      </c>
      <c r="N48" s="18">
        <f t="shared" si="11"/>
        <v>-6.4791552783505679E-2</v>
      </c>
      <c r="O48" s="18">
        <f t="shared" si="12"/>
        <v>-4.7081411686815178E-2</v>
      </c>
      <c r="P48" s="5"/>
      <c r="Q48" s="10">
        <v>13059.9359918053</v>
      </c>
      <c r="R48" s="9">
        <v>8925.1164540299997</v>
      </c>
      <c r="S48" s="9">
        <v>8532.2974905799892</v>
      </c>
      <c r="T48" s="9">
        <v>13252.54335</v>
      </c>
      <c r="U48" s="10">
        <v>9533.3033405000006</v>
      </c>
      <c r="V48" s="10">
        <v>10009.9567353</v>
      </c>
      <c r="W48" s="10">
        <f t="shared" si="13"/>
        <v>-4134.8195377753</v>
      </c>
      <c r="X48" s="10">
        <f t="shared" si="13"/>
        <v>-392.81896345001041</v>
      </c>
      <c r="Y48" s="10">
        <f t="shared" si="14"/>
        <v>-608.1868864700009</v>
      </c>
      <c r="Z48" s="10">
        <f t="shared" si="15"/>
        <v>-1477.659244720011</v>
      </c>
      <c r="AA48" s="18">
        <f t="shared" si="16"/>
        <v>-4.4012754956562948E-2</v>
      </c>
      <c r="AB48" s="18">
        <f t="shared" si="17"/>
        <v>4.9998765147338767E-2</v>
      </c>
      <c r="AC48" s="18">
        <f t="shared" si="18"/>
        <v>-0.31660335398043066</v>
      </c>
      <c r="AD48" s="18">
        <f t="shared" si="19"/>
        <v>-0.28064348942499401</v>
      </c>
      <c r="AE48" s="7"/>
      <c r="AF48" s="9">
        <v>14720.3741576951</v>
      </c>
      <c r="AG48" s="9">
        <v>13219.707099830301</v>
      </c>
      <c r="AH48" s="9">
        <v>13055.197804080601</v>
      </c>
      <c r="AI48" s="9">
        <v>14769.30803</v>
      </c>
      <c r="AJ48" s="10">
        <v>14214.365169999999</v>
      </c>
      <c r="AK48" s="10">
        <v>14227.345318252201</v>
      </c>
      <c r="AL48" s="10">
        <f t="shared" si="20"/>
        <v>-1500.6670578647991</v>
      </c>
      <c r="AM48" s="10">
        <f t="shared" si="20"/>
        <v>-164.50929574969996</v>
      </c>
      <c r="AN48" s="10">
        <f t="shared" si="21"/>
        <v>-994.65807016969848</v>
      </c>
      <c r="AO48" s="10">
        <f t="shared" si="22"/>
        <v>-1172.1475141716001</v>
      </c>
      <c r="AP48" s="18">
        <f t="shared" si="23"/>
        <v>-1.2444246646872511E-2</v>
      </c>
      <c r="AQ48" s="18">
        <f t="shared" si="24"/>
        <v>9.1317115445976806E-4</v>
      </c>
      <c r="AR48" s="18">
        <f t="shared" si="25"/>
        <v>-0.10194489907583788</v>
      </c>
      <c r="AS48" s="18">
        <f t="shared" si="26"/>
        <v>-3.7574059588491159E-2</v>
      </c>
      <c r="AT48" s="7"/>
      <c r="AU48" s="9">
        <v>1464.11630660384</v>
      </c>
      <c r="AV48" s="9">
        <v>1171.6139718802301</v>
      </c>
      <c r="AW48" s="9">
        <v>1052.4311239716501</v>
      </c>
      <c r="AX48" s="9">
        <v>1464.11630660384</v>
      </c>
      <c r="AY48" s="10">
        <v>1171.608205</v>
      </c>
      <c r="AZ48" s="10">
        <v>998.69210349667003</v>
      </c>
      <c r="BA48" s="10">
        <f t="shared" si="27"/>
        <v>-292.50233472360992</v>
      </c>
      <c r="BB48" s="10">
        <f t="shared" si="27"/>
        <v>-119.18284790858002</v>
      </c>
      <c r="BC48" s="10">
        <f t="shared" si="28"/>
        <v>5.7668802301122923E-3</v>
      </c>
      <c r="BD48" s="10">
        <f t="shared" si="29"/>
        <v>53.739020474980066</v>
      </c>
      <c r="BE48" s="18">
        <f t="shared" si="30"/>
        <v>-0.10172535559414074</v>
      </c>
      <c r="BF48" s="18">
        <f t="shared" si="31"/>
        <v>-0.14758867406816253</v>
      </c>
      <c r="BG48" s="18">
        <f t="shared" si="32"/>
        <v>-0.19978080525726641</v>
      </c>
      <c r="BH48" s="18">
        <f t="shared" si="33"/>
        <v>-0.19978474407019001</v>
      </c>
      <c r="BI48" s="1"/>
      <c r="BJ48" s="9">
        <v>223.71026799999999</v>
      </c>
      <c r="BK48" s="9">
        <v>101.36284477309999</v>
      </c>
      <c r="BL48" s="9">
        <v>110.69041619079999</v>
      </c>
      <c r="BM48" s="9">
        <v>1341.23045594479</v>
      </c>
      <c r="BN48" s="10">
        <v>1832.3066160000001</v>
      </c>
      <c r="BO48" s="10">
        <v>1993.1960627045801</v>
      </c>
      <c r="BP48" s="10">
        <f t="shared" si="34"/>
        <v>-122.34742322689999</v>
      </c>
      <c r="BQ48" s="10">
        <f t="shared" si="34"/>
        <v>9.3275714176999998</v>
      </c>
      <c r="BR48" s="10">
        <f t="shared" si="35"/>
        <v>-1730.9437712269</v>
      </c>
      <c r="BS48" s="10">
        <f t="shared" si="36"/>
        <v>-1882.50564651378</v>
      </c>
      <c r="BT48" s="18">
        <f t="shared" si="37"/>
        <v>9.2021602576167844E-2</v>
      </c>
      <c r="BU48" s="18">
        <f t="shared" si="38"/>
        <v>8.7807054397810447E-2</v>
      </c>
      <c r="BV48" s="18">
        <f t="shared" si="39"/>
        <v>-0.5469012411486629</v>
      </c>
      <c r="BW48" s="18">
        <f t="shared" si="40"/>
        <v>0.36613853933795887</v>
      </c>
      <c r="BX48" s="1"/>
      <c r="BY48" s="9">
        <v>53940.863398266403</v>
      </c>
      <c r="BZ48" s="9">
        <v>52406.498490820901</v>
      </c>
      <c r="CA48" s="9">
        <v>52067.214905700697</v>
      </c>
      <c r="CB48" s="9">
        <v>53940.863400000002</v>
      </c>
      <c r="CC48" s="10">
        <v>52406.498489203026</v>
      </c>
      <c r="CD48" s="10">
        <v>51946.1890185874</v>
      </c>
      <c r="CE48" s="10">
        <f t="shared" si="41"/>
        <v>-1534.3649074455025</v>
      </c>
      <c r="CF48" s="10">
        <f t="shared" si="41"/>
        <v>-339.2835851202035</v>
      </c>
      <c r="CG48" s="10">
        <f t="shared" si="42"/>
        <v>1.6178746591322124E-6</v>
      </c>
      <c r="CH48" s="10">
        <f t="shared" si="43"/>
        <v>121.02588711329736</v>
      </c>
      <c r="CI48" s="18">
        <f t="shared" si="44"/>
        <v>-6.4740746833072561E-3</v>
      </c>
      <c r="CJ48" s="18">
        <f t="shared" si="45"/>
        <v>-8.7834425860460943E-3</v>
      </c>
      <c r="CK48" s="18">
        <f t="shared" si="46"/>
        <v>-2.8445316051333637E-2</v>
      </c>
      <c r="CL48" s="18">
        <f t="shared" si="47"/>
        <v>-2.8445316112551803E-2</v>
      </c>
      <c r="CM48" s="6"/>
      <c r="CN48" s="9">
        <v>6598.7574999999979</v>
      </c>
      <c r="CO48" s="9">
        <v>6598.7574999999979</v>
      </c>
      <c r="CP48" s="9">
        <v>6598.7574999999979</v>
      </c>
      <c r="CQ48" s="9">
        <v>6598.7574999999979</v>
      </c>
      <c r="CR48" s="9">
        <v>6598.7574999999979</v>
      </c>
      <c r="CS48" s="9">
        <v>6598.7574999999979</v>
      </c>
      <c r="CT48" s="10">
        <f t="shared" si="48"/>
        <v>0</v>
      </c>
      <c r="CU48" s="10">
        <f t="shared" si="48"/>
        <v>0</v>
      </c>
      <c r="CV48" s="10">
        <f t="shared" si="49"/>
        <v>0</v>
      </c>
      <c r="CW48" s="10">
        <f t="shared" si="50"/>
        <v>0</v>
      </c>
      <c r="CX48" s="18">
        <f t="shared" si="51"/>
        <v>0</v>
      </c>
      <c r="CY48" s="18">
        <f t="shared" si="52"/>
        <v>0</v>
      </c>
      <c r="CZ48" s="18">
        <f t="shared" si="53"/>
        <v>0</v>
      </c>
      <c r="DA48" s="18">
        <f t="shared" si="54"/>
        <v>0</v>
      </c>
      <c r="DB48" s="7"/>
      <c r="DC48" s="9">
        <v>6609.838821471777</v>
      </c>
      <c r="DD48" s="9">
        <v>5082.1717125853356</v>
      </c>
      <c r="DE48" s="9">
        <v>4635.1084858774066</v>
      </c>
      <c r="DF48" s="9">
        <v>3652.8062739187098</v>
      </c>
      <c r="DG48" s="10">
        <v>3000.948214</v>
      </c>
      <c r="DH48" s="10">
        <v>2869.0751160028599</v>
      </c>
      <c r="DI48" s="10">
        <f t="shared" si="55"/>
        <v>-1527.6671088864414</v>
      </c>
      <c r="DJ48" s="10">
        <f t="shared" si="55"/>
        <v>-447.06322670792906</v>
      </c>
      <c r="DK48" s="10">
        <f t="shared" si="56"/>
        <v>2081.2234985853356</v>
      </c>
      <c r="DL48" s="10">
        <f t="shared" si="57"/>
        <v>1766.0333698745467</v>
      </c>
      <c r="DM48" s="18">
        <f t="shared" si="58"/>
        <v>-8.7966966090664594E-2</v>
      </c>
      <c r="DN48" s="18">
        <f t="shared" si="59"/>
        <v>-4.3943809953776204E-2</v>
      </c>
      <c r="DO48" s="18">
        <f t="shared" si="60"/>
        <v>-0.23112017556674461</v>
      </c>
      <c r="DP48" s="18">
        <f t="shared" si="61"/>
        <v>-0.17845404629668471</v>
      </c>
      <c r="DQ48" s="7"/>
      <c r="DR48" s="9">
        <v>4507.6604093184596</v>
      </c>
      <c r="DS48" s="9">
        <v>3529.7628036000001</v>
      </c>
      <c r="DT48" s="9">
        <v>3193.5765045583098</v>
      </c>
      <c r="DU48" s="9">
        <v>4507.6604090000001</v>
      </c>
      <c r="DV48" s="10">
        <v>3529.7628036000001</v>
      </c>
      <c r="DW48" s="10">
        <v>3193.5765045583098</v>
      </c>
      <c r="DX48" s="10">
        <f t="shared" si="62"/>
        <v>-977.89760571845954</v>
      </c>
      <c r="DY48" s="10">
        <f t="shared" si="62"/>
        <v>-336.18629904169029</v>
      </c>
      <c r="DZ48" s="10">
        <f t="shared" si="63"/>
        <v>0</v>
      </c>
      <c r="EA48" s="10">
        <f t="shared" si="64"/>
        <v>0</v>
      </c>
      <c r="EB48" s="18">
        <f t="shared" si="65"/>
        <v>-9.5243311731545918E-2</v>
      </c>
      <c r="EC48" s="18">
        <f t="shared" si="66"/>
        <v>-9.5243311731545918E-2</v>
      </c>
      <c r="ED48" s="18">
        <f t="shared" si="67"/>
        <v>-0.21694127705292551</v>
      </c>
      <c r="EE48" s="18">
        <f t="shared" si="68"/>
        <v>-0.21694127699760357</v>
      </c>
      <c r="EF48" s="6"/>
      <c r="EG48" s="9">
        <v>655.35920438552193</v>
      </c>
      <c r="EH48" s="9">
        <v>517.73735973556404</v>
      </c>
      <c r="EI48" s="9">
        <v>490.16177731915502</v>
      </c>
      <c r="EJ48" s="9">
        <v>678.31844650655398</v>
      </c>
      <c r="EK48" s="10">
        <v>569.39838463744695</v>
      </c>
      <c r="EL48" s="10">
        <v>523.65521036487098</v>
      </c>
      <c r="EM48" s="10">
        <f t="shared" si="69"/>
        <v>-137.62184464995789</v>
      </c>
      <c r="EN48" s="10">
        <f t="shared" si="69"/>
        <v>-27.57558241640902</v>
      </c>
      <c r="EO48" s="10">
        <f t="shared" si="70"/>
        <v>-51.661024901882911</v>
      </c>
      <c r="EP48" s="10">
        <f t="shared" si="71"/>
        <v>-33.49343304571596</v>
      </c>
      <c r="EQ48" s="18">
        <f t="shared" si="72"/>
        <v>-5.3261720248454415E-2</v>
      </c>
      <c r="ER48" s="18">
        <f t="shared" si="73"/>
        <v>-8.0335974788024775E-2</v>
      </c>
      <c r="ES48" s="18">
        <f t="shared" si="74"/>
        <v>-0.20999452472632155</v>
      </c>
      <c r="ET48" s="18">
        <f t="shared" si="75"/>
        <v>-0.16057363975587333</v>
      </c>
      <c r="EU48" s="7"/>
      <c r="EV48" s="9">
        <v>1665.6933269908991</v>
      </c>
      <c r="EW48" s="9">
        <v>1290.3783357478251</v>
      </c>
      <c r="EX48" s="9">
        <v>1235.5612875981669</v>
      </c>
      <c r="EY48" s="9">
        <v>1446.5773906697639</v>
      </c>
      <c r="EZ48" s="10">
        <v>1174.7825071607899</v>
      </c>
      <c r="FA48" s="10">
        <v>1109.4008268810769</v>
      </c>
      <c r="FB48" s="10">
        <f t="shared" si="76"/>
        <v>-375.31499124307402</v>
      </c>
      <c r="FC48" s="10">
        <f t="shared" si="76"/>
        <v>-54.817048149658149</v>
      </c>
      <c r="FD48" s="10">
        <f t="shared" si="77"/>
        <v>115.59582858703516</v>
      </c>
      <c r="FE48" s="10">
        <f t="shared" si="78"/>
        <v>126.16046071709002</v>
      </c>
      <c r="FF48" s="18">
        <f t="shared" si="79"/>
        <v>-4.2481376687008243E-2</v>
      </c>
      <c r="FG48" s="18">
        <f t="shared" si="80"/>
        <v>-5.5654284840967898E-2</v>
      </c>
      <c r="FH48" s="18">
        <f t="shared" si="81"/>
        <v>-0.22532058282366202</v>
      </c>
      <c r="FI48" s="18">
        <f t="shared" si="82"/>
        <v>-0.18788824245561669</v>
      </c>
      <c r="FJ48" s="15"/>
      <c r="FK48" s="9">
        <v>60204.696896537098</v>
      </c>
      <c r="FL48" s="9">
        <v>60204.696896537098</v>
      </c>
      <c r="FM48" s="9">
        <v>60204.696896537098</v>
      </c>
      <c r="FN48" s="9">
        <v>60204.696896537098</v>
      </c>
      <c r="FO48" s="9">
        <v>60204.696900000003</v>
      </c>
      <c r="FP48" s="9">
        <v>60204.696896537098</v>
      </c>
      <c r="FQ48" s="10">
        <f t="shared" si="83"/>
        <v>0</v>
      </c>
      <c r="FR48" s="10">
        <f t="shared" si="83"/>
        <v>0</v>
      </c>
      <c r="FS48" s="10">
        <f t="shared" si="84"/>
        <v>-3.4629047149792314E-6</v>
      </c>
      <c r="FT48" s="10">
        <f t="shared" si="85"/>
        <v>0</v>
      </c>
      <c r="FU48" s="18">
        <f t="shared" si="86"/>
        <v>0</v>
      </c>
      <c r="FV48" s="18">
        <f t="shared" si="87"/>
        <v>-5.7518846423745239E-11</v>
      </c>
      <c r="FW48" s="18">
        <f t="shared" si="88"/>
        <v>0</v>
      </c>
      <c r="FX48" s="18">
        <f t="shared" si="89"/>
        <v>5.7518846427053658E-11</v>
      </c>
      <c r="FY48" s="7"/>
    </row>
    <row r="49" spans="1:181">
      <c r="A49" s="5" t="s">
        <v>45</v>
      </c>
      <c r="B49" s="9">
        <f t="shared" si="90"/>
        <v>170210.78240407005</v>
      </c>
      <c r="C49" s="9">
        <f t="shared" si="91"/>
        <v>161996.22708554019</v>
      </c>
      <c r="D49" s="9">
        <f t="shared" si="92"/>
        <v>160933.37594416516</v>
      </c>
      <c r="E49" s="9">
        <f t="shared" si="93"/>
        <v>167839.28441952626</v>
      </c>
      <c r="F49" s="9">
        <f t="shared" si="94"/>
        <v>164738.7526936506</v>
      </c>
      <c r="G49" s="9">
        <f t="shared" si="95"/>
        <v>164033.57814857035</v>
      </c>
      <c r="H49" s="10">
        <f t="shared" si="6"/>
        <v>-8214.5553185298631</v>
      </c>
      <c r="I49" s="10">
        <f t="shared" si="6"/>
        <v>-1062.8511413750239</v>
      </c>
      <c r="J49" s="10">
        <f t="shared" si="7"/>
        <v>-2742.5256081104162</v>
      </c>
      <c r="K49" s="10">
        <f t="shared" si="8"/>
        <v>-3100.2022044051846</v>
      </c>
      <c r="L49" s="18">
        <f t="shared" si="9"/>
        <v>-6.5609623168186373E-3</v>
      </c>
      <c r="M49" s="18">
        <f t="shared" si="10"/>
        <v>-4.2805626092823667E-3</v>
      </c>
      <c r="N49" s="18">
        <f t="shared" si="11"/>
        <v>-4.8261074900819198E-2</v>
      </c>
      <c r="O49" s="18">
        <f t="shared" si="12"/>
        <v>-1.84732182134765E-2</v>
      </c>
      <c r="P49" s="5"/>
      <c r="Q49" s="10">
        <v>2845.1772959546001</v>
      </c>
      <c r="R49" s="9">
        <v>956.59167169</v>
      </c>
      <c r="S49" s="9">
        <v>1020.4572289499999</v>
      </c>
      <c r="T49" s="9">
        <v>2891.5674669999999</v>
      </c>
      <c r="U49" s="10">
        <v>2810.3808672</v>
      </c>
      <c r="V49" s="10">
        <v>3061.2273167799999</v>
      </c>
      <c r="W49" s="10">
        <f t="shared" si="13"/>
        <v>-1888.5856242646</v>
      </c>
      <c r="X49" s="10">
        <f t="shared" si="13"/>
        <v>63.865557259999946</v>
      </c>
      <c r="Y49" s="10">
        <f t="shared" si="14"/>
        <v>-1853.7891955099999</v>
      </c>
      <c r="Z49" s="10">
        <f t="shared" si="15"/>
        <v>-2040.77008783</v>
      </c>
      <c r="AA49" s="18">
        <f t="shared" si="16"/>
        <v>6.6763655956955353E-2</v>
      </c>
      <c r="AB49" s="18">
        <f t="shared" si="17"/>
        <v>8.9257101237641065E-2</v>
      </c>
      <c r="AC49" s="18">
        <f t="shared" si="18"/>
        <v>-0.66378486393444625</v>
      </c>
      <c r="AD49" s="18">
        <f t="shared" si="19"/>
        <v>-2.8077020760034661E-2</v>
      </c>
      <c r="AE49" s="7"/>
      <c r="AF49" s="9">
        <v>6224.9239796485899</v>
      </c>
      <c r="AG49" s="9">
        <v>6068.3286372540597</v>
      </c>
      <c r="AH49" s="9">
        <v>6031.2883290684504</v>
      </c>
      <c r="AI49" s="9">
        <v>6224.9239799999996</v>
      </c>
      <c r="AJ49" s="10">
        <v>6106.1564500000004</v>
      </c>
      <c r="AK49" s="10">
        <v>6079.12974366656</v>
      </c>
      <c r="AL49" s="10">
        <f t="shared" si="20"/>
        <v>-156.59534239453023</v>
      </c>
      <c r="AM49" s="10">
        <f t="shared" si="20"/>
        <v>-37.040308185609319</v>
      </c>
      <c r="AN49" s="10">
        <f t="shared" si="21"/>
        <v>-37.827812745940719</v>
      </c>
      <c r="AO49" s="10">
        <f t="shared" si="22"/>
        <v>-47.841414598109623</v>
      </c>
      <c r="AP49" s="18">
        <f t="shared" si="23"/>
        <v>-6.1038731419744254E-3</v>
      </c>
      <c r="AQ49" s="18">
        <f t="shared" si="24"/>
        <v>-4.4261404952112577E-3</v>
      </c>
      <c r="AR49" s="18">
        <f t="shared" si="25"/>
        <v>-2.5156185506279929E-2</v>
      </c>
      <c r="AS49" s="18">
        <f t="shared" si="26"/>
        <v>-1.9079354283134422E-2</v>
      </c>
      <c r="AT49" s="7"/>
      <c r="AU49" s="9">
        <v>1076.4166357608201</v>
      </c>
      <c r="AV49" s="9">
        <v>894.87135419964704</v>
      </c>
      <c r="AW49" s="9">
        <v>796.493036739628</v>
      </c>
      <c r="AX49" s="9">
        <v>1076.4166357608201</v>
      </c>
      <c r="AY49" s="10">
        <v>894.85493750000001</v>
      </c>
      <c r="AZ49" s="10">
        <v>750.81640075699102</v>
      </c>
      <c r="BA49" s="10">
        <f t="shared" si="27"/>
        <v>-181.54528156117306</v>
      </c>
      <c r="BB49" s="10">
        <f t="shared" si="27"/>
        <v>-98.378317460019048</v>
      </c>
      <c r="BC49" s="10">
        <f t="shared" si="28"/>
        <v>1.6416699647038513E-2</v>
      </c>
      <c r="BD49" s="10">
        <f t="shared" si="29"/>
        <v>45.676635982636981</v>
      </c>
      <c r="BE49" s="18">
        <f t="shared" si="30"/>
        <v>-0.1099357097512708</v>
      </c>
      <c r="BF49" s="18">
        <f t="shared" si="31"/>
        <v>-0.16096300160718394</v>
      </c>
      <c r="BG49" s="18">
        <f t="shared" si="32"/>
        <v>-0.16865707527165386</v>
      </c>
      <c r="BH49" s="18">
        <f t="shared" si="33"/>
        <v>-0.16867232652205416</v>
      </c>
      <c r="BI49" s="1"/>
      <c r="BJ49" s="9">
        <v>1642.63131</v>
      </c>
      <c r="BK49" s="9">
        <v>712.02277726814498</v>
      </c>
      <c r="BL49" s="9">
        <v>759.78795819179402</v>
      </c>
      <c r="BM49" s="9">
        <v>2900.2231085181502</v>
      </c>
      <c r="BN49" s="10">
        <v>3647.9477750000001</v>
      </c>
      <c r="BO49" s="10">
        <v>3884.4926342781901</v>
      </c>
      <c r="BP49" s="10">
        <f t="shared" si="34"/>
        <v>-930.60853273185501</v>
      </c>
      <c r="BQ49" s="10">
        <f t="shared" si="34"/>
        <v>47.765180923649041</v>
      </c>
      <c r="BR49" s="10">
        <f t="shared" si="35"/>
        <v>-2935.924997731855</v>
      </c>
      <c r="BS49" s="10">
        <f t="shared" si="36"/>
        <v>-3124.7046760863959</v>
      </c>
      <c r="BT49" s="18">
        <f t="shared" si="37"/>
        <v>6.708378221678836E-2</v>
      </c>
      <c r="BU49" s="18">
        <f t="shared" si="38"/>
        <v>6.4843269111271737E-2</v>
      </c>
      <c r="BV49" s="18">
        <f t="shared" si="39"/>
        <v>-0.56653524565524993</v>
      </c>
      <c r="BW49" s="18">
        <f t="shared" si="40"/>
        <v>0.2578162570616489</v>
      </c>
      <c r="BX49" s="1"/>
      <c r="BY49" s="9">
        <v>35624.3011526958</v>
      </c>
      <c r="BZ49" s="9">
        <v>34157.2411136558</v>
      </c>
      <c r="CA49" s="9">
        <v>33846.199636034202</v>
      </c>
      <c r="CB49" s="9">
        <v>35624.301149999999</v>
      </c>
      <c r="CC49" s="10">
        <v>34157.241144561551</v>
      </c>
      <c r="CD49" s="10">
        <v>33716.777995875796</v>
      </c>
      <c r="CE49" s="10">
        <f t="shared" si="41"/>
        <v>-1467.0600390399995</v>
      </c>
      <c r="CF49" s="10">
        <f t="shared" si="41"/>
        <v>-311.04147762159846</v>
      </c>
      <c r="CG49" s="10">
        <f t="shared" si="42"/>
        <v>-3.0905750463716686E-5</v>
      </c>
      <c r="CH49" s="10">
        <f t="shared" si="43"/>
        <v>129.42164015840535</v>
      </c>
      <c r="CI49" s="18">
        <f t="shared" si="44"/>
        <v>-9.1061651199120554E-3</v>
      </c>
      <c r="CJ49" s="18">
        <f t="shared" si="45"/>
        <v>-1.2895161726370397E-2</v>
      </c>
      <c r="CK49" s="18">
        <f t="shared" si="46"/>
        <v>-4.1181440521507115E-2</v>
      </c>
      <c r="CL49" s="18">
        <f t="shared" si="47"/>
        <v>-4.1181439581403509E-2</v>
      </c>
      <c r="CM49" s="6"/>
      <c r="CN49" s="9">
        <v>5126.1620000000021</v>
      </c>
      <c r="CO49" s="9">
        <v>5126.1620000000021</v>
      </c>
      <c r="CP49" s="9">
        <v>5126.1620000000021</v>
      </c>
      <c r="CQ49" s="9">
        <v>5126.1620000000021</v>
      </c>
      <c r="CR49" s="9">
        <v>5126.1620000000021</v>
      </c>
      <c r="CS49" s="9">
        <v>5126.1620000000021</v>
      </c>
      <c r="CT49" s="10">
        <f t="shared" si="48"/>
        <v>0</v>
      </c>
      <c r="CU49" s="10">
        <f t="shared" si="48"/>
        <v>0</v>
      </c>
      <c r="CV49" s="10">
        <f t="shared" si="49"/>
        <v>0</v>
      </c>
      <c r="CW49" s="10">
        <f t="shared" si="50"/>
        <v>0</v>
      </c>
      <c r="CX49" s="18">
        <f t="shared" si="51"/>
        <v>0</v>
      </c>
      <c r="CY49" s="18">
        <f t="shared" si="52"/>
        <v>0</v>
      </c>
      <c r="CZ49" s="18">
        <f t="shared" si="53"/>
        <v>0</v>
      </c>
      <c r="DA49" s="18">
        <f t="shared" si="54"/>
        <v>0</v>
      </c>
      <c r="DB49" s="7"/>
      <c r="DC49" s="9">
        <v>6793.7634310995318</v>
      </c>
      <c r="DD49" s="9">
        <v>4540.7214494742011</v>
      </c>
      <c r="DE49" s="9">
        <v>4170.7173809591714</v>
      </c>
      <c r="DF49" s="9">
        <v>3264.4667101066698</v>
      </c>
      <c r="DG49" s="10">
        <v>2570.035965</v>
      </c>
      <c r="DH49" s="10">
        <v>2420.0307246153002</v>
      </c>
      <c r="DI49" s="10">
        <f t="shared" si="55"/>
        <v>-2253.0419816253307</v>
      </c>
      <c r="DJ49" s="10">
        <f t="shared" si="55"/>
        <v>-370.00406851502976</v>
      </c>
      <c r="DK49" s="10">
        <f t="shared" si="56"/>
        <v>1970.6854844742011</v>
      </c>
      <c r="DL49" s="10">
        <f t="shared" si="57"/>
        <v>1750.6866563438712</v>
      </c>
      <c r="DM49" s="18">
        <f t="shared" si="58"/>
        <v>-8.1485744640397373E-2</v>
      </c>
      <c r="DN49" s="18">
        <f t="shared" si="59"/>
        <v>-5.8366981017987367E-2</v>
      </c>
      <c r="DO49" s="18">
        <f t="shared" si="60"/>
        <v>-0.33163385868157741</v>
      </c>
      <c r="DP49" s="18">
        <f t="shared" si="61"/>
        <v>-0.21272410067982545</v>
      </c>
      <c r="DQ49" s="7"/>
      <c r="DR49" s="9">
        <v>4367.6350704543802</v>
      </c>
      <c r="DS49" s="9">
        <v>3340.1450381</v>
      </c>
      <c r="DT49" s="9">
        <v>2995.0271233784501</v>
      </c>
      <c r="DU49" s="9">
        <v>4367.6350700000003</v>
      </c>
      <c r="DV49" s="10">
        <v>3340.1450381</v>
      </c>
      <c r="DW49" s="10">
        <v>2995.0271233784501</v>
      </c>
      <c r="DX49" s="10">
        <f t="shared" si="62"/>
        <v>-1027.4900323543802</v>
      </c>
      <c r="DY49" s="10">
        <f t="shared" si="62"/>
        <v>-345.11791472154982</v>
      </c>
      <c r="DZ49" s="10">
        <f t="shared" si="63"/>
        <v>0</v>
      </c>
      <c r="EA49" s="10">
        <f t="shared" si="64"/>
        <v>0</v>
      </c>
      <c r="EB49" s="18">
        <f t="shared" si="65"/>
        <v>-0.10332423017111432</v>
      </c>
      <c r="EC49" s="18">
        <f t="shared" si="66"/>
        <v>-0.10332423017111432</v>
      </c>
      <c r="ED49" s="18">
        <f t="shared" si="67"/>
        <v>-0.23525088881738621</v>
      </c>
      <c r="EE49" s="18">
        <f t="shared" si="68"/>
        <v>-0.23525088873782676</v>
      </c>
      <c r="EF49" s="6"/>
      <c r="EG49" s="9">
        <v>469.98856350692802</v>
      </c>
      <c r="EH49" s="9">
        <v>390.85538784572083</v>
      </c>
      <c r="EI49" s="9">
        <v>383.20193143493901</v>
      </c>
      <c r="EJ49" s="9">
        <v>487.85079618679998</v>
      </c>
      <c r="EK49" s="10">
        <v>399.58503936281301</v>
      </c>
      <c r="EL49" s="10">
        <v>365.89221673751797</v>
      </c>
      <c r="EM49" s="10">
        <f t="shared" si="69"/>
        <v>-79.13317566120719</v>
      </c>
      <c r="EN49" s="10">
        <f t="shared" si="69"/>
        <v>-7.6534564107818142</v>
      </c>
      <c r="EO49" s="10">
        <f t="shared" si="70"/>
        <v>-8.7296515170921793</v>
      </c>
      <c r="EP49" s="10">
        <f t="shared" si="71"/>
        <v>17.309714697421043</v>
      </c>
      <c r="EQ49" s="18">
        <f t="shared" si="72"/>
        <v>-1.9581299500476122E-2</v>
      </c>
      <c r="ER49" s="18">
        <f t="shared" si="73"/>
        <v>-8.4319529777747301E-2</v>
      </c>
      <c r="ES49" s="18">
        <f t="shared" si="74"/>
        <v>-0.1683725558569697</v>
      </c>
      <c r="ET49" s="18">
        <f t="shared" si="75"/>
        <v>-0.18092777036319455</v>
      </c>
      <c r="EU49" s="7"/>
      <c r="EV49" s="9">
        <v>1230.9213410004138</v>
      </c>
      <c r="EW49" s="9">
        <v>1000.4260321035971</v>
      </c>
      <c r="EX49" s="9">
        <v>995.179695459551</v>
      </c>
      <c r="EY49" s="9">
        <v>1066.8758780048249</v>
      </c>
      <c r="EZ49" s="10">
        <v>877.38187692624194</v>
      </c>
      <c r="FA49" s="10">
        <v>825.16036853254809</v>
      </c>
      <c r="FB49" s="10">
        <f t="shared" si="76"/>
        <v>-230.49530889681671</v>
      </c>
      <c r="FC49" s="10">
        <f t="shared" si="76"/>
        <v>-5.2463366440460959</v>
      </c>
      <c r="FD49" s="10">
        <f t="shared" si="77"/>
        <v>123.04415517735515</v>
      </c>
      <c r="FE49" s="10">
        <f t="shared" si="78"/>
        <v>170.01932692700291</v>
      </c>
      <c r="FF49" s="18">
        <f t="shared" si="79"/>
        <v>-5.2441024880316408E-3</v>
      </c>
      <c r="FG49" s="18">
        <f t="shared" si="80"/>
        <v>-5.9519702614149059E-2</v>
      </c>
      <c r="FH49" s="18">
        <f t="shared" si="81"/>
        <v>-0.1872542958021062</v>
      </c>
      <c r="FI49" s="18">
        <f t="shared" si="82"/>
        <v>-0.17761578922653831</v>
      </c>
      <c r="FJ49" s="15"/>
      <c r="FK49" s="9">
        <v>104808.86162394899</v>
      </c>
      <c r="FL49" s="9">
        <v>104808.86162394899</v>
      </c>
      <c r="FM49" s="9">
        <v>104808.86162394899</v>
      </c>
      <c r="FN49" s="9">
        <v>104808.86162394899</v>
      </c>
      <c r="FO49" s="9">
        <v>104808.8616</v>
      </c>
      <c r="FP49" s="9">
        <v>104808.86162394899</v>
      </c>
      <c r="FQ49" s="10">
        <f t="shared" si="83"/>
        <v>0</v>
      </c>
      <c r="FR49" s="10">
        <f t="shared" si="83"/>
        <v>0</v>
      </c>
      <c r="FS49" s="10">
        <f t="shared" si="84"/>
        <v>2.3948989110067487E-5</v>
      </c>
      <c r="FT49" s="10">
        <f t="shared" si="85"/>
        <v>0</v>
      </c>
      <c r="FU49" s="18">
        <f t="shared" si="86"/>
        <v>0</v>
      </c>
      <c r="FV49" s="18">
        <f t="shared" si="87"/>
        <v>2.2850156699028096E-10</v>
      </c>
      <c r="FW49" s="18">
        <f t="shared" si="88"/>
        <v>0</v>
      </c>
      <c r="FX49" s="18">
        <f t="shared" si="89"/>
        <v>-2.28501566938068E-10</v>
      </c>
      <c r="FY49" s="7"/>
    </row>
    <row r="50" spans="1:181">
      <c r="A50" s="5" t="s">
        <v>46</v>
      </c>
      <c r="B50" s="9">
        <f t="shared" si="90"/>
        <v>78200.059921620443</v>
      </c>
      <c r="C50" s="9">
        <f t="shared" si="91"/>
        <v>88463.971782829671</v>
      </c>
      <c r="D50" s="9">
        <f t="shared" si="92"/>
        <v>86853.607697546962</v>
      </c>
      <c r="E50" s="9">
        <f t="shared" si="93"/>
        <v>77453.5079840408</v>
      </c>
      <c r="F50" s="9">
        <f t="shared" si="94"/>
        <v>73116.018247329077</v>
      </c>
      <c r="G50" s="9">
        <f t="shared" si="95"/>
        <v>74679.385867405232</v>
      </c>
      <c r="H50" s="10">
        <f t="shared" si="6"/>
        <v>10263.911861209228</v>
      </c>
      <c r="I50" s="10">
        <f t="shared" si="6"/>
        <v>-1610.3640852827084</v>
      </c>
      <c r="J50" s="10">
        <f t="shared" si="7"/>
        <v>15347.953535500594</v>
      </c>
      <c r="K50" s="10">
        <f t="shared" si="8"/>
        <v>12174.221830141731</v>
      </c>
      <c r="L50" s="18">
        <f t="shared" si="9"/>
        <v>-1.820361501782888E-2</v>
      </c>
      <c r="M50" s="18">
        <f t="shared" si="10"/>
        <v>2.1382012554181509E-2</v>
      </c>
      <c r="N50" s="18">
        <f t="shared" si="11"/>
        <v>0.13125196926315272</v>
      </c>
      <c r="O50" s="18">
        <f t="shared" si="12"/>
        <v>-5.6001204459395916E-2</v>
      </c>
      <c r="P50" s="5"/>
      <c r="Q50" s="10">
        <v>28541.356539906799</v>
      </c>
      <c r="R50" s="9">
        <v>41791.934457939999</v>
      </c>
      <c r="S50" s="9">
        <v>40654.032593900003</v>
      </c>
      <c r="T50" s="9">
        <v>28550.085330000002</v>
      </c>
      <c r="U50" s="10">
        <v>25790.351703</v>
      </c>
      <c r="V50" s="10">
        <v>27785.2257753099</v>
      </c>
      <c r="W50" s="10">
        <f t="shared" si="13"/>
        <v>13250.577918033199</v>
      </c>
      <c r="X50" s="10">
        <f t="shared" si="13"/>
        <v>-1137.9018640399954</v>
      </c>
      <c r="Y50" s="10">
        <f t="shared" si="14"/>
        <v>16001.582754939998</v>
      </c>
      <c r="Z50" s="10">
        <f t="shared" si="15"/>
        <v>12868.806818590103</v>
      </c>
      <c r="AA50" s="18">
        <f t="shared" si="16"/>
        <v>-2.7227786385078587E-2</v>
      </c>
      <c r="AB50" s="18">
        <f t="shared" si="17"/>
        <v>7.7349626530213281E-2</v>
      </c>
      <c r="AC50" s="18">
        <f t="shared" si="18"/>
        <v>0.46425886938857003</v>
      </c>
      <c r="AD50" s="18">
        <f t="shared" si="19"/>
        <v>-9.666288542052498E-2</v>
      </c>
      <c r="AE50" s="7"/>
      <c r="AF50" s="9">
        <v>7905.8629142874197</v>
      </c>
      <c r="AG50" s="9">
        <v>6628.2171732961497</v>
      </c>
      <c r="AH50" s="9">
        <v>6628.9676147106302</v>
      </c>
      <c r="AI50" s="9">
        <v>7928.165113</v>
      </c>
      <c r="AJ50" s="10">
        <v>7657.5505300000004</v>
      </c>
      <c r="AK50" s="10">
        <v>7659.03608654242</v>
      </c>
      <c r="AL50" s="10">
        <f t="shared" si="20"/>
        <v>-1277.64574099127</v>
      </c>
      <c r="AM50" s="10">
        <f t="shared" si="20"/>
        <v>0.7504414144805196</v>
      </c>
      <c r="AN50" s="10">
        <f t="shared" si="21"/>
        <v>-1029.3333567038508</v>
      </c>
      <c r="AO50" s="10">
        <f t="shared" si="22"/>
        <v>-1030.0684718317898</v>
      </c>
      <c r="AP50" s="18">
        <f t="shared" si="23"/>
        <v>1.1321919527680959E-4</v>
      </c>
      <c r="AQ50" s="18">
        <f t="shared" si="24"/>
        <v>1.9399892127379076E-4</v>
      </c>
      <c r="AR50" s="18">
        <f t="shared" si="25"/>
        <v>-0.16160737352051951</v>
      </c>
      <c r="AS50" s="18">
        <f t="shared" si="26"/>
        <v>-3.4133318257495222E-2</v>
      </c>
      <c r="AT50" s="7"/>
      <c r="AU50" s="9">
        <v>816.22503289999895</v>
      </c>
      <c r="AV50" s="9">
        <v>677.87238960521699</v>
      </c>
      <c r="AW50" s="9">
        <v>600.47588483276604</v>
      </c>
      <c r="AX50" s="9">
        <v>816.22503289999895</v>
      </c>
      <c r="AY50" s="10">
        <v>677.85751809999999</v>
      </c>
      <c r="AZ50" s="10">
        <v>564.33075696688002</v>
      </c>
      <c r="BA50" s="10">
        <f t="shared" si="27"/>
        <v>-138.35264329478196</v>
      </c>
      <c r="BB50" s="10">
        <f t="shared" si="27"/>
        <v>-77.396504772450953</v>
      </c>
      <c r="BC50" s="10">
        <f t="shared" si="28"/>
        <v>1.4871505217001868E-2</v>
      </c>
      <c r="BD50" s="10">
        <f t="shared" si="29"/>
        <v>36.145127865886025</v>
      </c>
      <c r="BE50" s="18">
        <f t="shared" si="30"/>
        <v>-0.1141756265032797</v>
      </c>
      <c r="BF50" s="18">
        <f t="shared" si="31"/>
        <v>-0.16747879620975464</v>
      </c>
      <c r="BG50" s="18">
        <f t="shared" si="32"/>
        <v>-0.16950306314818997</v>
      </c>
      <c r="BH50" s="18">
        <f t="shared" si="33"/>
        <v>-0.16952128300744149</v>
      </c>
      <c r="BI50" s="1"/>
      <c r="BJ50" s="9">
        <v>2.0418430600000002</v>
      </c>
      <c r="BK50" s="9">
        <v>0.92515622599999903</v>
      </c>
      <c r="BL50" s="9">
        <v>1.0102905858</v>
      </c>
      <c r="BM50" s="9">
        <v>2.02190314179999</v>
      </c>
      <c r="BN50" s="10">
        <v>2.7621998040000002</v>
      </c>
      <c r="BO50" s="10">
        <v>3.0047404360000001</v>
      </c>
      <c r="BP50" s="10">
        <f t="shared" si="34"/>
        <v>-1.1166868340000011</v>
      </c>
      <c r="BQ50" s="10">
        <f t="shared" si="34"/>
        <v>8.5134359800000947E-2</v>
      </c>
      <c r="BR50" s="10">
        <f t="shared" si="35"/>
        <v>-1.8370435780000012</v>
      </c>
      <c r="BS50" s="10">
        <f t="shared" si="36"/>
        <v>-1.9944498502000001</v>
      </c>
      <c r="BT50" s="18">
        <f t="shared" si="37"/>
        <v>9.2021603927465806E-2</v>
      </c>
      <c r="BU50" s="18">
        <f t="shared" si="38"/>
        <v>8.7807055683941343E-2</v>
      </c>
      <c r="BV50" s="18">
        <f t="shared" si="39"/>
        <v>-0.54690140289234623</v>
      </c>
      <c r="BW50" s="18">
        <f t="shared" si="40"/>
        <v>0.36613853893167431</v>
      </c>
      <c r="BX50" s="1"/>
      <c r="BY50" s="9">
        <v>12219.605471762799</v>
      </c>
      <c r="BZ50" s="9">
        <v>11714.037071762799</v>
      </c>
      <c r="CA50" s="9">
        <v>11591.639594026399</v>
      </c>
      <c r="CB50" s="9">
        <v>12219.60547</v>
      </c>
      <c r="CC50" s="10">
        <v>11714.037181373853</v>
      </c>
      <c r="CD50" s="10">
        <v>11562.3665517627</v>
      </c>
      <c r="CE50" s="10">
        <f t="shared" si="41"/>
        <v>-505.56840000000011</v>
      </c>
      <c r="CF50" s="10">
        <f t="shared" si="41"/>
        <v>-122.39747773640011</v>
      </c>
      <c r="CG50" s="10">
        <f t="shared" si="42"/>
        <v>-1.0961105363094248E-4</v>
      </c>
      <c r="CH50" s="10">
        <f t="shared" si="43"/>
        <v>29.273042263699608</v>
      </c>
      <c r="CI50" s="18">
        <f t="shared" si="44"/>
        <v>-1.0448786954195714E-2</v>
      </c>
      <c r="CJ50" s="18">
        <f t="shared" si="45"/>
        <v>-1.2947767474421232E-2</v>
      </c>
      <c r="CK50" s="18">
        <f t="shared" si="46"/>
        <v>-4.1373545256291062E-2</v>
      </c>
      <c r="CL50" s="18">
        <f t="shared" si="47"/>
        <v>-4.1373536147902117E-2</v>
      </c>
      <c r="CM50" s="6"/>
      <c r="CN50" s="9">
        <v>3556.5380000000005</v>
      </c>
      <c r="CO50" s="9">
        <v>3556.5380000000005</v>
      </c>
      <c r="CP50" s="9">
        <v>3556.5380000000005</v>
      </c>
      <c r="CQ50" s="9">
        <v>3556.5380000000005</v>
      </c>
      <c r="CR50" s="9">
        <v>3556.5380000000005</v>
      </c>
      <c r="CS50" s="9">
        <v>3556.5380000000005</v>
      </c>
      <c r="CT50" s="10">
        <f t="shared" si="48"/>
        <v>0</v>
      </c>
      <c r="CU50" s="10">
        <f t="shared" si="48"/>
        <v>0</v>
      </c>
      <c r="CV50" s="10">
        <f t="shared" si="49"/>
        <v>0</v>
      </c>
      <c r="CW50" s="10">
        <f t="shared" si="50"/>
        <v>0</v>
      </c>
      <c r="CX50" s="18">
        <f t="shared" si="51"/>
        <v>0</v>
      </c>
      <c r="CY50" s="18">
        <f t="shared" si="52"/>
        <v>0</v>
      </c>
      <c r="CZ50" s="18">
        <f t="shared" si="53"/>
        <v>0</v>
      </c>
      <c r="DA50" s="18">
        <f t="shared" si="54"/>
        <v>0</v>
      </c>
      <c r="DB50" s="7"/>
      <c r="DC50" s="9">
        <v>1820.3640872542549</v>
      </c>
      <c r="DD50" s="9">
        <v>1106.1640181358707</v>
      </c>
      <c r="DE50" s="9">
        <v>948.77039408139353</v>
      </c>
      <c r="DF50" s="9">
        <v>1091.98021970172</v>
      </c>
      <c r="DG50" s="10">
        <v>754.90575890000002</v>
      </c>
      <c r="DH50" s="10">
        <v>695.93635939580304</v>
      </c>
      <c r="DI50" s="10">
        <f t="shared" si="55"/>
        <v>-714.20006911838414</v>
      </c>
      <c r="DJ50" s="10">
        <f t="shared" si="55"/>
        <v>-157.39362405447719</v>
      </c>
      <c r="DK50" s="10">
        <f t="shared" si="56"/>
        <v>351.2582592358707</v>
      </c>
      <c r="DL50" s="10">
        <f t="shared" si="57"/>
        <v>252.8340346855905</v>
      </c>
      <c r="DM50" s="18">
        <f t="shared" si="58"/>
        <v>-0.14228778144467219</v>
      </c>
      <c r="DN50" s="18">
        <f t="shared" si="59"/>
        <v>-7.8114915416890432E-2</v>
      </c>
      <c r="DO50" s="18">
        <f t="shared" si="60"/>
        <v>-0.39233913375848201</v>
      </c>
      <c r="DP50" s="18">
        <f t="shared" si="61"/>
        <v>-0.30868183756459761</v>
      </c>
      <c r="DQ50" s="7"/>
      <c r="DR50" s="9">
        <v>1008.55563981486</v>
      </c>
      <c r="DS50" s="9">
        <v>823.00452041000005</v>
      </c>
      <c r="DT50" s="9">
        <v>739.35291237390095</v>
      </c>
      <c r="DU50" s="9">
        <v>1008.55564</v>
      </c>
      <c r="DV50" s="10">
        <v>823.00452041000005</v>
      </c>
      <c r="DW50" s="10">
        <v>739.35291237390095</v>
      </c>
      <c r="DX50" s="10">
        <f t="shared" si="62"/>
        <v>-185.55111940485995</v>
      </c>
      <c r="DY50" s="10">
        <f t="shared" si="62"/>
        <v>-83.651608036099105</v>
      </c>
      <c r="DZ50" s="10">
        <f t="shared" si="63"/>
        <v>0</v>
      </c>
      <c r="EA50" s="10">
        <f t="shared" si="64"/>
        <v>0</v>
      </c>
      <c r="EB50" s="18">
        <f t="shared" si="65"/>
        <v>-0.10164173581261253</v>
      </c>
      <c r="EC50" s="18">
        <f t="shared" si="66"/>
        <v>-0.10164173581261253</v>
      </c>
      <c r="ED50" s="18">
        <f t="shared" si="67"/>
        <v>-0.18397707779307196</v>
      </c>
      <c r="EE50" s="18">
        <f t="shared" si="68"/>
        <v>-0.18397707794286886</v>
      </c>
      <c r="EF50" s="6"/>
      <c r="EG50" s="9">
        <v>184.60276957482282</v>
      </c>
      <c r="EH50" s="9">
        <v>135.7091585278441</v>
      </c>
      <c r="EI50" s="9">
        <v>123.68884590654669</v>
      </c>
      <c r="EJ50" s="9">
        <v>189.524740034221</v>
      </c>
      <c r="EK50" s="10">
        <v>138.9563297915474</v>
      </c>
      <c r="EL50" s="10">
        <v>127.1361927688193</v>
      </c>
      <c r="EM50" s="10">
        <f t="shared" si="69"/>
        <v>-48.89361104697872</v>
      </c>
      <c r="EN50" s="10">
        <f t="shared" si="69"/>
        <v>-12.020312621297407</v>
      </c>
      <c r="EO50" s="10">
        <f t="shared" si="70"/>
        <v>-3.2471712637033079</v>
      </c>
      <c r="EP50" s="10">
        <f t="shared" si="71"/>
        <v>-3.4473468622726102</v>
      </c>
      <c r="EQ50" s="18">
        <f t="shared" si="72"/>
        <v>-8.8574070841586874E-2</v>
      </c>
      <c r="ER50" s="18">
        <f t="shared" si="73"/>
        <v>-8.5063681808952851E-2</v>
      </c>
      <c r="ES50" s="18">
        <f t="shared" si="74"/>
        <v>-0.26485849134111317</v>
      </c>
      <c r="ET50" s="18">
        <f t="shared" si="75"/>
        <v>-0.26681693500037434</v>
      </c>
      <c r="EU50" s="7"/>
      <c r="EV50" s="9">
        <v>413.21551233857804</v>
      </c>
      <c r="EW50" s="9">
        <v>293.08828844728941</v>
      </c>
      <c r="EX50" s="9">
        <v>271.69213112731973</v>
      </c>
      <c r="EY50" s="9">
        <v>359.1144245421649</v>
      </c>
      <c r="EZ50" s="10">
        <v>263.59011594966796</v>
      </c>
      <c r="FA50" s="10">
        <v>248.53107470481203</v>
      </c>
      <c r="FB50" s="10">
        <f t="shared" si="76"/>
        <v>-120.12722389128862</v>
      </c>
      <c r="FC50" s="10">
        <f t="shared" si="76"/>
        <v>-21.396157319969689</v>
      </c>
      <c r="FD50" s="10">
        <f t="shared" si="77"/>
        <v>29.498172497621454</v>
      </c>
      <c r="FE50" s="10">
        <f t="shared" si="78"/>
        <v>23.161056422507698</v>
      </c>
      <c r="FF50" s="18">
        <f t="shared" si="79"/>
        <v>-7.3002430200542423E-2</v>
      </c>
      <c r="FG50" s="18">
        <f t="shared" si="80"/>
        <v>-5.7130523239086205E-2</v>
      </c>
      <c r="FH50" s="18">
        <f t="shared" si="81"/>
        <v>-0.29071324842437063</v>
      </c>
      <c r="FI50" s="18">
        <f t="shared" si="82"/>
        <v>-0.26599964263279291</v>
      </c>
      <c r="FJ50" s="15"/>
      <c r="FK50" s="9">
        <v>21731.692110720898</v>
      </c>
      <c r="FL50" s="9">
        <v>21736.481548478499</v>
      </c>
      <c r="FM50" s="9">
        <v>21737.439436002202</v>
      </c>
      <c r="FN50" s="9">
        <v>21731.692110720898</v>
      </c>
      <c r="FO50" s="9">
        <v>21736.464390000001</v>
      </c>
      <c r="FP50" s="9">
        <v>21737.927417144001</v>
      </c>
      <c r="FQ50" s="10">
        <f t="shared" si="83"/>
        <v>4.789437757601263</v>
      </c>
      <c r="FR50" s="10">
        <f t="shared" si="83"/>
        <v>0.95788752370208385</v>
      </c>
      <c r="FS50" s="10">
        <f t="shared" si="84"/>
        <v>1.7158478498458862E-2</v>
      </c>
      <c r="FT50" s="10">
        <f t="shared" si="85"/>
        <v>-0.487981141799537</v>
      </c>
      <c r="FU50" s="18">
        <f t="shared" si="86"/>
        <v>4.4068195745743113E-5</v>
      </c>
      <c r="FV50" s="18">
        <f t="shared" si="87"/>
        <v>6.7307503085605521E-5</v>
      </c>
      <c r="FW50" s="18">
        <f t="shared" si="88"/>
        <v>2.2038954597734657E-4</v>
      </c>
      <c r="FX50" s="18">
        <f t="shared" si="89"/>
        <v>2.1959998580821485E-4</v>
      </c>
      <c r="FY50" s="7"/>
    </row>
    <row r="51" spans="1:181">
      <c r="A51" s="5" t="s">
        <v>47</v>
      </c>
      <c r="B51" s="9">
        <f t="shared" si="90"/>
        <v>162994.45014343865</v>
      </c>
      <c r="C51" s="9">
        <f t="shared" si="91"/>
        <v>158932.15074439844</v>
      </c>
      <c r="D51" s="9">
        <f t="shared" si="92"/>
        <v>158167.72187341857</v>
      </c>
      <c r="E51" s="9">
        <f t="shared" si="93"/>
        <v>160308.2587179335</v>
      </c>
      <c r="F51" s="9">
        <f t="shared" si="94"/>
        <v>161339.16886661752</v>
      </c>
      <c r="G51" s="9">
        <f t="shared" si="95"/>
        <v>161445.98118901666</v>
      </c>
      <c r="H51" s="10">
        <f t="shared" si="6"/>
        <v>-4062.2993990402028</v>
      </c>
      <c r="I51" s="10">
        <f t="shared" si="6"/>
        <v>-764.42887097987114</v>
      </c>
      <c r="J51" s="10">
        <f t="shared" si="7"/>
        <v>-2407.0181222190731</v>
      </c>
      <c r="K51" s="10">
        <f t="shared" si="8"/>
        <v>-3278.2593155980867</v>
      </c>
      <c r="L51" s="18">
        <f t="shared" si="9"/>
        <v>-4.8097812015975216E-3</v>
      </c>
      <c r="M51" s="18">
        <f t="shared" si="10"/>
        <v>6.6203590330533076E-4</v>
      </c>
      <c r="N51" s="18">
        <f t="shared" si="11"/>
        <v>-2.4922930783626628E-2</v>
      </c>
      <c r="O51" s="18">
        <f t="shared" si="12"/>
        <v>6.4307987431760187E-3</v>
      </c>
      <c r="P51" s="5"/>
      <c r="Q51" s="10">
        <v>5668.4526887396696</v>
      </c>
      <c r="R51" s="9">
        <v>6367.9830306800004</v>
      </c>
      <c r="S51" s="9">
        <v>6603.0425921899996</v>
      </c>
      <c r="T51" s="9">
        <v>5880.2471580000001</v>
      </c>
      <c r="U51" s="10">
        <v>10781.2046873</v>
      </c>
      <c r="V51" s="10">
        <v>11901.193620739899</v>
      </c>
      <c r="W51" s="10">
        <f t="shared" si="13"/>
        <v>699.5303419403308</v>
      </c>
      <c r="X51" s="10">
        <f t="shared" si="13"/>
        <v>235.05956150999918</v>
      </c>
      <c r="Y51" s="10">
        <f t="shared" si="14"/>
        <v>-4413.2216566199995</v>
      </c>
      <c r="Z51" s="10">
        <f t="shared" si="15"/>
        <v>-5298.1510285498998</v>
      </c>
      <c r="AA51" s="18">
        <f t="shared" si="16"/>
        <v>3.6912717948134749E-2</v>
      </c>
      <c r="AB51" s="18">
        <f t="shared" si="17"/>
        <v>0.10388346812107366</v>
      </c>
      <c r="AC51" s="18">
        <f t="shared" si="18"/>
        <v>0.12340763526701767</v>
      </c>
      <c r="AD51" s="18">
        <f t="shared" si="19"/>
        <v>0.83346114501876178</v>
      </c>
      <c r="AE51" s="7"/>
      <c r="AF51" s="9">
        <v>12098.9272810195</v>
      </c>
      <c r="AG51" s="9">
        <v>11800.4779352683</v>
      </c>
      <c r="AH51" s="9">
        <v>11804.090198342599</v>
      </c>
      <c r="AI51" s="9">
        <v>12098.92728</v>
      </c>
      <c r="AJ51" s="10">
        <v>11093.23544</v>
      </c>
      <c r="AK51" s="10">
        <v>11102.3004578905</v>
      </c>
      <c r="AL51" s="10">
        <f t="shared" si="20"/>
        <v>-298.44934575119987</v>
      </c>
      <c r="AM51" s="10">
        <f t="shared" si="20"/>
        <v>3.6122630742993351</v>
      </c>
      <c r="AN51" s="10">
        <f t="shared" si="21"/>
        <v>707.24249526829954</v>
      </c>
      <c r="AO51" s="10">
        <f t="shared" si="22"/>
        <v>701.78974045209907</v>
      </c>
      <c r="AP51" s="18">
        <f t="shared" si="23"/>
        <v>3.0611159091305105E-4</v>
      </c>
      <c r="AQ51" s="18">
        <f t="shared" si="24"/>
        <v>8.1716627574793482E-4</v>
      </c>
      <c r="AR51" s="18">
        <f t="shared" si="25"/>
        <v>-2.4667422063061731E-2</v>
      </c>
      <c r="AS51" s="18">
        <f t="shared" si="26"/>
        <v>-8.3122397277521243E-2</v>
      </c>
      <c r="AT51" s="7"/>
      <c r="AU51" s="9">
        <v>666.94109476589097</v>
      </c>
      <c r="AV51" s="9">
        <v>526.45878405458802</v>
      </c>
      <c r="AW51" s="9">
        <v>478.13530194366302</v>
      </c>
      <c r="AX51" s="9">
        <v>666.94109476589097</v>
      </c>
      <c r="AY51" s="10">
        <v>526.4606718</v>
      </c>
      <c r="AZ51" s="10">
        <v>456.84512959822803</v>
      </c>
      <c r="BA51" s="10">
        <f t="shared" si="27"/>
        <v>-140.48231071130294</v>
      </c>
      <c r="BB51" s="10">
        <f t="shared" si="27"/>
        <v>-48.323482110924999</v>
      </c>
      <c r="BC51" s="10">
        <f t="shared" si="28"/>
        <v>-1.8877454119774484E-3</v>
      </c>
      <c r="BD51" s="10">
        <f t="shared" si="29"/>
        <v>21.290172345434996</v>
      </c>
      <c r="BE51" s="18">
        <f t="shared" si="30"/>
        <v>-9.1789677700418765E-2</v>
      </c>
      <c r="BF51" s="18">
        <f t="shared" si="31"/>
        <v>-0.13223312952086685</v>
      </c>
      <c r="BG51" s="18">
        <f t="shared" si="32"/>
        <v>-0.21063675909881505</v>
      </c>
      <c r="BH51" s="18">
        <f t="shared" si="33"/>
        <v>-0.2106339286458308</v>
      </c>
      <c r="BI51" s="1"/>
      <c r="BJ51" s="9">
        <v>62.270084000000004</v>
      </c>
      <c r="BK51" s="9">
        <v>23.479578244900001</v>
      </c>
      <c r="BL51" s="9">
        <v>24.284732989999998</v>
      </c>
      <c r="BM51" s="9">
        <v>61.638985932999802</v>
      </c>
      <c r="BN51" s="10">
        <v>69.398315539999999</v>
      </c>
      <c r="BO51" s="10">
        <v>71.737140526799706</v>
      </c>
      <c r="BP51" s="10">
        <f t="shared" si="34"/>
        <v>-38.7905057551</v>
      </c>
      <c r="BQ51" s="10">
        <f t="shared" si="34"/>
        <v>0.80515474509999763</v>
      </c>
      <c r="BR51" s="10">
        <f t="shared" si="35"/>
        <v>-45.918737295100001</v>
      </c>
      <c r="BS51" s="10">
        <f t="shared" si="36"/>
        <v>-47.452407536799711</v>
      </c>
      <c r="BT51" s="18">
        <f t="shared" si="37"/>
        <v>3.4291703909753377E-2</v>
      </c>
      <c r="BU51" s="18">
        <f t="shared" si="38"/>
        <v>3.3701466218609429E-2</v>
      </c>
      <c r="BV51" s="18">
        <f t="shared" si="39"/>
        <v>-0.62293967284675567</v>
      </c>
      <c r="BW51" s="18">
        <f t="shared" si="40"/>
        <v>0.12588347276566839</v>
      </c>
      <c r="BX51" s="1"/>
      <c r="BY51" s="9">
        <v>26104.016031707099</v>
      </c>
      <c r="BZ51" s="9">
        <v>25578.820913737502</v>
      </c>
      <c r="CA51" s="9">
        <v>25445.393079117599</v>
      </c>
      <c r="CB51" s="9">
        <v>26104.016029999999</v>
      </c>
      <c r="CC51" s="10">
        <v>25578.821249856497</v>
      </c>
      <c r="CD51" s="10">
        <v>25421.262378346699</v>
      </c>
      <c r="CE51" s="10">
        <f t="shared" si="41"/>
        <v>-525.19511796959705</v>
      </c>
      <c r="CF51" s="10">
        <f t="shared" si="41"/>
        <v>-133.42783461990257</v>
      </c>
      <c r="CG51" s="10">
        <f t="shared" si="42"/>
        <v>-3.3611899561947212E-4</v>
      </c>
      <c r="CH51" s="10">
        <f t="shared" si="43"/>
        <v>24.130700770900148</v>
      </c>
      <c r="CI51" s="18">
        <f t="shared" si="44"/>
        <v>-5.216340310207305E-3</v>
      </c>
      <c r="CJ51" s="18">
        <f t="shared" si="45"/>
        <v>-6.1597393394616368E-3</v>
      </c>
      <c r="CK51" s="18">
        <f t="shared" si="46"/>
        <v>-2.0119322533807507E-2</v>
      </c>
      <c r="CL51" s="18">
        <f t="shared" si="47"/>
        <v>-2.0119309593585998E-2</v>
      </c>
      <c r="CM51" s="6"/>
      <c r="CN51" s="9">
        <v>1159.1793000000002</v>
      </c>
      <c r="CO51" s="9">
        <v>1159.1793000000002</v>
      </c>
      <c r="CP51" s="9">
        <v>1159.1793000000002</v>
      </c>
      <c r="CQ51" s="9">
        <v>1159.1793000000002</v>
      </c>
      <c r="CR51" s="9">
        <v>1159.1793000000002</v>
      </c>
      <c r="CS51" s="9">
        <v>1159.1793000000002</v>
      </c>
      <c r="CT51" s="10">
        <f t="shared" si="48"/>
        <v>0</v>
      </c>
      <c r="CU51" s="10">
        <f t="shared" si="48"/>
        <v>0</v>
      </c>
      <c r="CV51" s="10">
        <f t="shared" si="49"/>
        <v>0</v>
      </c>
      <c r="CW51" s="10">
        <f t="shared" si="50"/>
        <v>0</v>
      </c>
      <c r="CX51" s="18">
        <f t="shared" si="51"/>
        <v>0</v>
      </c>
      <c r="CY51" s="18">
        <f t="shared" si="52"/>
        <v>0</v>
      </c>
      <c r="CZ51" s="18">
        <f t="shared" si="53"/>
        <v>0</v>
      </c>
      <c r="DA51" s="18">
        <f t="shared" si="54"/>
        <v>0</v>
      </c>
      <c r="DB51" s="7"/>
      <c r="DC51" s="9">
        <v>5958.2355623335134</v>
      </c>
      <c r="DD51" s="9">
        <v>4162.8911126084049</v>
      </c>
      <c r="DE51" s="9">
        <v>3887.0101465670696</v>
      </c>
      <c r="DF51" s="9">
        <v>3260.9200530657899</v>
      </c>
      <c r="DG51" s="10">
        <v>2641.04466</v>
      </c>
      <c r="DH51" s="10">
        <v>2479.3482445066702</v>
      </c>
      <c r="DI51" s="10">
        <f t="shared" si="55"/>
        <v>-1795.3444497251085</v>
      </c>
      <c r="DJ51" s="10">
        <f t="shared" si="55"/>
        <v>-275.88096604133534</v>
      </c>
      <c r="DK51" s="10">
        <f t="shared" si="56"/>
        <v>1521.8464526084049</v>
      </c>
      <c r="DL51" s="10">
        <f t="shared" si="57"/>
        <v>1407.6619020603994</v>
      </c>
      <c r="DM51" s="18">
        <f t="shared" si="58"/>
        <v>-6.6271482625562234E-2</v>
      </c>
      <c r="DN51" s="18">
        <f t="shared" si="59"/>
        <v>-6.122441545283442E-2</v>
      </c>
      <c r="DO51" s="18">
        <f t="shared" si="60"/>
        <v>-0.30132149542304615</v>
      </c>
      <c r="DP51" s="18">
        <f t="shared" si="61"/>
        <v>-0.19009217735436576</v>
      </c>
      <c r="DQ51" s="7"/>
      <c r="DR51" s="9">
        <v>5681.2952438697903</v>
      </c>
      <c r="DS51" s="9">
        <v>4372.0646863000002</v>
      </c>
      <c r="DT51" s="9">
        <v>3889.35085243096</v>
      </c>
      <c r="DU51" s="9">
        <v>5681.2952439999999</v>
      </c>
      <c r="DV51" s="10">
        <v>4372.0646863000002</v>
      </c>
      <c r="DW51" s="10">
        <v>3889.35085243096</v>
      </c>
      <c r="DX51" s="10">
        <f t="shared" si="62"/>
        <v>-1309.2305575697901</v>
      </c>
      <c r="DY51" s="10">
        <f t="shared" si="62"/>
        <v>-482.71383386904017</v>
      </c>
      <c r="DZ51" s="10">
        <f t="shared" si="63"/>
        <v>0</v>
      </c>
      <c r="EA51" s="10">
        <f t="shared" si="64"/>
        <v>0</v>
      </c>
      <c r="EB51" s="18">
        <f t="shared" si="65"/>
        <v>-0.11040866695811681</v>
      </c>
      <c r="EC51" s="18">
        <f t="shared" si="66"/>
        <v>-0.11040866695811681</v>
      </c>
      <c r="ED51" s="18">
        <f t="shared" si="67"/>
        <v>-0.23044578768943069</v>
      </c>
      <c r="EE51" s="18">
        <f t="shared" si="68"/>
        <v>-0.23044578770706811</v>
      </c>
      <c r="EF51" s="6"/>
      <c r="EG51" s="9">
        <v>865.84662222812494</v>
      </c>
      <c r="EH51" s="9">
        <v>656.30335706782296</v>
      </c>
      <c r="EI51" s="9">
        <v>625.67292006065361</v>
      </c>
      <c r="EJ51" s="9">
        <v>902.67912048075198</v>
      </c>
      <c r="EK51" s="10">
        <v>829.12483271708402</v>
      </c>
      <c r="EL51" s="10">
        <v>750.47757985313501</v>
      </c>
      <c r="EM51" s="10">
        <f t="shared" si="69"/>
        <v>-209.54326516030198</v>
      </c>
      <c r="EN51" s="10">
        <f t="shared" si="69"/>
        <v>-30.630437007169348</v>
      </c>
      <c r="EO51" s="10">
        <f t="shared" si="70"/>
        <v>-172.82147564926106</v>
      </c>
      <c r="EP51" s="10">
        <f t="shared" si="71"/>
        <v>-124.8046597924814</v>
      </c>
      <c r="EQ51" s="18">
        <f t="shared" si="72"/>
        <v>-4.6671156984503998E-2</v>
      </c>
      <c r="ER51" s="18">
        <f t="shared" si="73"/>
        <v>-9.4855743985158406E-2</v>
      </c>
      <c r="ES51" s="18">
        <f t="shared" si="74"/>
        <v>-0.24200968136951806</v>
      </c>
      <c r="ET51" s="18">
        <f t="shared" si="75"/>
        <v>-8.1484423528589159E-2</v>
      </c>
      <c r="EU51" s="7"/>
      <c r="EV51" s="9">
        <v>1641.3897854450679</v>
      </c>
      <c r="EW51" s="9">
        <v>1196.595597107925</v>
      </c>
      <c r="EX51" s="9">
        <v>1163.6663004470129</v>
      </c>
      <c r="EY51" s="9">
        <v>1404.5180023580458</v>
      </c>
      <c r="EZ51" s="10">
        <v>1200.7386231039479</v>
      </c>
      <c r="FA51" s="10">
        <v>1126.390035794778</v>
      </c>
      <c r="FB51" s="10">
        <f t="shared" si="76"/>
        <v>-444.79418833714294</v>
      </c>
      <c r="FC51" s="10">
        <f t="shared" si="76"/>
        <v>-32.929296660912087</v>
      </c>
      <c r="FD51" s="10">
        <f t="shared" si="77"/>
        <v>-4.1430259960229705</v>
      </c>
      <c r="FE51" s="10">
        <f t="shared" si="78"/>
        <v>37.276264652234886</v>
      </c>
      <c r="FF51" s="18">
        <f t="shared" si="79"/>
        <v>-2.7519152452590952E-2</v>
      </c>
      <c r="FG51" s="18">
        <f t="shared" si="80"/>
        <v>-6.1919043727415427E-2</v>
      </c>
      <c r="FH51" s="18">
        <f t="shared" si="81"/>
        <v>-0.27098632651508525</v>
      </c>
      <c r="FI51" s="18">
        <f t="shared" si="82"/>
        <v>-0.14508847797747881</v>
      </c>
      <c r="FJ51" s="15"/>
      <c r="FK51" s="9">
        <v>103087.89644933</v>
      </c>
      <c r="FL51" s="9">
        <v>103087.896449329</v>
      </c>
      <c r="FM51" s="9">
        <v>103087.896449329</v>
      </c>
      <c r="FN51" s="9">
        <v>103087.89644933</v>
      </c>
      <c r="FO51" s="9">
        <v>103087.8964</v>
      </c>
      <c r="FP51" s="9">
        <v>103087.896449329</v>
      </c>
      <c r="FQ51" s="10">
        <f t="shared" si="83"/>
        <v>-1.0040821507573128E-9</v>
      </c>
      <c r="FR51" s="10">
        <f t="shared" si="83"/>
        <v>0</v>
      </c>
      <c r="FS51" s="10">
        <f t="shared" si="84"/>
        <v>4.9328999011777341E-5</v>
      </c>
      <c r="FT51" s="10">
        <f t="shared" si="85"/>
        <v>0</v>
      </c>
      <c r="FU51" s="18">
        <f t="shared" si="86"/>
        <v>0</v>
      </c>
      <c r="FV51" s="18">
        <f t="shared" si="87"/>
        <v>4.7851397433091228E-10</v>
      </c>
      <c r="FW51" s="18">
        <f t="shared" si="88"/>
        <v>-9.7400585843832948E-15</v>
      </c>
      <c r="FX51" s="18">
        <f t="shared" si="89"/>
        <v>-4.7852371416051634E-10</v>
      </c>
      <c r="FY51" s="7"/>
    </row>
    <row r="52" spans="1:181">
      <c r="A52" s="5" t="s">
        <v>48</v>
      </c>
      <c r="B52" s="9">
        <f t="shared" si="90"/>
        <v>320592.4857891312</v>
      </c>
      <c r="C52" s="9">
        <f t="shared" si="91"/>
        <v>316999.65395095153</v>
      </c>
      <c r="D52" s="9">
        <f t="shared" si="92"/>
        <v>316782.01223067881</v>
      </c>
      <c r="E52" s="9">
        <f t="shared" si="93"/>
        <v>320091.66385410639</v>
      </c>
      <c r="F52" s="9">
        <f t="shared" si="94"/>
        <v>318431.48751624225</v>
      </c>
      <c r="G52" s="9">
        <f t="shared" si="95"/>
        <v>318367.19783629372</v>
      </c>
      <c r="H52" s="10">
        <f t="shared" si="6"/>
        <v>-3592.8318381796707</v>
      </c>
      <c r="I52" s="10">
        <f t="shared" si="6"/>
        <v>-217.64172027271707</v>
      </c>
      <c r="J52" s="10">
        <f t="shared" si="7"/>
        <v>-1431.8335652907263</v>
      </c>
      <c r="K52" s="10">
        <f t="shared" si="8"/>
        <v>-1585.1856056149118</v>
      </c>
      <c r="L52" s="18">
        <f t="shared" si="9"/>
        <v>-6.8656769040635027E-4</v>
      </c>
      <c r="M52" s="18">
        <f t="shared" si="10"/>
        <v>-2.0189485798025023E-4</v>
      </c>
      <c r="N52" s="18">
        <f t="shared" si="11"/>
        <v>-1.1206849809146324E-2</v>
      </c>
      <c r="O52" s="18">
        <f t="shared" si="12"/>
        <v>-5.1865653665408174E-3</v>
      </c>
      <c r="P52" s="5"/>
      <c r="Q52" s="10">
        <v>9725.3312379099898</v>
      </c>
      <c r="R52" s="9">
        <v>7303.5642936499898</v>
      </c>
      <c r="S52" s="9">
        <v>7359.9414391099899</v>
      </c>
      <c r="T52" s="9">
        <v>9725.3312380000007</v>
      </c>
      <c r="U52" s="10">
        <v>9519.5707315</v>
      </c>
      <c r="V52" s="10">
        <v>9710.5186437600005</v>
      </c>
      <c r="W52" s="10">
        <f t="shared" si="13"/>
        <v>-2421.7669442599999</v>
      </c>
      <c r="X52" s="10">
        <f t="shared" si="13"/>
        <v>56.377145460000065</v>
      </c>
      <c r="Y52" s="10">
        <f t="shared" si="14"/>
        <v>-2216.0064378500101</v>
      </c>
      <c r="Z52" s="10">
        <f t="shared" si="15"/>
        <v>-2350.5772046500106</v>
      </c>
      <c r="AA52" s="18">
        <f t="shared" si="16"/>
        <v>7.719127701664324E-3</v>
      </c>
      <c r="AB52" s="18">
        <f t="shared" si="17"/>
        <v>2.0058458269358627E-2</v>
      </c>
      <c r="AC52" s="18">
        <f t="shared" si="18"/>
        <v>-0.24901639697574421</v>
      </c>
      <c r="AD52" s="18">
        <f t="shared" si="19"/>
        <v>-2.1157172076157998E-2</v>
      </c>
      <c r="AE52" s="7"/>
      <c r="AF52" s="9">
        <v>13632.490430470199</v>
      </c>
      <c r="AG52" s="9">
        <v>13610.4686554197</v>
      </c>
      <c r="AH52" s="9">
        <v>13611.1799012427</v>
      </c>
      <c r="AI52" s="9">
        <v>13632.49043</v>
      </c>
      <c r="AJ52" s="10">
        <v>13033.068600000001</v>
      </c>
      <c r="AK52" s="10">
        <v>13034.165665176501</v>
      </c>
      <c r="AL52" s="10">
        <f t="shared" si="20"/>
        <v>-22.021775050499855</v>
      </c>
      <c r="AM52" s="10">
        <f t="shared" si="20"/>
        <v>0.71124582300035399</v>
      </c>
      <c r="AN52" s="10">
        <f t="shared" si="21"/>
        <v>577.40005541969913</v>
      </c>
      <c r="AO52" s="10">
        <f t="shared" si="22"/>
        <v>577.01423606619937</v>
      </c>
      <c r="AP52" s="18">
        <f t="shared" si="23"/>
        <v>5.2257261745144633E-5</v>
      </c>
      <c r="AQ52" s="18">
        <f t="shared" si="24"/>
        <v>8.4175508483098861E-5</v>
      </c>
      <c r="AR52" s="18">
        <f t="shared" si="25"/>
        <v>-1.6153889975435911E-3</v>
      </c>
      <c r="AS52" s="18">
        <f t="shared" si="26"/>
        <v>-4.3970089917018874E-2</v>
      </c>
      <c r="AT52" s="7"/>
      <c r="AU52" s="9">
        <v>832.44984734192406</v>
      </c>
      <c r="AV52" s="9">
        <v>639.06389996670396</v>
      </c>
      <c r="AW52" s="9">
        <v>579.28873360114505</v>
      </c>
      <c r="AX52" s="9">
        <v>832.44984734192406</v>
      </c>
      <c r="AY52" s="10">
        <v>639.07175229999996</v>
      </c>
      <c r="AZ52" s="10">
        <v>551.99749377242904</v>
      </c>
      <c r="BA52" s="10">
        <f t="shared" si="27"/>
        <v>-193.3859473752201</v>
      </c>
      <c r="BB52" s="10">
        <f t="shared" si="27"/>
        <v>-59.775166365558903</v>
      </c>
      <c r="BC52" s="10">
        <f t="shared" si="28"/>
        <v>-7.8523332960003245E-3</v>
      </c>
      <c r="BD52" s="10">
        <f t="shared" si="29"/>
        <v>27.291239828716016</v>
      </c>
      <c r="BE52" s="18">
        <f t="shared" si="30"/>
        <v>-9.3535507746053667E-2</v>
      </c>
      <c r="BF52" s="18">
        <f t="shared" si="31"/>
        <v>-0.13625114584425502</v>
      </c>
      <c r="BG52" s="18">
        <f t="shared" si="32"/>
        <v>-0.23230942740000038</v>
      </c>
      <c r="BH52" s="18">
        <f t="shared" si="33"/>
        <v>-0.2322999945995487</v>
      </c>
      <c r="BI52" s="1"/>
      <c r="BJ52" s="9">
        <v>0</v>
      </c>
      <c r="BK52" s="9">
        <v>0</v>
      </c>
      <c r="BL52" s="9">
        <v>0</v>
      </c>
      <c r="BM52" s="9">
        <v>0</v>
      </c>
      <c r="BN52" s="10">
        <v>0</v>
      </c>
      <c r="BO52" s="10">
        <v>0</v>
      </c>
      <c r="BP52" s="10">
        <f t="shared" si="34"/>
        <v>0</v>
      </c>
      <c r="BQ52" s="10">
        <f t="shared" si="34"/>
        <v>0</v>
      </c>
      <c r="BR52" s="10">
        <f t="shared" si="35"/>
        <v>0</v>
      </c>
      <c r="BS52" s="10">
        <f t="shared" si="36"/>
        <v>0</v>
      </c>
      <c r="BT52" s="18">
        <f t="shared" si="37"/>
        <v>0</v>
      </c>
      <c r="BU52" s="18">
        <f t="shared" si="38"/>
        <v>0</v>
      </c>
      <c r="BV52" s="18">
        <f t="shared" si="39"/>
        <v>0</v>
      </c>
      <c r="BW52" s="18">
        <f t="shared" si="40"/>
        <v>0</v>
      </c>
      <c r="BX52" s="1"/>
      <c r="BY52" s="9">
        <v>3716.89338886309</v>
      </c>
      <c r="BZ52" s="9">
        <v>3508.6652267695199</v>
      </c>
      <c r="CA52" s="9">
        <v>3451.3109651834902</v>
      </c>
      <c r="CB52" s="9">
        <v>3716.8933889999998</v>
      </c>
      <c r="CC52" s="10">
        <v>3508.6652542794959</v>
      </c>
      <c r="CD52" s="10">
        <v>3446.1967781414401</v>
      </c>
      <c r="CE52" s="10">
        <f t="shared" si="41"/>
        <v>-208.22816209357006</v>
      </c>
      <c r="CF52" s="10">
        <f t="shared" si="41"/>
        <v>-57.354261586029679</v>
      </c>
      <c r="CG52" s="10">
        <f t="shared" si="42"/>
        <v>-2.7509976007422665E-5</v>
      </c>
      <c r="CH52" s="10">
        <f t="shared" si="43"/>
        <v>5.1141870420501618</v>
      </c>
      <c r="CI52" s="18">
        <f t="shared" si="44"/>
        <v>-1.6346461653976775E-2</v>
      </c>
      <c r="CJ52" s="18">
        <f t="shared" si="45"/>
        <v>-1.7804056987728727E-2</v>
      </c>
      <c r="CK52" s="18">
        <f t="shared" si="46"/>
        <v>-5.6022097033367468E-2</v>
      </c>
      <c r="CL52" s="18">
        <f t="shared" si="47"/>
        <v>-5.6022089666802638E-2</v>
      </c>
      <c r="CM52" s="6"/>
      <c r="CN52" s="9">
        <v>18289.319200000009</v>
      </c>
      <c r="CO52" s="9">
        <v>18289.319200000009</v>
      </c>
      <c r="CP52" s="9">
        <v>18289.319200000009</v>
      </c>
      <c r="CQ52" s="9">
        <v>18289.319200000009</v>
      </c>
      <c r="CR52" s="9">
        <v>18289.319200000009</v>
      </c>
      <c r="CS52" s="9">
        <v>18289.319200000009</v>
      </c>
      <c r="CT52" s="10">
        <f t="shared" si="48"/>
        <v>0</v>
      </c>
      <c r="CU52" s="10">
        <f t="shared" si="48"/>
        <v>0</v>
      </c>
      <c r="CV52" s="10">
        <f t="shared" si="49"/>
        <v>0</v>
      </c>
      <c r="CW52" s="10">
        <f t="shared" si="50"/>
        <v>0</v>
      </c>
      <c r="CX52" s="18">
        <f t="shared" si="51"/>
        <v>0</v>
      </c>
      <c r="CY52" s="18">
        <f t="shared" si="52"/>
        <v>0</v>
      </c>
      <c r="CZ52" s="18">
        <f t="shared" si="53"/>
        <v>0</v>
      </c>
      <c r="DA52" s="18">
        <f t="shared" si="54"/>
        <v>0</v>
      </c>
      <c r="DB52" s="7"/>
      <c r="DC52" s="9">
        <v>1087.0469310346359</v>
      </c>
      <c r="DD52" s="9">
        <v>593.31328576172882</v>
      </c>
      <c r="DE52" s="9">
        <v>502.60249081488433</v>
      </c>
      <c r="DF52" s="9">
        <v>615.26284901866995</v>
      </c>
      <c r="DG52" s="10">
        <v>395.44263100000001</v>
      </c>
      <c r="DH52" s="10">
        <v>359.39405889752902</v>
      </c>
      <c r="DI52" s="10">
        <f t="shared" si="55"/>
        <v>-493.7336452729071</v>
      </c>
      <c r="DJ52" s="10">
        <f t="shared" si="55"/>
        <v>-90.710794946844487</v>
      </c>
      <c r="DK52" s="10">
        <f t="shared" si="56"/>
        <v>197.87065476172882</v>
      </c>
      <c r="DL52" s="10">
        <f t="shared" si="57"/>
        <v>143.20843191735531</v>
      </c>
      <c r="DM52" s="18">
        <f t="shared" si="58"/>
        <v>-0.1528885280739751</v>
      </c>
      <c r="DN52" s="18">
        <f t="shared" si="59"/>
        <v>-9.1160055281118604E-2</v>
      </c>
      <c r="DO52" s="18">
        <f t="shared" si="60"/>
        <v>-0.45419717509618318</v>
      </c>
      <c r="DP52" s="18">
        <f t="shared" si="61"/>
        <v>-0.35727854910999118</v>
      </c>
      <c r="DQ52" s="7"/>
      <c r="DR52" s="9">
        <v>653.33233641965603</v>
      </c>
      <c r="DS52" s="9">
        <v>498.29128710999998</v>
      </c>
      <c r="DT52" s="9">
        <v>446.03150687233301</v>
      </c>
      <c r="DU52" s="9">
        <v>653.33233640000003</v>
      </c>
      <c r="DV52" s="10">
        <v>498.29128710999998</v>
      </c>
      <c r="DW52" s="10">
        <v>446.03150687233301</v>
      </c>
      <c r="DX52" s="10">
        <f t="shared" si="62"/>
        <v>-155.04104930965605</v>
      </c>
      <c r="DY52" s="10">
        <f t="shared" si="62"/>
        <v>-52.259780237666973</v>
      </c>
      <c r="DZ52" s="10">
        <f t="shared" si="63"/>
        <v>0</v>
      </c>
      <c r="EA52" s="10">
        <f t="shared" si="64"/>
        <v>0</v>
      </c>
      <c r="EB52" s="18">
        <f t="shared" si="65"/>
        <v>-0.10487797316458074</v>
      </c>
      <c r="EC52" s="18">
        <f t="shared" si="66"/>
        <v>-0.10487797316458074</v>
      </c>
      <c r="ED52" s="18">
        <f t="shared" si="67"/>
        <v>-0.23730809064082245</v>
      </c>
      <c r="EE52" s="18">
        <f t="shared" si="68"/>
        <v>-0.2373080906178763</v>
      </c>
      <c r="EF52" s="6"/>
      <c r="EG52" s="9">
        <v>117.8769654188699</v>
      </c>
      <c r="EH52" s="9">
        <v>87.7223373490488</v>
      </c>
      <c r="EI52" s="9">
        <v>81.581739712691899</v>
      </c>
      <c r="EJ52" s="9">
        <v>121.91173980975221</v>
      </c>
      <c r="EK52" s="10">
        <v>95.919420757390199</v>
      </c>
      <c r="EL52" s="10">
        <v>86.912871694615205</v>
      </c>
      <c r="EM52" s="10">
        <f t="shared" si="69"/>
        <v>-30.154628069821101</v>
      </c>
      <c r="EN52" s="10">
        <f t="shared" si="69"/>
        <v>-6.140597636356901</v>
      </c>
      <c r="EO52" s="10">
        <f t="shared" si="70"/>
        <v>-8.197083408341399</v>
      </c>
      <c r="EP52" s="10">
        <f t="shared" si="71"/>
        <v>-5.3311319819233063</v>
      </c>
      <c r="EQ52" s="18">
        <f t="shared" si="72"/>
        <v>-7.0000387836490832E-2</v>
      </c>
      <c r="ER52" s="18">
        <f t="shared" si="73"/>
        <v>-9.3897033485589268E-2</v>
      </c>
      <c r="ES52" s="18">
        <f t="shared" si="74"/>
        <v>-0.25581442449479536</v>
      </c>
      <c r="ET52" s="18">
        <f t="shared" si="75"/>
        <v>-0.21320603817912848</v>
      </c>
      <c r="EU52" s="7"/>
      <c r="EV52" s="9">
        <v>238.19024240282911</v>
      </c>
      <c r="EW52" s="9">
        <v>169.6905556548451</v>
      </c>
      <c r="EX52" s="9">
        <v>161.20104487158099</v>
      </c>
      <c r="EY52" s="9">
        <v>205.11761526604451</v>
      </c>
      <c r="EZ52" s="10">
        <v>152.5834392953775</v>
      </c>
      <c r="FA52" s="10">
        <v>143.10640870886061</v>
      </c>
      <c r="FB52" s="10">
        <f t="shared" si="76"/>
        <v>-68.499686747984015</v>
      </c>
      <c r="FC52" s="10">
        <f t="shared" si="76"/>
        <v>-8.4895107832641088</v>
      </c>
      <c r="FD52" s="10">
        <f t="shared" si="77"/>
        <v>17.107116359467597</v>
      </c>
      <c r="FE52" s="10">
        <f t="shared" si="78"/>
        <v>18.094636162720377</v>
      </c>
      <c r="FF52" s="18">
        <f t="shared" si="79"/>
        <v>-5.002936522013629E-2</v>
      </c>
      <c r="FG52" s="18">
        <f t="shared" si="80"/>
        <v>-6.211047955322891E-2</v>
      </c>
      <c r="FH52" s="18">
        <f t="shared" si="81"/>
        <v>-0.28758393314927166</v>
      </c>
      <c r="FI52" s="18">
        <f t="shared" si="82"/>
        <v>-0.25611733006221038</v>
      </c>
      <c r="FJ52" s="15"/>
      <c r="FK52" s="9">
        <v>272299.55520926998</v>
      </c>
      <c r="FL52" s="9">
        <v>272299.55520926998</v>
      </c>
      <c r="FM52" s="9">
        <v>272299.55520926998</v>
      </c>
      <c r="FN52" s="9">
        <v>272299.55520926998</v>
      </c>
      <c r="FO52" s="9">
        <v>272299.5552</v>
      </c>
      <c r="FP52" s="9">
        <v>272299.55520926998</v>
      </c>
      <c r="FQ52" s="10">
        <f t="shared" si="83"/>
        <v>0</v>
      </c>
      <c r="FR52" s="10">
        <f t="shared" si="83"/>
        <v>0</v>
      </c>
      <c r="FS52" s="10">
        <f t="shared" si="84"/>
        <v>9.2699774540960789E-6</v>
      </c>
      <c r="FT52" s="10">
        <f t="shared" si="85"/>
        <v>0</v>
      </c>
      <c r="FU52" s="18">
        <f t="shared" si="86"/>
        <v>0</v>
      </c>
      <c r="FV52" s="18">
        <f t="shared" si="87"/>
        <v>3.4043307368928378E-11</v>
      </c>
      <c r="FW52" s="18">
        <f t="shared" si="88"/>
        <v>0</v>
      </c>
      <c r="FX52" s="18">
        <f t="shared" si="89"/>
        <v>-3.4043307367769427E-11</v>
      </c>
      <c r="FY52" s="7"/>
    </row>
    <row r="53" spans="1:181">
      <c r="A53" s="4" t="s">
        <v>58</v>
      </c>
      <c r="B53" s="11">
        <f t="shared" ref="B53:G53" si="96">SUM(B2:B52)</f>
        <v>12921542.130822551</v>
      </c>
      <c r="C53" s="11">
        <f t="shared" si="96"/>
        <v>12606193.112675115</v>
      </c>
      <c r="D53" s="11">
        <f t="shared" si="96"/>
        <v>12530893.195283687</v>
      </c>
      <c r="E53" s="11">
        <f t="shared" si="96"/>
        <v>12836594.796644952</v>
      </c>
      <c r="F53" s="11">
        <f t="shared" si="96"/>
        <v>12572793.526785465</v>
      </c>
      <c r="G53" s="11">
        <f t="shared" si="96"/>
        <v>12618249.701928847</v>
      </c>
      <c r="H53" s="10">
        <f t="shared" si="6"/>
        <v>-315349.01814743504</v>
      </c>
      <c r="I53" s="10">
        <f t="shared" si="6"/>
        <v>-75299.917391428724</v>
      </c>
      <c r="J53" s="10">
        <f t="shared" si="7"/>
        <v>33399.585889650509</v>
      </c>
      <c r="K53" s="10">
        <f t="shared" si="8"/>
        <v>-87356.506645159796</v>
      </c>
      <c r="L53" s="18">
        <f t="shared" si="9"/>
        <v>-5.9732479677561913E-3</v>
      </c>
      <c r="M53" s="18">
        <f t="shared" si="10"/>
        <v>3.6154395637326225E-3</v>
      </c>
      <c r="N53" s="18">
        <f t="shared" si="11"/>
        <v>-2.4404905773221418E-2</v>
      </c>
      <c r="O53" s="18">
        <f t="shared" si="12"/>
        <v>-2.0550720345900133E-2</v>
      </c>
      <c r="P53" s="4"/>
      <c r="Q53" s="11">
        <f t="shared" ref="Q53:V53" si="97">SUM(Q2:Q52)</f>
        <v>602236.04686799773</v>
      </c>
      <c r="R53" s="11">
        <f t="shared" si="97"/>
        <v>537871.99894850911</v>
      </c>
      <c r="S53" s="11">
        <f t="shared" si="97"/>
        <v>518377.33752606902</v>
      </c>
      <c r="T53" s="11">
        <f t="shared" si="97"/>
        <v>615094.8797668342</v>
      </c>
      <c r="U53" s="11">
        <f t="shared" si="97"/>
        <v>503909.64296944009</v>
      </c>
      <c r="V53" s="11">
        <f t="shared" si="97"/>
        <v>591239.93083389872</v>
      </c>
      <c r="W53" s="10">
        <f t="shared" si="13"/>
        <v>-64364.047919488628</v>
      </c>
      <c r="X53" s="10">
        <f t="shared" si="13"/>
        <v>-19494.661422440084</v>
      </c>
      <c r="Y53" s="10">
        <f t="shared" si="14"/>
        <v>33962.35597906902</v>
      </c>
      <c r="Z53" s="10">
        <f t="shared" si="15"/>
        <v>-72862.593307829695</v>
      </c>
      <c r="AA53" s="18">
        <f t="shared" si="16"/>
        <v>-3.624405334456967E-2</v>
      </c>
      <c r="AB53" s="18">
        <f t="shared" si="17"/>
        <v>0.17330545085392388</v>
      </c>
      <c r="AC53" s="18">
        <f t="shared" si="18"/>
        <v>-0.10687511691507298</v>
      </c>
      <c r="AD53" s="18">
        <f t="shared" si="19"/>
        <v>-0.1807611158128018</v>
      </c>
      <c r="AE53" s="7"/>
      <c r="AF53" s="11">
        <f t="shared" ref="AF53:AK53" si="98">SUM(AF2:AF52)</f>
        <v>646373.1261045729</v>
      </c>
      <c r="AG53" s="11">
        <f t="shared" si="98"/>
        <v>615837.68867974344</v>
      </c>
      <c r="AH53" s="11">
        <f t="shared" si="98"/>
        <v>610060.16212992033</v>
      </c>
      <c r="AI53" s="11">
        <f t="shared" si="98"/>
        <v>653957.16952039977</v>
      </c>
      <c r="AJ53" s="11">
        <f t="shared" si="98"/>
        <v>635472.01179179968</v>
      </c>
      <c r="AK53" s="11">
        <f t="shared" si="98"/>
        <v>633010.43326966953</v>
      </c>
      <c r="AL53" s="10">
        <f t="shared" si="20"/>
        <v>-30535.437424829463</v>
      </c>
      <c r="AM53" s="10">
        <f t="shared" si="20"/>
        <v>-5777.5265498231165</v>
      </c>
      <c r="AN53" s="10">
        <f t="shared" si="21"/>
        <v>-19634.323112056241</v>
      </c>
      <c r="AO53" s="10">
        <f t="shared" si="22"/>
        <v>-22950.271139749209</v>
      </c>
      <c r="AP53" s="18">
        <f t="shared" si="23"/>
        <v>-9.3815735152702334E-3</v>
      </c>
      <c r="AQ53" s="18">
        <f t="shared" si="24"/>
        <v>-3.8736222468545756E-3</v>
      </c>
      <c r="AR53" s="18">
        <f t="shared" si="25"/>
        <v>-4.7241192728500463E-2</v>
      </c>
      <c r="AS53" s="18">
        <f t="shared" si="26"/>
        <v>-2.8266618350796215E-2</v>
      </c>
      <c r="AT53" s="7"/>
      <c r="AU53" s="11">
        <f t="shared" ref="AU53:AZ53" si="99">SUM(AU2:AU52)</f>
        <v>59341.801626639433</v>
      </c>
      <c r="AV53" s="11">
        <f t="shared" si="99"/>
        <v>48552.836505135143</v>
      </c>
      <c r="AW53" s="11">
        <f t="shared" si="99"/>
        <v>43269.407044196247</v>
      </c>
      <c r="AX53" s="11">
        <f t="shared" si="99"/>
        <v>59365.792123120475</v>
      </c>
      <c r="AY53" s="11">
        <f t="shared" si="99"/>
        <v>48605.099977897989</v>
      </c>
      <c r="AZ53" s="11">
        <f t="shared" si="99"/>
        <v>40847.435468638636</v>
      </c>
      <c r="BA53" s="10">
        <f t="shared" si="27"/>
        <v>-10788.96512150429</v>
      </c>
      <c r="BB53" s="10">
        <f t="shared" si="27"/>
        <v>-5283.4294609388962</v>
      </c>
      <c r="BC53" s="10">
        <f t="shared" si="28"/>
        <v>-52.263472762846504</v>
      </c>
      <c r="BD53" s="10">
        <f t="shared" si="29"/>
        <v>2421.9715755576108</v>
      </c>
      <c r="BE53" s="18">
        <f t="shared" si="30"/>
        <v>-0.10881814207456447</v>
      </c>
      <c r="BF53" s="18">
        <f t="shared" si="31"/>
        <v>-0.15960597782510408</v>
      </c>
      <c r="BG53" s="18">
        <f t="shared" si="32"/>
        <v>-0.181810542075975</v>
      </c>
      <c r="BH53" s="18">
        <f t="shared" si="33"/>
        <v>-0.18126081974793778</v>
      </c>
      <c r="BI53" s="1"/>
      <c r="BJ53" s="11">
        <f t="shared" ref="BJ53:BO53" si="100">SUM(BJ2:BJ52)</f>
        <v>11627.617935865501</v>
      </c>
      <c r="BK53" s="11">
        <f t="shared" si="100"/>
        <v>4991.9960038741301</v>
      </c>
      <c r="BL53" s="11">
        <f t="shared" si="100"/>
        <v>5367.0091990103701</v>
      </c>
      <c r="BM53" s="11">
        <f t="shared" si="100"/>
        <v>53580.326119996971</v>
      </c>
      <c r="BN53" s="11">
        <f t="shared" si="100"/>
        <v>70441.853121591994</v>
      </c>
      <c r="BO53" s="11">
        <f t="shared" si="100"/>
        <v>75913.38764248995</v>
      </c>
      <c r="BP53" s="10">
        <f t="shared" si="34"/>
        <v>-6635.6219319913707</v>
      </c>
      <c r="BQ53" s="10">
        <f t="shared" si="34"/>
        <v>375.01319513624003</v>
      </c>
      <c r="BR53" s="10">
        <f t="shared" si="35"/>
        <v>-65449.857117717867</v>
      </c>
      <c r="BS53" s="10">
        <f t="shared" si="36"/>
        <v>-70546.378443479582</v>
      </c>
      <c r="BT53" s="18">
        <f t="shared" si="37"/>
        <v>7.5122895700478157E-2</v>
      </c>
      <c r="BU53" s="18">
        <f t="shared" si="38"/>
        <v>7.767448297325967E-2</v>
      </c>
      <c r="BV53" s="18">
        <f t="shared" si="39"/>
        <v>-0.57067767178036788</v>
      </c>
      <c r="BW53" s="18">
        <f t="shared" si="40"/>
        <v>0.31469623689546844</v>
      </c>
      <c r="BX53" s="1"/>
      <c r="BY53" s="11">
        <f t="shared" ref="BY53:CD53" si="101">SUM(BY2:BY52)</f>
        <v>1349638.8202514767</v>
      </c>
      <c r="BZ53" s="11">
        <f t="shared" si="101"/>
        <v>1313196.2657779516</v>
      </c>
      <c r="CA53" s="11">
        <f t="shared" si="101"/>
        <v>1303816.8546383015</v>
      </c>
      <c r="CB53" s="11">
        <f t="shared" si="101"/>
        <v>1349684.7238268999</v>
      </c>
      <c r="CC53" s="11">
        <f t="shared" si="101"/>
        <v>1313650.061633552</v>
      </c>
      <c r="CD53" s="11">
        <f t="shared" si="101"/>
        <v>1302837.822708216</v>
      </c>
      <c r="CE53" s="10">
        <f t="shared" si="41"/>
        <v>-36442.554473525146</v>
      </c>
      <c r="CF53" s="10">
        <f t="shared" si="41"/>
        <v>-9379.4111396500375</v>
      </c>
      <c r="CG53" s="10">
        <f t="shared" si="42"/>
        <v>-453.79585560038686</v>
      </c>
      <c r="CH53" s="10">
        <f t="shared" si="43"/>
        <v>979.03193008550443</v>
      </c>
      <c r="CI53" s="18">
        <f t="shared" si="44"/>
        <v>-7.1424290367545122E-3</v>
      </c>
      <c r="CJ53" s="18">
        <f t="shared" si="45"/>
        <v>-8.2306842903738606E-3</v>
      </c>
      <c r="CK53" s="18">
        <f t="shared" si="46"/>
        <v>-2.7001708847360247E-2</v>
      </c>
      <c r="CL53" s="18">
        <f t="shared" si="47"/>
        <v>-2.6698577495324352E-2</v>
      </c>
      <c r="CM53" s="1"/>
      <c r="CN53" s="11">
        <f t="shared" ref="CN53:CS53" si="102">SUM(CN2:CN52)</f>
        <v>796229.13919999986</v>
      </c>
      <c r="CO53" s="11">
        <f t="shared" si="102"/>
        <v>796229.13919999986</v>
      </c>
      <c r="CP53" s="11">
        <f t="shared" si="102"/>
        <v>796229.13919999986</v>
      </c>
      <c r="CQ53" s="11">
        <f t="shared" si="102"/>
        <v>796229.13919999986</v>
      </c>
      <c r="CR53" s="11">
        <f t="shared" si="102"/>
        <v>796229.13919999986</v>
      </c>
      <c r="CS53" s="11">
        <f t="shared" si="102"/>
        <v>796229.13919999986</v>
      </c>
      <c r="CT53" s="10">
        <f t="shared" si="48"/>
        <v>0</v>
      </c>
      <c r="CU53" s="10">
        <f t="shared" si="48"/>
        <v>0</v>
      </c>
      <c r="CV53" s="10">
        <f t="shared" si="49"/>
        <v>0</v>
      </c>
      <c r="CW53" s="10">
        <f t="shared" si="50"/>
        <v>0</v>
      </c>
      <c r="CX53" s="18">
        <f t="shared" si="51"/>
        <v>0</v>
      </c>
      <c r="CY53" s="18">
        <f t="shared" si="52"/>
        <v>0</v>
      </c>
      <c r="CZ53" s="18">
        <f t="shared" si="53"/>
        <v>0</v>
      </c>
      <c r="DA53" s="18">
        <f t="shared" si="54"/>
        <v>0</v>
      </c>
      <c r="DB53" s="7"/>
      <c r="DC53" s="11">
        <f t="shared" ref="DC53:DH53" si="103">SUM(DC2:DC52)</f>
        <v>308497.48474022222</v>
      </c>
      <c r="DD53" s="11">
        <f t="shared" si="103"/>
        <v>210035.02835517656</v>
      </c>
      <c r="DE53" s="11">
        <f t="shared" si="103"/>
        <v>192773.44555060237</v>
      </c>
      <c r="DF53" s="11">
        <f t="shared" si="103"/>
        <v>170553.85222514172</v>
      </c>
      <c r="DG53" s="11">
        <f t="shared" si="103"/>
        <v>125363.57867610001</v>
      </c>
      <c r="DH53" s="11">
        <f t="shared" si="103"/>
        <v>118921.84282483565</v>
      </c>
      <c r="DI53" s="10">
        <f t="shared" si="55"/>
        <v>-98462.456385045662</v>
      </c>
      <c r="DJ53" s="10">
        <f t="shared" si="55"/>
        <v>-17261.582804574195</v>
      </c>
      <c r="DK53" s="10">
        <f t="shared" si="56"/>
        <v>84671.449679076555</v>
      </c>
      <c r="DL53" s="10">
        <f t="shared" si="57"/>
        <v>73851.602725766716</v>
      </c>
      <c r="DM53" s="18">
        <f t="shared" si="58"/>
        <v>-8.2184304874062516E-2</v>
      </c>
      <c r="DN53" s="18">
        <f t="shared" si="59"/>
        <v>-5.1384428550079693E-2</v>
      </c>
      <c r="DO53" s="18">
        <f t="shared" si="60"/>
        <v>-0.31916777690410786</v>
      </c>
      <c r="DP53" s="18">
        <f t="shared" si="61"/>
        <v>-0.26496190475596959</v>
      </c>
      <c r="DQ53" s="7"/>
      <c r="DR53" s="11">
        <f t="shared" ref="DR53:DW53" si="104">SUM(DR2:DR52)</f>
        <v>211806.87949269841</v>
      </c>
      <c r="DS53" s="11">
        <f t="shared" si="104"/>
        <v>161430.75806379711</v>
      </c>
      <c r="DT53" s="11">
        <f t="shared" si="104"/>
        <v>145049.23410760408</v>
      </c>
      <c r="DU53" s="11">
        <f t="shared" si="104"/>
        <v>209099.91897050003</v>
      </c>
      <c r="DV53" s="11">
        <f t="shared" si="104"/>
        <v>161074.74622040006</v>
      </c>
      <c r="DW53" s="11">
        <f t="shared" si="104"/>
        <v>144626.47771717858</v>
      </c>
      <c r="DX53" s="10">
        <f t="shared" si="62"/>
        <v>-50376.121428901301</v>
      </c>
      <c r="DY53" s="10">
        <f t="shared" si="62"/>
        <v>-16381.523956193036</v>
      </c>
      <c r="DZ53" s="10">
        <f t="shared" si="63"/>
        <v>356.01184339704923</v>
      </c>
      <c r="EA53" s="10">
        <f t="shared" si="64"/>
        <v>422.75639042549301</v>
      </c>
      <c r="EB53" s="18">
        <f t="shared" si="65"/>
        <v>-0.10147709242447521</v>
      </c>
      <c r="EC53" s="18">
        <f t="shared" si="66"/>
        <v>-0.10211574991845812</v>
      </c>
      <c r="ED53" s="18">
        <f t="shared" si="67"/>
        <v>-0.23783987351854599</v>
      </c>
      <c r="EE53" s="18">
        <f t="shared" si="68"/>
        <v>-0.22967571191108591</v>
      </c>
      <c r="EF53" s="1"/>
      <c r="EG53" s="11">
        <f t="shared" ref="EG53:EL53" si="105">SUM(EG2:EG52)</f>
        <v>22728.833637896736</v>
      </c>
      <c r="EH53" s="11">
        <f t="shared" si="105"/>
        <v>17260.925621168619</v>
      </c>
      <c r="EI53" s="11">
        <f t="shared" si="105"/>
        <v>16353.544148918676</v>
      </c>
      <c r="EJ53" s="11">
        <f t="shared" si="105"/>
        <v>23607.201644814675</v>
      </c>
      <c r="EK53" s="11">
        <f t="shared" si="105"/>
        <v>19375.926377278502</v>
      </c>
      <c r="EL53" s="11">
        <f t="shared" si="105"/>
        <v>17691.608109432327</v>
      </c>
      <c r="EM53" s="10">
        <f t="shared" si="69"/>
        <v>-5467.9080167281172</v>
      </c>
      <c r="EN53" s="10">
        <f t="shared" si="69"/>
        <v>-907.38147224994282</v>
      </c>
      <c r="EO53" s="10">
        <f t="shared" si="70"/>
        <v>-2115.0007561098828</v>
      </c>
      <c r="EP53" s="10">
        <f t="shared" si="71"/>
        <v>-1338.0639605136512</v>
      </c>
      <c r="EQ53" s="18">
        <f t="shared" si="72"/>
        <v>-5.2568529183460458E-2</v>
      </c>
      <c r="ER53" s="18">
        <f t="shared" si="73"/>
        <v>-8.6928399450429267E-2</v>
      </c>
      <c r="ES53" s="18">
        <f t="shared" si="74"/>
        <v>-0.24057143027397787</v>
      </c>
      <c r="ET53" s="18">
        <f t="shared" si="75"/>
        <v>-0.17923663004189969</v>
      </c>
      <c r="EU53" s="7"/>
      <c r="EV53" s="11">
        <f t="shared" ref="EV53:FA53" si="106">SUM(EV2:EV52)</f>
        <v>54070.76379567312</v>
      </c>
      <c r="EW53" s="11">
        <f t="shared" si="106"/>
        <v>40085.546923138136</v>
      </c>
      <c r="EX53" s="11">
        <f t="shared" si="106"/>
        <v>38554.270864371516</v>
      </c>
      <c r="EY53" s="11">
        <f t="shared" si="106"/>
        <v>46430.176077731703</v>
      </c>
      <c r="EZ53" s="11">
        <f t="shared" si="106"/>
        <v>37975.241735403004</v>
      </c>
      <c r="FA53" s="11">
        <f t="shared" si="106"/>
        <v>35715.512739226513</v>
      </c>
      <c r="FB53" s="10">
        <f t="shared" si="76"/>
        <v>-13985.216872534984</v>
      </c>
      <c r="FC53" s="10">
        <f t="shared" si="76"/>
        <v>-1531.2760587666198</v>
      </c>
      <c r="FD53" s="10">
        <f t="shared" si="77"/>
        <v>2110.3051877351318</v>
      </c>
      <c r="FE53" s="10">
        <f t="shared" si="78"/>
        <v>2838.7581251450029</v>
      </c>
      <c r="FF53" s="18">
        <f t="shared" si="79"/>
        <v>-3.820020372187409E-2</v>
      </c>
      <c r="FG53" s="18">
        <f t="shared" si="80"/>
        <v>-5.950532222866204E-2</v>
      </c>
      <c r="FH53" s="18">
        <f t="shared" si="81"/>
        <v>-0.25864655667494224</v>
      </c>
      <c r="FI53" s="18">
        <f t="shared" si="82"/>
        <v>-0.18209998446212561</v>
      </c>
      <c r="FJ53" s="16"/>
      <c r="FK53" s="11">
        <f t="shared" ref="FK53:FP53" si="107">SUM(FK2:FK52)</f>
        <v>8858991.6171695124</v>
      </c>
      <c r="FL53" s="11">
        <f t="shared" si="107"/>
        <v>8860700.9285966232</v>
      </c>
      <c r="FM53" s="11">
        <f t="shared" si="107"/>
        <v>8861042.7908746917</v>
      </c>
      <c r="FN53" s="11">
        <f t="shared" si="107"/>
        <v>8858991.6171695124</v>
      </c>
      <c r="FO53" s="11">
        <f t="shared" si="107"/>
        <v>8860696.2250820007</v>
      </c>
      <c r="FP53" s="11">
        <f t="shared" si="107"/>
        <v>8861216.1114152633</v>
      </c>
      <c r="FQ53" s="10">
        <f t="shared" si="83"/>
        <v>1709.3114271108061</v>
      </c>
      <c r="FR53" s="10">
        <f t="shared" si="83"/>
        <v>341.86227806843817</v>
      </c>
      <c r="FS53" s="10">
        <f t="shared" si="84"/>
        <v>4.7035146225243807</v>
      </c>
      <c r="FT53" s="10">
        <f t="shared" si="85"/>
        <v>-173.3205405715853</v>
      </c>
      <c r="FU53" s="18">
        <f t="shared" si="86"/>
        <v>3.8581854959704983E-5</v>
      </c>
      <c r="FV53" s="18">
        <f t="shared" si="87"/>
        <v>5.8673305128202448E-5</v>
      </c>
      <c r="FW53" s="18">
        <f t="shared" si="88"/>
        <v>1.9294650011836661E-4</v>
      </c>
      <c r="FX53" s="18">
        <f t="shared" si="89"/>
        <v>1.9241556896663049E-4</v>
      </c>
      <c r="FY53" s="7"/>
    </row>
  </sheetData>
  <mergeCells count="12">
    <mergeCell ref="B1:O1"/>
    <mergeCell ref="Q1:AD1"/>
    <mergeCell ref="AF1:AS1"/>
    <mergeCell ref="AU1:BH1"/>
    <mergeCell ref="BJ1:BW1"/>
    <mergeCell ref="EV1:FI1"/>
    <mergeCell ref="FK1:FX1"/>
    <mergeCell ref="BY1:CL1"/>
    <mergeCell ref="CN1:DA1"/>
    <mergeCell ref="DC1:DP1"/>
    <mergeCell ref="DR1:EE1"/>
    <mergeCell ref="EG1:ET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FY53"/>
  <sheetViews>
    <sheetView zoomScale="90" zoomScaleNormal="90" workbookViewId="0">
      <pane xSplit="1" ySplit="2" topLeftCell="B12" activePane="bottomRight" state="frozen"/>
      <selection activeCell="D34" sqref="D34"/>
      <selection pane="topRight" activeCell="D34" sqref="D34"/>
      <selection pane="bottomLeft" activeCell="D34" sqref="D34"/>
      <selection pane="bottomRight" activeCell="B3" sqref="B3"/>
    </sheetView>
  </sheetViews>
  <sheetFormatPr defaultRowHeight="12.75"/>
  <cols>
    <col min="1" max="1" width="17.42578125" bestFit="1" customWidth="1"/>
    <col min="2" max="2" width="10.140625" bestFit="1" customWidth="1"/>
    <col min="3" max="13" width="10.140625" customWidth="1"/>
    <col min="14" max="14" width="10.140625" bestFit="1" customWidth="1"/>
    <col min="16" max="16" width="17.42578125" customWidth="1"/>
    <col min="83" max="83" width="9.85546875" bestFit="1" customWidth="1"/>
    <col min="84" max="88" width="9.85546875" customWidth="1"/>
    <col min="89" max="89" width="9.85546875" bestFit="1" customWidth="1"/>
  </cols>
  <sheetData>
    <row r="1" spans="1:181">
      <c r="B1" s="172" t="s">
        <v>62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Q1" s="172" t="s">
        <v>49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 s="172" t="s">
        <v>50</v>
      </c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U1" s="172" t="s">
        <v>55</v>
      </c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J1" s="172" t="s">
        <v>56</v>
      </c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Y1" s="172" t="s">
        <v>52</v>
      </c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N1" s="172" t="s">
        <v>51</v>
      </c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C1" s="172" t="s">
        <v>53</v>
      </c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R1" s="172" t="s">
        <v>54</v>
      </c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G1" s="172" t="s">
        <v>60</v>
      </c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V1" s="172" t="s">
        <v>61</v>
      </c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3"/>
      <c r="FK1" s="172" t="s">
        <v>68</v>
      </c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</row>
    <row r="2" spans="1:181" ht="38.25">
      <c r="B2" s="8" t="s">
        <v>63</v>
      </c>
      <c r="C2" s="8" t="s">
        <v>64</v>
      </c>
      <c r="D2" s="8" t="s">
        <v>70</v>
      </c>
      <c r="E2" s="8" t="s">
        <v>65</v>
      </c>
      <c r="F2" s="8" t="s">
        <v>66</v>
      </c>
      <c r="G2" s="8" t="s">
        <v>75</v>
      </c>
      <c r="H2" s="12" t="s">
        <v>67</v>
      </c>
      <c r="I2" s="12" t="s">
        <v>71</v>
      </c>
      <c r="J2" s="12" t="s">
        <v>78</v>
      </c>
      <c r="K2" s="12" t="s">
        <v>76</v>
      </c>
      <c r="L2" s="12" t="s">
        <v>72</v>
      </c>
      <c r="M2" s="12" t="s">
        <v>77</v>
      </c>
      <c r="N2" s="12" t="s">
        <v>73</v>
      </c>
      <c r="O2" s="12" t="s">
        <v>74</v>
      </c>
      <c r="Q2" s="8" t="s">
        <v>63</v>
      </c>
      <c r="R2" s="8" t="s">
        <v>64</v>
      </c>
      <c r="S2" s="8" t="s">
        <v>70</v>
      </c>
      <c r="T2" s="8" t="s">
        <v>65</v>
      </c>
      <c r="U2" s="8" t="s">
        <v>66</v>
      </c>
      <c r="V2" s="8" t="s">
        <v>75</v>
      </c>
      <c r="W2" s="12" t="s">
        <v>67</v>
      </c>
      <c r="X2" s="12" t="s">
        <v>71</v>
      </c>
      <c r="Y2" s="12" t="s">
        <v>78</v>
      </c>
      <c r="Z2" s="12" t="s">
        <v>76</v>
      </c>
      <c r="AA2" s="12" t="s">
        <v>72</v>
      </c>
      <c r="AB2" s="12" t="s">
        <v>77</v>
      </c>
      <c r="AC2" s="12" t="s">
        <v>73</v>
      </c>
      <c r="AD2" s="12" t="s">
        <v>74</v>
      </c>
      <c r="AF2" s="8" t="s">
        <v>63</v>
      </c>
      <c r="AG2" s="8" t="s">
        <v>64</v>
      </c>
      <c r="AH2" s="8" t="s">
        <v>70</v>
      </c>
      <c r="AI2" s="8" t="s">
        <v>65</v>
      </c>
      <c r="AJ2" s="8" t="s">
        <v>66</v>
      </c>
      <c r="AK2" s="8" t="s">
        <v>75</v>
      </c>
      <c r="AL2" s="12" t="s">
        <v>67</v>
      </c>
      <c r="AM2" s="12" t="s">
        <v>71</v>
      </c>
      <c r="AN2" s="12" t="s">
        <v>78</v>
      </c>
      <c r="AO2" s="12" t="s">
        <v>76</v>
      </c>
      <c r="AP2" s="12" t="s">
        <v>72</v>
      </c>
      <c r="AQ2" s="12" t="s">
        <v>77</v>
      </c>
      <c r="AR2" s="12" t="s">
        <v>73</v>
      </c>
      <c r="AS2" s="12" t="s">
        <v>74</v>
      </c>
      <c r="AU2" s="8" t="s">
        <v>63</v>
      </c>
      <c r="AV2" s="8" t="s">
        <v>64</v>
      </c>
      <c r="AW2" s="8" t="s">
        <v>70</v>
      </c>
      <c r="AX2" s="8" t="s">
        <v>65</v>
      </c>
      <c r="AY2" s="8" t="s">
        <v>66</v>
      </c>
      <c r="AZ2" s="8" t="s">
        <v>75</v>
      </c>
      <c r="BA2" s="12" t="s">
        <v>67</v>
      </c>
      <c r="BB2" s="12" t="s">
        <v>71</v>
      </c>
      <c r="BC2" s="12" t="s">
        <v>78</v>
      </c>
      <c r="BD2" s="12" t="s">
        <v>76</v>
      </c>
      <c r="BE2" s="12" t="s">
        <v>72</v>
      </c>
      <c r="BF2" s="12" t="s">
        <v>77</v>
      </c>
      <c r="BG2" s="12" t="s">
        <v>73</v>
      </c>
      <c r="BH2" s="12" t="s">
        <v>74</v>
      </c>
      <c r="BJ2" s="8" t="s">
        <v>63</v>
      </c>
      <c r="BK2" s="8" t="s">
        <v>64</v>
      </c>
      <c r="BL2" s="8" t="s">
        <v>70</v>
      </c>
      <c r="BM2" s="8" t="s">
        <v>65</v>
      </c>
      <c r="BN2" s="8" t="s">
        <v>66</v>
      </c>
      <c r="BO2" s="8" t="s">
        <v>75</v>
      </c>
      <c r="BP2" s="12" t="s">
        <v>67</v>
      </c>
      <c r="BQ2" s="12" t="s">
        <v>71</v>
      </c>
      <c r="BR2" s="12" t="s">
        <v>78</v>
      </c>
      <c r="BS2" s="12" t="s">
        <v>76</v>
      </c>
      <c r="BT2" s="12" t="s">
        <v>72</v>
      </c>
      <c r="BU2" s="12" t="s">
        <v>77</v>
      </c>
      <c r="BV2" s="12" t="s">
        <v>73</v>
      </c>
      <c r="BW2" s="12" t="s">
        <v>74</v>
      </c>
      <c r="BY2" s="8" t="s">
        <v>63</v>
      </c>
      <c r="BZ2" s="8" t="s">
        <v>64</v>
      </c>
      <c r="CA2" s="8" t="s">
        <v>70</v>
      </c>
      <c r="CB2" s="8" t="s">
        <v>65</v>
      </c>
      <c r="CC2" s="8" t="s">
        <v>66</v>
      </c>
      <c r="CD2" s="8" t="s">
        <v>75</v>
      </c>
      <c r="CE2" s="12" t="s">
        <v>67</v>
      </c>
      <c r="CF2" s="12" t="s">
        <v>71</v>
      </c>
      <c r="CG2" s="12" t="s">
        <v>78</v>
      </c>
      <c r="CH2" s="12" t="s">
        <v>76</v>
      </c>
      <c r="CI2" s="12" t="s">
        <v>72</v>
      </c>
      <c r="CJ2" s="12" t="s">
        <v>77</v>
      </c>
      <c r="CK2" s="12" t="s">
        <v>73</v>
      </c>
      <c r="CL2" s="12" t="s">
        <v>74</v>
      </c>
      <c r="CN2" s="8" t="s">
        <v>63</v>
      </c>
      <c r="CO2" s="8" t="s">
        <v>64</v>
      </c>
      <c r="CP2" s="8" t="s">
        <v>70</v>
      </c>
      <c r="CQ2" s="8" t="s">
        <v>65</v>
      </c>
      <c r="CR2" s="8" t="s">
        <v>66</v>
      </c>
      <c r="CS2" s="8" t="s">
        <v>75</v>
      </c>
      <c r="CT2" s="12" t="s">
        <v>67</v>
      </c>
      <c r="CU2" s="12" t="s">
        <v>71</v>
      </c>
      <c r="CV2" s="12" t="s">
        <v>78</v>
      </c>
      <c r="CW2" s="12" t="s">
        <v>76</v>
      </c>
      <c r="CX2" s="12" t="s">
        <v>72</v>
      </c>
      <c r="CY2" s="12" t="s">
        <v>77</v>
      </c>
      <c r="CZ2" s="12" t="s">
        <v>73</v>
      </c>
      <c r="DA2" s="12" t="s">
        <v>74</v>
      </c>
      <c r="DC2" s="8" t="s">
        <v>63</v>
      </c>
      <c r="DD2" s="8" t="s">
        <v>64</v>
      </c>
      <c r="DE2" s="8" t="s">
        <v>70</v>
      </c>
      <c r="DF2" s="8" t="s">
        <v>65</v>
      </c>
      <c r="DG2" s="8" t="s">
        <v>66</v>
      </c>
      <c r="DH2" s="8" t="s">
        <v>75</v>
      </c>
      <c r="DI2" s="12" t="s">
        <v>67</v>
      </c>
      <c r="DJ2" s="12" t="s">
        <v>71</v>
      </c>
      <c r="DK2" s="12" t="s">
        <v>78</v>
      </c>
      <c r="DL2" s="12" t="s">
        <v>76</v>
      </c>
      <c r="DM2" s="12" t="s">
        <v>72</v>
      </c>
      <c r="DN2" s="12" t="s">
        <v>77</v>
      </c>
      <c r="DO2" s="12" t="s">
        <v>73</v>
      </c>
      <c r="DP2" s="12" t="s">
        <v>74</v>
      </c>
      <c r="DR2" s="8" t="s">
        <v>63</v>
      </c>
      <c r="DS2" s="8" t="s">
        <v>64</v>
      </c>
      <c r="DT2" s="8" t="s">
        <v>70</v>
      </c>
      <c r="DU2" s="8" t="s">
        <v>65</v>
      </c>
      <c r="DV2" s="8" t="s">
        <v>66</v>
      </c>
      <c r="DW2" s="8" t="s">
        <v>75</v>
      </c>
      <c r="DX2" s="12" t="s">
        <v>67</v>
      </c>
      <c r="DY2" s="12" t="s">
        <v>71</v>
      </c>
      <c r="DZ2" s="12" t="s">
        <v>78</v>
      </c>
      <c r="EA2" s="12" t="s">
        <v>76</v>
      </c>
      <c r="EB2" s="12" t="s">
        <v>72</v>
      </c>
      <c r="EC2" s="12" t="s">
        <v>77</v>
      </c>
      <c r="ED2" s="12" t="s">
        <v>73</v>
      </c>
      <c r="EE2" s="12" t="s">
        <v>74</v>
      </c>
      <c r="EG2" s="8" t="s">
        <v>63</v>
      </c>
      <c r="EH2" s="8" t="s">
        <v>64</v>
      </c>
      <c r="EI2" s="8" t="s">
        <v>70</v>
      </c>
      <c r="EJ2" s="8" t="s">
        <v>65</v>
      </c>
      <c r="EK2" s="8" t="s">
        <v>66</v>
      </c>
      <c r="EL2" s="8" t="s">
        <v>75</v>
      </c>
      <c r="EM2" s="12" t="s">
        <v>67</v>
      </c>
      <c r="EN2" s="12" t="s">
        <v>71</v>
      </c>
      <c r="EO2" s="12" t="s">
        <v>78</v>
      </c>
      <c r="EP2" s="12" t="s">
        <v>76</v>
      </c>
      <c r="EQ2" s="12" t="s">
        <v>72</v>
      </c>
      <c r="ER2" s="12" t="s">
        <v>77</v>
      </c>
      <c r="ES2" s="12" t="s">
        <v>73</v>
      </c>
      <c r="ET2" s="12" t="s">
        <v>74</v>
      </c>
      <c r="EV2" s="8" t="s">
        <v>63</v>
      </c>
      <c r="EW2" s="8" t="s">
        <v>64</v>
      </c>
      <c r="EX2" s="8" t="s">
        <v>70</v>
      </c>
      <c r="EY2" s="8" t="s">
        <v>65</v>
      </c>
      <c r="EZ2" s="8" t="s">
        <v>66</v>
      </c>
      <c r="FA2" s="8" t="s">
        <v>75</v>
      </c>
      <c r="FB2" s="12" t="s">
        <v>67</v>
      </c>
      <c r="FC2" s="12" t="s">
        <v>71</v>
      </c>
      <c r="FD2" s="12" t="s">
        <v>78</v>
      </c>
      <c r="FE2" s="12" t="s">
        <v>76</v>
      </c>
      <c r="FF2" s="12" t="s">
        <v>72</v>
      </c>
      <c r="FG2" s="12" t="s">
        <v>77</v>
      </c>
      <c r="FH2" s="12" t="s">
        <v>73</v>
      </c>
      <c r="FI2" s="12" t="s">
        <v>74</v>
      </c>
      <c r="FJ2" s="14"/>
      <c r="FK2" s="8" t="s">
        <v>63</v>
      </c>
      <c r="FL2" s="8" t="s">
        <v>64</v>
      </c>
      <c r="FM2" s="8" t="s">
        <v>70</v>
      </c>
      <c r="FN2" s="8" t="s">
        <v>65</v>
      </c>
      <c r="FO2" s="8" t="s">
        <v>66</v>
      </c>
      <c r="FP2" s="8" t="s">
        <v>75</v>
      </c>
      <c r="FQ2" s="12" t="s">
        <v>67</v>
      </c>
      <c r="FR2" s="12" t="s">
        <v>71</v>
      </c>
      <c r="FS2" s="12" t="s">
        <v>78</v>
      </c>
      <c r="FT2" s="12" t="s">
        <v>76</v>
      </c>
      <c r="FU2" s="12" t="s">
        <v>72</v>
      </c>
      <c r="FV2" s="12" t="s">
        <v>77</v>
      </c>
      <c r="FW2" s="12" t="s">
        <v>73</v>
      </c>
      <c r="FX2" s="12" t="s">
        <v>74</v>
      </c>
    </row>
    <row r="3" spans="1:181">
      <c r="A3" s="5" t="s">
        <v>0</v>
      </c>
      <c r="B3" s="9">
        <f t="shared" ref="B3:B34" si="0">EV3+EG3+DR3+DC3+CN3+BY3+BJ3+AU3+AF3+Q3+FK3</f>
        <v>102429.30774426188</v>
      </c>
      <c r="C3" s="9">
        <f t="shared" ref="C3:C34" si="1">EW3+EH3+DS3+DD3+CO3+BZ3+BK3+AV3+AG3+R3+FL3</f>
        <v>95394.694524172039</v>
      </c>
      <c r="D3" s="9">
        <f t="shared" ref="D3:D34" si="2">EX3+EI3+DT3+DE3+CP3+CA3+BL3+AW3+AH3+S3+FM3</f>
        <v>92448.851061302077</v>
      </c>
      <c r="E3" s="9">
        <f t="shared" ref="E3:E34" si="3">EY3+EJ3+DU3+DF3+CQ3+CB3+BM3+AX3+AI3+T3+FN3</f>
        <v>100251.47035612805</v>
      </c>
      <c r="F3" s="9">
        <f t="shared" ref="F3:F34" si="4">EZ3+EK3+DV3+DG3+CR3+CC3+BN3+AY3+AJ3+U3+FO3</f>
        <v>89528.898177839845</v>
      </c>
      <c r="G3" s="9">
        <f t="shared" ref="G3:G34" si="5">FA3+EL3+DW3+DH3+CS3+CD3+BO3+AZ3+AK3+V3+FP3</f>
        <v>89301.098292203707</v>
      </c>
      <c r="H3" s="10">
        <f>C3-B3</f>
        <v>-7034.6132200898428</v>
      </c>
      <c r="I3" s="10">
        <f>D3-C3</f>
        <v>-2945.8434628699615</v>
      </c>
      <c r="J3" s="10">
        <f>C3-F3</f>
        <v>5865.7963463321939</v>
      </c>
      <c r="K3" s="10">
        <f>D3-G3</f>
        <v>3147.7527690983698</v>
      </c>
      <c r="L3" s="18">
        <f>I3/(C3+1E-50)</f>
        <v>-3.0880579654495512E-2</v>
      </c>
      <c r="M3" s="18">
        <f>(G3-F3)/(F3+1E-50)</f>
        <v>-2.5444285618665447E-3</v>
      </c>
      <c r="N3" s="18">
        <f>H3/(B3+1E-50)</f>
        <v>-6.8677738579014505E-2</v>
      </c>
      <c r="O3" s="18">
        <f>(F3-E3)/(E3+1E-50)</f>
        <v>-0.10695675724453618</v>
      </c>
      <c r="P3" s="5"/>
      <c r="Q3" s="10">
        <v>23365.9947980777</v>
      </c>
      <c r="R3" s="9">
        <v>22842.5116848299</v>
      </c>
      <c r="S3" s="9">
        <v>20996.552554810001</v>
      </c>
      <c r="T3" s="9">
        <v>23487.040389999998</v>
      </c>
      <c r="U3" s="10">
        <v>15601.3071557</v>
      </c>
      <c r="V3" s="10">
        <v>16246.725826309999</v>
      </c>
      <c r="W3" s="10">
        <f>R3-Q3</f>
        <v>-523.48311324779934</v>
      </c>
      <c r="X3" s="10">
        <f>S3-R3</f>
        <v>-1845.959130019899</v>
      </c>
      <c r="Y3" s="10">
        <f>R3-U3</f>
        <v>7241.2045291299</v>
      </c>
      <c r="Z3" s="10">
        <f>S3-V3</f>
        <v>4749.826728500002</v>
      </c>
      <c r="AA3" s="18">
        <f>X3/(R3+1E-50)</f>
        <v>-8.0812441096214119E-2</v>
      </c>
      <c r="AB3" s="18">
        <f>(V3-U3)/(U3+1E-50)</f>
        <v>4.1369525269181869E-2</v>
      </c>
      <c r="AC3" s="18">
        <f>W3/(Q3+1E-50)</f>
        <v>-2.2403630479745969E-2</v>
      </c>
      <c r="AD3" s="18">
        <f>(U3-T3)/(T3+1E-50)</f>
        <v>-0.33574827238162713</v>
      </c>
      <c r="AE3" s="7"/>
      <c r="AF3" s="9">
        <v>19497.589441579999</v>
      </c>
      <c r="AG3" s="9">
        <v>17189.307404491199</v>
      </c>
      <c r="AH3" s="9">
        <v>17058.5802246819</v>
      </c>
      <c r="AI3" s="9">
        <v>19871.410970000001</v>
      </c>
      <c r="AJ3" s="10">
        <v>19676.411779999999</v>
      </c>
      <c r="AK3" s="10">
        <v>19630.767025707399</v>
      </c>
      <c r="AL3" s="10">
        <f>AG3-AF3</f>
        <v>-2308.2820370888003</v>
      </c>
      <c r="AM3" s="10">
        <f>AH3-AG3</f>
        <v>-130.72717980929883</v>
      </c>
      <c r="AN3" s="10">
        <f>AG3-AJ3</f>
        <v>-2487.1043755087994</v>
      </c>
      <c r="AO3" s="10">
        <f>AH3-AK3</f>
        <v>-2572.1868010254984</v>
      </c>
      <c r="AP3" s="18">
        <f>AM3/(AG3+1E-50)</f>
        <v>-7.6051452646162237E-3</v>
      </c>
      <c r="AQ3" s="18">
        <f>(AK3-AJ3)/(AJ3+1E-50)</f>
        <v>-2.3197702306167042E-3</v>
      </c>
      <c r="AR3" s="18">
        <f>AL3/(AF3+1E-50)</f>
        <v>-0.11838807274124996</v>
      </c>
      <c r="AS3" s="18">
        <f>(AJ3-AI3)/(AI3+1E-50)</f>
        <v>-9.8130520421722354E-3</v>
      </c>
      <c r="AT3" s="7"/>
      <c r="AU3" s="9">
        <v>1185.333007</v>
      </c>
      <c r="AV3" s="9">
        <v>1005.53260021286</v>
      </c>
      <c r="AW3" s="9">
        <v>894.46728463702505</v>
      </c>
      <c r="AX3" s="9">
        <v>1185.333007</v>
      </c>
      <c r="AY3" s="10">
        <v>1005.535967</v>
      </c>
      <c r="AZ3" s="10">
        <v>842.91080753649999</v>
      </c>
      <c r="BA3" s="10">
        <f>AV3-AU3</f>
        <v>-179.80040678713999</v>
      </c>
      <c r="BB3" s="10">
        <f>AW3-AV3</f>
        <v>-111.06531557583492</v>
      </c>
      <c r="BC3" s="10">
        <f>AV3-AY3</f>
        <v>-3.3667871400666627E-3</v>
      </c>
      <c r="BD3" s="10">
        <f>AW3-AZ3</f>
        <v>51.556477100525058</v>
      </c>
      <c r="BE3" s="18">
        <f>BB3/(AV3+1E-50)</f>
        <v>-0.11045421655381799</v>
      </c>
      <c r="BF3" s="18">
        <f>(AZ3-AY3)/(AY3+1E-50)</f>
        <v>-0.1617298284701735</v>
      </c>
      <c r="BG3" s="18">
        <f>BA3/(AU3+1E-50)</f>
        <v>-0.15168767403364816</v>
      </c>
      <c r="BH3" s="18">
        <f>(AY3-AX3)/(AX3+1E-50)</f>
        <v>-0.1516848336612632</v>
      </c>
      <c r="BI3" s="1"/>
      <c r="BJ3" s="9">
        <v>68.387084999999999</v>
      </c>
      <c r="BK3" s="9">
        <v>27.492782141699902</v>
      </c>
      <c r="BL3" s="9">
        <v>29.110413329</v>
      </c>
      <c r="BM3" s="9">
        <v>164.29087293289899</v>
      </c>
      <c r="BN3" s="10">
        <v>201.01595159999999</v>
      </c>
      <c r="BO3" s="10">
        <v>212.496514080499</v>
      </c>
      <c r="BP3" s="10">
        <f>BK3-BJ3</f>
        <v>-40.894302858300094</v>
      </c>
      <c r="BQ3" s="10">
        <f>BL3-BK3</f>
        <v>1.6176311873000984</v>
      </c>
      <c r="BR3" s="10">
        <f>BK3-BN3</f>
        <v>-173.52316945830009</v>
      </c>
      <c r="BS3" s="10">
        <f>BL3-BO3</f>
        <v>-183.38610075149899</v>
      </c>
      <c r="BT3" s="18">
        <f>BQ3/(BK3+1E-50)</f>
        <v>5.8838395436398669E-2</v>
      </c>
      <c r="BU3" s="18">
        <f>(BO3-BN3)/(BN3+1E-50)</f>
        <v>5.7112693739569891E-2</v>
      </c>
      <c r="BV3" s="18">
        <f>BP3/(BJ3+1E-50)</f>
        <v>-0.59798283342973446</v>
      </c>
      <c r="BW3" s="18">
        <f>(BN3-BM3)/(BM3+1E-50)</f>
        <v>0.22353693794116339</v>
      </c>
      <c r="BX3" s="1"/>
      <c r="BY3" s="9">
        <v>23973.216762554399</v>
      </c>
      <c r="BZ3" s="9">
        <v>23272.7265865544</v>
      </c>
      <c r="CA3" s="9">
        <v>23121.624799354398</v>
      </c>
      <c r="CB3" s="9">
        <v>23973.216759999999</v>
      </c>
      <c r="CC3" s="10">
        <v>23272.726670884949</v>
      </c>
      <c r="CD3" s="10">
        <v>23062.5752045544</v>
      </c>
      <c r="CE3" s="10">
        <f>BZ3-BY3</f>
        <v>-700.49017599999934</v>
      </c>
      <c r="CF3" s="10">
        <f>CA3-BZ3</f>
        <v>-151.10178720000113</v>
      </c>
      <c r="CG3" s="10">
        <f>BZ3-CC3</f>
        <v>-8.4330549725564197E-5</v>
      </c>
      <c r="CH3" s="10">
        <f>CA3-CD3</f>
        <v>59.049594799998886</v>
      </c>
      <c r="CI3" s="18">
        <f>CF3/(BZ3+1E-50)</f>
        <v>-6.4926551101794306E-3</v>
      </c>
      <c r="CJ3" s="18">
        <f>(CD3-CC3)/(CC3+1E-50)</f>
        <v>-9.0299460524089371E-3</v>
      </c>
      <c r="CK3" s="18">
        <f>CE3/(BY3+1E-50)</f>
        <v>-2.9219698922263469E-2</v>
      </c>
      <c r="CL3" s="18">
        <f>(CC3-CB3)/(CB3+1E-50)</f>
        <v>-2.9219695301126124E-2</v>
      </c>
      <c r="CM3" s="6"/>
      <c r="CN3" s="9">
        <v>13937.937400000004</v>
      </c>
      <c r="CO3" s="9">
        <v>13937.937400000004</v>
      </c>
      <c r="CP3" s="9">
        <v>13937.937400000004</v>
      </c>
      <c r="CQ3" s="9">
        <v>13937.937400000004</v>
      </c>
      <c r="CR3" s="9">
        <v>13937.937400000004</v>
      </c>
      <c r="CS3" s="9">
        <v>13937.937400000004</v>
      </c>
      <c r="CT3" s="10">
        <f>CO3-CN3</f>
        <v>0</v>
      </c>
      <c r="CU3" s="10">
        <f>CP3-CO3</f>
        <v>0</v>
      </c>
      <c r="CV3" s="10">
        <f>CO3-CR3</f>
        <v>0</v>
      </c>
      <c r="CW3" s="10">
        <f>CP3-CS3</f>
        <v>0</v>
      </c>
      <c r="CX3" s="18">
        <f>CU3/(CO3+1E-50)</f>
        <v>0</v>
      </c>
      <c r="CY3" s="18">
        <f>(CS3-CR3)/(CR3+1E-50)</f>
        <v>0</v>
      </c>
      <c r="CZ3" s="18">
        <f>CT3/(CN3+1E-50)</f>
        <v>0</v>
      </c>
      <c r="DA3" s="18">
        <f>(CR3-CQ3)/(CQ3+1E-50)</f>
        <v>0</v>
      </c>
      <c r="DB3" s="7"/>
      <c r="DC3" s="9">
        <v>4879.8604954045113</v>
      </c>
      <c r="DD3" s="9">
        <v>2547.2699801787649</v>
      </c>
      <c r="DE3" s="9">
        <v>2114.9525480732168</v>
      </c>
      <c r="DF3" s="9">
        <v>2205.70564054646</v>
      </c>
      <c r="DG3" s="10">
        <v>1256.1920339999999</v>
      </c>
      <c r="DH3" s="10">
        <v>1081.52822234264</v>
      </c>
      <c r="DI3" s="10">
        <f>DD3-DC3</f>
        <v>-2332.5905152257465</v>
      </c>
      <c r="DJ3" s="10">
        <f>DE3-DD3</f>
        <v>-432.31743210554805</v>
      </c>
      <c r="DK3" s="10">
        <f>DD3-DG3</f>
        <v>1291.0779461787649</v>
      </c>
      <c r="DL3" s="10">
        <f>DE3-DH3</f>
        <v>1033.4243257305768</v>
      </c>
      <c r="DM3" s="18">
        <f>DJ3/(DD3+1E-50)</f>
        <v>-0.16971794724138681</v>
      </c>
      <c r="DN3" s="18">
        <f>(DH3-DG3)/(DG3+1E-50)</f>
        <v>-0.13904228567760521</v>
      </c>
      <c r="DO3" s="18">
        <f>DI3/(DC3+1E-50)</f>
        <v>-0.47800352436763432</v>
      </c>
      <c r="DP3" s="18">
        <f>(DG3-DF3)/(DF3+1E-50)</f>
        <v>-0.43048065394220947</v>
      </c>
      <c r="DQ3" s="7"/>
      <c r="DR3" s="9">
        <v>2888.16512341919</v>
      </c>
      <c r="DS3" s="9">
        <v>2226.7969214999998</v>
      </c>
      <c r="DT3" s="9">
        <v>1985.0498141273199</v>
      </c>
      <c r="DU3" s="9">
        <v>2888.1651230000002</v>
      </c>
      <c r="DV3" s="10">
        <v>2226.7969214999998</v>
      </c>
      <c r="DW3" s="10">
        <v>1985.0498141273199</v>
      </c>
      <c r="DX3" s="10">
        <f>DS3-DR3</f>
        <v>-661.36820191919014</v>
      </c>
      <c r="DY3" s="10">
        <f>DT3-DS3</f>
        <v>-241.74710737267992</v>
      </c>
      <c r="DZ3" s="10">
        <f>DS3-DV3</f>
        <v>0</v>
      </c>
      <c r="EA3" s="10">
        <f>DT3-DW3</f>
        <v>0</v>
      </c>
      <c r="EB3" s="18">
        <f>DY3/(DS3+1E-50)</f>
        <v>-0.10856270953070829</v>
      </c>
      <c r="EC3" s="18">
        <f>(DW3-DV3)/(DV3+1E-50)</f>
        <v>-0.10856270953070829</v>
      </c>
      <c r="ED3" s="18">
        <f>DX3/(DR3+1E-50)</f>
        <v>-0.22899251727554318</v>
      </c>
      <c r="EE3" s="18">
        <f>(DV3-DU3)/(DU3+1E-50)</f>
        <v>-0.22899251716363875</v>
      </c>
      <c r="EF3" s="6"/>
      <c r="EG3" s="9">
        <v>269.97740973774006</v>
      </c>
      <c r="EH3" s="9">
        <v>199.89754634303179</v>
      </c>
      <c r="EI3" s="9">
        <v>189.38027569332988</v>
      </c>
      <c r="EJ3" s="9">
        <v>281.94345088616501</v>
      </c>
      <c r="EK3" s="10">
        <v>219.440850092479</v>
      </c>
      <c r="EL3" s="10">
        <v>201.41431570057699</v>
      </c>
      <c r="EM3" s="10">
        <f>EH3-EG3</f>
        <v>-70.079863394708269</v>
      </c>
      <c r="EN3" s="10">
        <f>EI3-EH3</f>
        <v>-10.517270649701913</v>
      </c>
      <c r="EO3" s="10">
        <f>EH3-EK3</f>
        <v>-19.543303749447205</v>
      </c>
      <c r="EP3" s="10">
        <f>EI3-EL3</f>
        <v>-12.034040007247114</v>
      </c>
      <c r="EQ3" s="18">
        <f>EN3/(EH3+1E-50)</f>
        <v>-5.2613305376214461E-2</v>
      </c>
      <c r="ER3" s="18">
        <f>(EL3-EK3)/(EK3+1E-50)</f>
        <v>-8.2147578193873555E-2</v>
      </c>
      <c r="ES3" s="18">
        <f>EM3/(EG3+1E-50)</f>
        <v>-0.25957676778507083</v>
      </c>
      <c r="ET3" s="18">
        <f>(EK3-EJ3)/(EJ3+1E-50)</f>
        <v>-0.22168488254377475</v>
      </c>
      <c r="EU3" s="7"/>
      <c r="EV3" s="9">
        <v>781.133368924244</v>
      </c>
      <c r="EW3" s="9">
        <v>557.18363814058307</v>
      </c>
      <c r="EX3" s="9">
        <v>531.89274140999294</v>
      </c>
      <c r="EY3" s="9">
        <v>674.71388919843002</v>
      </c>
      <c r="EZ3" s="10">
        <v>543.51812706240992</v>
      </c>
      <c r="FA3" s="10">
        <v>509.745708821976</v>
      </c>
      <c r="FB3" s="10">
        <f>EW3-EV3</f>
        <v>-223.94973078366093</v>
      </c>
      <c r="FC3" s="10">
        <f>EX3-EW3</f>
        <v>-25.290896730590134</v>
      </c>
      <c r="FD3" s="10">
        <f>EW3-EZ3</f>
        <v>13.665511078173154</v>
      </c>
      <c r="FE3" s="10">
        <f>EX3-FA3</f>
        <v>22.147032588016941</v>
      </c>
      <c r="FF3" s="18">
        <f>FC3/(EW3+1E-50)</f>
        <v>-4.5390594768701706E-2</v>
      </c>
      <c r="FG3" s="18">
        <f>(FA3-EZ3)/(EZ3+1E-50)</f>
        <v>-6.2136691600271091E-2</v>
      </c>
      <c r="FH3" s="18">
        <f>FB3/(EV3+1E-50)</f>
        <v>-0.28669845597823906</v>
      </c>
      <c r="FI3" s="18">
        <f>(EZ3-EY3)/(EY3+1E-50)</f>
        <v>-0.19444651167902086</v>
      </c>
      <c r="FJ3" s="15"/>
      <c r="FK3" s="9">
        <v>11581.7128525641</v>
      </c>
      <c r="FL3" s="9">
        <v>11588.037979779599</v>
      </c>
      <c r="FM3" s="9">
        <v>11589.3030051859</v>
      </c>
      <c r="FN3" s="9">
        <v>11581.7128525641</v>
      </c>
      <c r="FO3" s="9">
        <v>11588.01532</v>
      </c>
      <c r="FP3" s="9">
        <v>11589.9474530224</v>
      </c>
      <c r="FQ3" s="10">
        <f>FL3-FK3</f>
        <v>6.3251272154993785</v>
      </c>
      <c r="FR3" s="10">
        <f>FM3-FL3</f>
        <v>1.2650254063009925</v>
      </c>
      <c r="FS3" s="10">
        <f>FL3-FO3</f>
        <v>2.2659779599052854E-2</v>
      </c>
      <c r="FT3" s="10">
        <f>FM3-FP3</f>
        <v>-0.6444478364992392</v>
      </c>
      <c r="FU3" s="18">
        <f>FR3/(FL3+1E-50)</f>
        <v>1.0916648776163683E-4</v>
      </c>
      <c r="FV3" s="18">
        <f>(FP3-FO3)/(FO3+1E-50)</f>
        <v>1.6673545633518239E-4</v>
      </c>
      <c r="FW3" s="18">
        <f>FQ3/(FK3+1E-50)</f>
        <v>5.4613055046508468E-4</v>
      </c>
      <c r="FX3" s="18">
        <f>(FO3-FN3)/(FN3+1E-50)</f>
        <v>5.4417403678809126E-4</v>
      </c>
      <c r="FY3" s="7"/>
    </row>
    <row r="4" spans="1:181">
      <c r="A4" s="5" t="s">
        <v>1</v>
      </c>
      <c r="B4" s="9">
        <f t="shared" si="0"/>
        <v>81645.335749766644</v>
      </c>
      <c r="C4" s="9">
        <f t="shared" si="1"/>
        <v>74219.229313616408</v>
      </c>
      <c r="D4" s="9">
        <f t="shared" si="2"/>
        <v>73185.855479881138</v>
      </c>
      <c r="E4" s="9">
        <f t="shared" si="3"/>
        <v>77753.025691790594</v>
      </c>
      <c r="F4" s="9">
        <f t="shared" si="4"/>
        <v>74623.927513570947</v>
      </c>
      <c r="G4" s="9">
        <f t="shared" si="5"/>
        <v>75818.075874189148</v>
      </c>
      <c r="H4" s="10">
        <f t="shared" ref="H4:I53" si="6">C4-B4</f>
        <v>-7426.1064361502358</v>
      </c>
      <c r="I4" s="10">
        <f t="shared" si="6"/>
        <v>-1033.3738337352697</v>
      </c>
      <c r="J4" s="10">
        <f t="shared" ref="J4:J53" si="7">C4-F4</f>
        <v>-404.69819995453872</v>
      </c>
      <c r="K4" s="10">
        <f t="shared" ref="K4:K53" si="8">D4-G4</f>
        <v>-2632.2203943080094</v>
      </c>
      <c r="L4" s="18">
        <f t="shared" ref="L4:L53" si="9">I4/(C4+1E-50)</f>
        <v>-1.3923262789063817E-2</v>
      </c>
      <c r="M4" s="18">
        <f t="shared" ref="M4:M53" si="10">(G4-F4)/(F4+1E-50)</f>
        <v>1.6002218060702254E-2</v>
      </c>
      <c r="N4" s="18">
        <f t="shared" ref="N4:N53" si="11">H4/(B4+1E-50)</f>
        <v>-9.0955672702607029E-2</v>
      </c>
      <c r="O4" s="18">
        <f t="shared" ref="O4:O53" si="12">(F4-E4)/(E4+1E-50)</f>
        <v>-4.0244069608599511E-2</v>
      </c>
      <c r="P4" s="5"/>
      <c r="Q4" s="10">
        <v>7417.7751093484003</v>
      </c>
      <c r="R4" s="9">
        <v>3834.4263603200002</v>
      </c>
      <c r="S4" s="9">
        <v>3774.8007496800001</v>
      </c>
      <c r="T4" s="9">
        <v>7505.9071809999996</v>
      </c>
      <c r="U4" s="10">
        <v>6614.7293841999999</v>
      </c>
      <c r="V4" s="10">
        <v>8415.8963514899897</v>
      </c>
      <c r="W4" s="10">
        <f t="shared" ref="W4:X53" si="13">R4-Q4</f>
        <v>-3583.3487490284001</v>
      </c>
      <c r="X4" s="10">
        <f t="shared" si="13"/>
        <v>-59.625610640000104</v>
      </c>
      <c r="Y4" s="10">
        <f t="shared" ref="Y4:Y53" si="14">R4-U4</f>
        <v>-2780.3030238799997</v>
      </c>
      <c r="Z4" s="10">
        <f t="shared" ref="Z4:Z53" si="15">S4-V4</f>
        <v>-4641.0956018099896</v>
      </c>
      <c r="AA4" s="18">
        <f t="shared" ref="AA4:AA53" si="16">X4/(R4+1E-50)</f>
        <v>-1.5550073214869115E-2</v>
      </c>
      <c r="AB4" s="18">
        <f t="shared" ref="AB4:AB53" si="17">(V4-U4)/(U4+1E-50)</f>
        <v>0.27229639531320404</v>
      </c>
      <c r="AC4" s="18">
        <f t="shared" ref="AC4:AC53" si="18">W4/(Q4+1E-50)</f>
        <v>-0.48307594881279331</v>
      </c>
      <c r="AD4" s="18">
        <f t="shared" ref="AD4:AD53" si="19">(U4-T4)/(T4+1E-50)</f>
        <v>-0.1187301914758383</v>
      </c>
      <c r="AE4" s="7"/>
      <c r="AF4" s="9">
        <v>3939.5843981069902</v>
      </c>
      <c r="AG4" s="9">
        <v>3867.3507485658101</v>
      </c>
      <c r="AH4" s="9">
        <v>3797.1809764700902</v>
      </c>
      <c r="AI4" s="9">
        <v>3939.584398</v>
      </c>
      <c r="AJ4" s="10">
        <v>3929.446762</v>
      </c>
      <c r="AK4" s="10">
        <v>3941.7763953804501</v>
      </c>
      <c r="AL4" s="10">
        <f t="shared" ref="AL4:AM53" si="20">AG4-AF4</f>
        <v>-72.233649541180057</v>
      </c>
      <c r="AM4" s="10">
        <f t="shared" si="20"/>
        <v>-70.169772095719964</v>
      </c>
      <c r="AN4" s="10">
        <f t="shared" ref="AN4:AN53" si="21">AG4-AJ4</f>
        <v>-62.096013434189899</v>
      </c>
      <c r="AO4" s="10">
        <f t="shared" ref="AO4:AO53" si="22">AH4-AK4</f>
        <v>-144.59541891035997</v>
      </c>
      <c r="AP4" s="18">
        <f t="shared" ref="AP4:AP53" si="23">AM4/(AG4+1E-50)</f>
        <v>-1.8144144831378977E-2</v>
      </c>
      <c r="AQ4" s="18">
        <f t="shared" ref="AQ4:AQ53" si="24">(AK4-AJ4)/(AJ4+1E-50)</f>
        <v>3.1377530037268145E-3</v>
      </c>
      <c r="AR4" s="18">
        <f t="shared" ref="AR4:AR53" si="25">AL4/(AF4+1E-50)</f>
        <v>-1.8335347651363694E-2</v>
      </c>
      <c r="AS4" s="18">
        <f t="shared" ref="AS4:AS53" si="26">(AJ4-AI4)/(AI4+1E-50)</f>
        <v>-2.573275497066767E-3</v>
      </c>
      <c r="AT4" s="7"/>
      <c r="AU4" s="9">
        <v>723.00280430756504</v>
      </c>
      <c r="AV4" s="9">
        <v>536.04697777130298</v>
      </c>
      <c r="AW4" s="9">
        <v>490.63959191165702</v>
      </c>
      <c r="AX4" s="9">
        <v>723.00280430756504</v>
      </c>
      <c r="AY4" s="10">
        <v>536.07379300000002</v>
      </c>
      <c r="AZ4" s="10">
        <v>470.924917019438</v>
      </c>
      <c r="BA4" s="10">
        <f t="shared" ref="BA4:BB53" si="27">AV4-AU4</f>
        <v>-186.95582653626207</v>
      </c>
      <c r="BB4" s="10">
        <f t="shared" si="27"/>
        <v>-45.407385859645956</v>
      </c>
      <c r="BC4" s="10">
        <f t="shared" ref="BC4:BC53" si="28">AV4-AY4</f>
        <v>-2.6815228697046223E-2</v>
      </c>
      <c r="BD4" s="10">
        <f t="shared" ref="BD4:BD53" si="29">AW4-AZ4</f>
        <v>19.714674892219023</v>
      </c>
      <c r="BE4" s="18">
        <f t="shared" ref="BE4:BE53" si="30">BB4/(AV4+1E-50)</f>
        <v>-8.4707847898768285E-2</v>
      </c>
      <c r="BF4" s="18">
        <f t="shared" ref="BF4:BF53" si="31">(AZ4-AY4)/(AY4+1E-50)</f>
        <v>-0.12152967899432834</v>
      </c>
      <c r="BG4" s="18">
        <f t="shared" ref="BG4:BG53" si="32">BA4/(AU4+1E-50)</f>
        <v>-0.25858243622625171</v>
      </c>
      <c r="BH4" s="18">
        <f t="shared" ref="BH4:BH53" si="33">(AY4-AX4)/(AX4+1E-50)</f>
        <v>-0.25854534753373587</v>
      </c>
      <c r="BI4" s="1"/>
      <c r="BJ4" s="9">
        <v>0</v>
      </c>
      <c r="BK4" s="9">
        <v>0</v>
      </c>
      <c r="BL4" s="9">
        <v>0</v>
      </c>
      <c r="BM4" s="9">
        <v>0</v>
      </c>
      <c r="BN4" s="10">
        <v>0</v>
      </c>
      <c r="BO4" s="10">
        <v>0</v>
      </c>
      <c r="BP4" s="10">
        <f t="shared" ref="BP4:BQ53" si="34">BK4-BJ4</f>
        <v>0</v>
      </c>
      <c r="BQ4" s="10">
        <f t="shared" si="34"/>
        <v>0</v>
      </c>
      <c r="BR4" s="10">
        <f t="shared" ref="BR4:BR53" si="35">BK4-BN4</f>
        <v>0</v>
      </c>
      <c r="BS4" s="10">
        <f t="shared" ref="BS4:BS53" si="36">BL4-BO4</f>
        <v>0</v>
      </c>
      <c r="BT4" s="18">
        <f t="shared" ref="BT4:BT53" si="37">BQ4/(BK4+1E-50)</f>
        <v>0</v>
      </c>
      <c r="BU4" s="18">
        <f t="shared" ref="BU4:BU53" si="38">(BO4-BN4)/(BN4+1E-50)</f>
        <v>0</v>
      </c>
      <c r="BV4" s="18">
        <f t="shared" ref="BV4:BV53" si="39">BP4/(BJ4+1E-50)</f>
        <v>0</v>
      </c>
      <c r="BW4" s="18">
        <f t="shared" ref="BW4:BW53" si="40">(BN4-BM4)/(BM4+1E-50)</f>
        <v>0</v>
      </c>
      <c r="BX4" s="2"/>
      <c r="BY4" s="9">
        <v>8595.8891984926995</v>
      </c>
      <c r="BZ4" s="9">
        <v>8309.9601659174805</v>
      </c>
      <c r="CA4" s="9">
        <v>8235.5409253027392</v>
      </c>
      <c r="CB4" s="9">
        <v>8595.8891980000008</v>
      </c>
      <c r="CC4" s="10">
        <v>8309.9602671181838</v>
      </c>
      <c r="CD4" s="10">
        <v>8224.1732721449098</v>
      </c>
      <c r="CE4" s="10">
        <f t="shared" ref="CE4:CF53" si="41">BZ4-BY4</f>
        <v>-285.92903257521903</v>
      </c>
      <c r="CF4" s="10">
        <f t="shared" si="41"/>
        <v>-74.419240614741284</v>
      </c>
      <c r="CG4" s="10">
        <f t="shared" ref="CG4:CG53" si="42">BZ4-CC4</f>
        <v>-1.0120070328412112E-4</v>
      </c>
      <c r="CH4" s="10">
        <f t="shared" ref="CH4:CH53" si="43">CA4-CD4</f>
        <v>11.367653157829409</v>
      </c>
      <c r="CI4" s="18">
        <f t="shared" ref="CI4:CI53" si="44">CF4/(BZ4+1E-50)</f>
        <v>-8.9554268767694928E-3</v>
      </c>
      <c r="CJ4" s="18">
        <f t="shared" ref="CJ4:CJ53" si="45">(CD4-CC4)/(CC4+1E-50)</f>
        <v>-1.0323394121717516E-2</v>
      </c>
      <c r="CK4" s="18">
        <f t="shared" ref="CK4:CK53" si="46">CE4/(BY4+1E-50)</f>
        <v>-3.3263461867953932E-2</v>
      </c>
      <c r="CL4" s="18">
        <f t="shared" ref="CL4:CL53" si="47">(CC4-CB4)/(CB4+1E-50)</f>
        <v>-3.3263450039391372E-2</v>
      </c>
      <c r="CM4" s="6"/>
      <c r="CN4" s="9">
        <v>37151.067000000003</v>
      </c>
      <c r="CO4" s="9">
        <v>37151.067000000003</v>
      </c>
      <c r="CP4" s="9">
        <v>37151.067000000003</v>
      </c>
      <c r="CQ4" s="9">
        <v>37151.067000000003</v>
      </c>
      <c r="CR4" s="9">
        <v>37151.067000000003</v>
      </c>
      <c r="CS4" s="9">
        <v>37151.067000000003</v>
      </c>
      <c r="CT4" s="10">
        <f t="shared" ref="CT4:CU53" si="48">CO4-CN4</f>
        <v>0</v>
      </c>
      <c r="CU4" s="10">
        <f t="shared" si="48"/>
        <v>0</v>
      </c>
      <c r="CV4" s="10">
        <f t="shared" ref="CV4:CV53" si="49">CO4-CR4</f>
        <v>0</v>
      </c>
      <c r="CW4" s="10">
        <f t="shared" ref="CW4:CW53" si="50">CP4-CS4</f>
        <v>0</v>
      </c>
      <c r="CX4" s="18">
        <f t="shared" ref="CX4:CX53" si="51">CU4/(CO4+1E-50)</f>
        <v>0</v>
      </c>
      <c r="CY4" s="18">
        <f t="shared" ref="CY4:CY53" si="52">(CS4-CR4)/(CR4+1E-50)</f>
        <v>0</v>
      </c>
      <c r="CZ4" s="18">
        <f t="shared" ref="CZ4:CZ53" si="53">CT4/(CN4+1E-50)</f>
        <v>0</v>
      </c>
      <c r="DA4" s="18">
        <f t="shared" ref="DA4:DA53" si="54">(CR4-CQ4)/(CQ4+1E-50)</f>
        <v>0</v>
      </c>
      <c r="DB4" s="7"/>
      <c r="DC4" s="9">
        <v>6204.7943026557987</v>
      </c>
      <c r="DD4" s="9">
        <v>3904.0887970298186</v>
      </c>
      <c r="DE4" s="9">
        <v>3427.482507397789</v>
      </c>
      <c r="DF4" s="9">
        <v>2315.29412894395</v>
      </c>
      <c r="DG4" s="10">
        <v>1408.6117569999999</v>
      </c>
      <c r="DH4" s="10">
        <v>1284.8321175528299</v>
      </c>
      <c r="DI4" s="10">
        <f t="shared" ref="DI4:DJ53" si="55">DD4-DC4</f>
        <v>-2300.7055056259801</v>
      </c>
      <c r="DJ4" s="10">
        <f t="shared" si="55"/>
        <v>-476.60628963202953</v>
      </c>
      <c r="DK4" s="10">
        <f t="shared" ref="DK4:DK53" si="56">DD4-DG4</f>
        <v>2495.4770400298185</v>
      </c>
      <c r="DL4" s="10">
        <f t="shared" ref="DL4:DL53" si="57">DE4-DH4</f>
        <v>2142.6503898449591</v>
      </c>
      <c r="DM4" s="18">
        <f t="shared" ref="DM4:DM53" si="58">DJ4/(DD4+1E-50)</f>
        <v>-0.1220787524081485</v>
      </c>
      <c r="DN4" s="18">
        <f t="shared" ref="DN4:DN53" si="59">(DH4-DG4)/(DG4+1E-50)</f>
        <v>-8.7873495895554987E-2</v>
      </c>
      <c r="DO4" s="18">
        <f t="shared" ref="DO4:DO53" si="60">DI4/(DC4+1E-50)</f>
        <v>-0.37079480695133177</v>
      </c>
      <c r="DP4" s="18">
        <f t="shared" ref="DP4:DP53" si="61">(DG4-DF4)/(DF4+1E-50)</f>
        <v>-0.39160569735366851</v>
      </c>
      <c r="DQ4" s="7"/>
      <c r="DR4" s="9">
        <v>3763.1564659211199</v>
      </c>
      <c r="DS4" s="9">
        <v>2966.3280553999998</v>
      </c>
      <c r="DT4" s="9">
        <v>2679.2251441181302</v>
      </c>
      <c r="DU4" s="9">
        <v>3763.1564659999999</v>
      </c>
      <c r="DV4" s="10">
        <v>2966.3280553999998</v>
      </c>
      <c r="DW4" s="10">
        <v>2679.2251441181302</v>
      </c>
      <c r="DX4" s="10">
        <f t="shared" ref="DX4:DY53" si="62">DS4-DR4</f>
        <v>-796.82841052112008</v>
      </c>
      <c r="DY4" s="10">
        <f t="shared" si="62"/>
        <v>-287.10291128186964</v>
      </c>
      <c r="DZ4" s="10">
        <f t="shared" ref="DZ4:DZ53" si="63">DS4-DV4</f>
        <v>0</v>
      </c>
      <c r="EA4" s="10">
        <f t="shared" ref="EA4:EA53" si="64">DT4-DW4</f>
        <v>0</v>
      </c>
      <c r="EB4" s="18">
        <f t="shared" ref="EB4:EB53" si="65">DY4/(DS4+1E-50)</f>
        <v>-9.6787309400663962E-2</v>
      </c>
      <c r="EC4" s="18">
        <f t="shared" ref="EC4:EC53" si="66">(DW4-DV4)/(DV4+1E-50)</f>
        <v>-9.6787309400663962E-2</v>
      </c>
      <c r="ED4" s="18">
        <f t="shared" ref="ED4:ED53" si="67">DX4/(DR4+1E-50)</f>
        <v>-0.21174469298237852</v>
      </c>
      <c r="EE4" s="18">
        <f t="shared" ref="EE4:EE53" si="68">(DV4-DU4)/(DU4+1E-50)</f>
        <v>-0.21174469299890122</v>
      </c>
      <c r="EF4" s="6"/>
      <c r="EG4" s="9">
        <v>251.27148592688599</v>
      </c>
      <c r="EH4" s="9">
        <v>208.24863650209542</v>
      </c>
      <c r="EI4" s="9">
        <v>202.63362602224316</v>
      </c>
      <c r="EJ4" s="9">
        <v>261.907325218229</v>
      </c>
      <c r="EK4" s="10">
        <v>236.75035661136397</v>
      </c>
      <c r="EL4" s="10">
        <v>218.42202319933699</v>
      </c>
      <c r="EM4" s="10">
        <f t="shared" ref="EM4:EN53" si="69">EH4-EG4</f>
        <v>-43.022849424790564</v>
      </c>
      <c r="EN4" s="10">
        <f t="shared" si="69"/>
        <v>-5.6150104798522591</v>
      </c>
      <c r="EO4" s="10">
        <f t="shared" ref="EO4:EO53" si="70">EH4-EK4</f>
        <v>-28.501720109268547</v>
      </c>
      <c r="EP4" s="10">
        <f t="shared" ref="EP4:EP53" si="71">EI4-EL4</f>
        <v>-15.788397177093827</v>
      </c>
      <c r="EQ4" s="18">
        <f t="shared" ref="EQ4:EQ53" si="72">EN4/(EH4+1E-50)</f>
        <v>-2.6963011975330558E-2</v>
      </c>
      <c r="ER4" s="18">
        <f t="shared" ref="ER4:ER53" si="73">(EL4-EK4)/(EK4+1E-50)</f>
        <v>-7.7416286397041151E-2</v>
      </c>
      <c r="ES4" s="18">
        <f t="shared" ref="ES4:ES53" si="74">EM4/(EG4+1E-50)</f>
        <v>-0.17122057947040273</v>
      </c>
      <c r="ET4" s="18">
        <f t="shared" ref="ET4:ET53" si="75">(EK4-EJ4)/(EJ4+1E-50)</f>
        <v>-9.605294004626827E-2</v>
      </c>
      <c r="EU4" s="7"/>
      <c r="EV4" s="9">
        <v>792.68764623747393</v>
      </c>
      <c r="EW4" s="9">
        <v>635.60523334019797</v>
      </c>
      <c r="EX4" s="9">
        <v>621.17762020879206</v>
      </c>
      <c r="EY4" s="9">
        <v>691.10985155114497</v>
      </c>
      <c r="EZ4" s="10">
        <v>664.85279824139002</v>
      </c>
      <c r="FA4" s="10">
        <v>625.65131451445893</v>
      </c>
      <c r="FB4" s="10">
        <f t="shared" ref="FB4:FC53" si="76">EW4-EV4</f>
        <v>-157.08241289727596</v>
      </c>
      <c r="FC4" s="10">
        <f t="shared" si="76"/>
        <v>-14.427613131405906</v>
      </c>
      <c r="FD4" s="10">
        <f t="shared" ref="FD4:FD53" si="77">EW4-EZ4</f>
        <v>-29.24756490119205</v>
      </c>
      <c r="FE4" s="10">
        <f t="shared" ref="FE4:FE53" si="78">EX4-FA4</f>
        <v>-4.4736943056668679</v>
      </c>
      <c r="FF4" s="18">
        <f t="shared" ref="FF4:FF53" si="79">FC4/(EW4+1E-50)</f>
        <v>-2.2699015638349453E-2</v>
      </c>
      <c r="FG4" s="18">
        <f t="shared" ref="FG4:FG53" si="80">(FA4-EZ4)/(EZ4+1E-50)</f>
        <v>-5.8962651327667412E-2</v>
      </c>
      <c r="FH4" s="18">
        <f t="shared" ref="FH4:FH53" si="81">FB4/(EV4+1E-50)</f>
        <v>-0.19816432568726711</v>
      </c>
      <c r="FI4" s="18">
        <f t="shared" ref="FI4:FI53" si="82">(EZ4-EY4)/(EY4+1E-50)</f>
        <v>-3.7992590108248257E-2</v>
      </c>
      <c r="FJ4" s="15"/>
      <c r="FK4" s="9">
        <v>12806.1073387697</v>
      </c>
      <c r="FL4" s="9">
        <v>12806.1073387697</v>
      </c>
      <c r="FM4" s="9">
        <v>12806.1073387697</v>
      </c>
      <c r="FN4" s="9">
        <v>12806.1073387697</v>
      </c>
      <c r="FO4" s="9">
        <v>12806.10734</v>
      </c>
      <c r="FP4" s="9">
        <v>12806.1073387696</v>
      </c>
      <c r="FQ4" s="10">
        <f t="shared" ref="FQ4:FR53" si="83">FL4-FK4</f>
        <v>0</v>
      </c>
      <c r="FR4" s="10">
        <f t="shared" si="83"/>
        <v>0</v>
      </c>
      <c r="FS4" s="10">
        <f t="shared" ref="FS4:FS53" si="84">FL4-FO4</f>
        <v>-1.2303007679292932E-6</v>
      </c>
      <c r="FT4" s="10">
        <f t="shared" ref="FT4:FT53" si="85">FM4-FP4</f>
        <v>1.0004441719502211E-10</v>
      </c>
      <c r="FU4" s="18">
        <f t="shared" ref="FU4:FU53" si="86">FR4/(FL4+1E-50)</f>
        <v>0</v>
      </c>
      <c r="FV4" s="18">
        <f t="shared" ref="FV4:FV53" si="87">(FP4-FO4)/(FO4+1E-50)</f>
        <v>-9.6079220615566714E-11</v>
      </c>
      <c r="FW4" s="18">
        <f t="shared" ref="FW4:FW53" si="88">FQ4/(FK4+1E-50)</f>
        <v>0</v>
      </c>
      <c r="FX4" s="18">
        <f t="shared" ref="FX4:FX53" si="89">(FO4-FN4)/(FN4+1E-50)</f>
        <v>9.6071408382204756E-11</v>
      </c>
      <c r="FY4" s="7"/>
    </row>
    <row r="5" spans="1:181">
      <c r="A5" s="5" t="s">
        <v>2</v>
      </c>
      <c r="B5" s="9">
        <f t="shared" si="0"/>
        <v>64592.584647528478</v>
      </c>
      <c r="C5" s="9">
        <f t="shared" si="1"/>
        <v>62735.784845889866</v>
      </c>
      <c r="D5" s="9">
        <f t="shared" si="2"/>
        <v>62302.172389532796</v>
      </c>
      <c r="E5" s="9">
        <f t="shared" si="3"/>
        <v>63256.783288313563</v>
      </c>
      <c r="F5" s="9">
        <f t="shared" si="4"/>
        <v>63993.498094507464</v>
      </c>
      <c r="G5" s="9">
        <f t="shared" si="5"/>
        <v>63739.684915395257</v>
      </c>
      <c r="H5" s="10">
        <f t="shared" si="6"/>
        <v>-1856.7998016386118</v>
      </c>
      <c r="I5" s="10">
        <f t="shared" si="6"/>
        <v>-433.61245635707019</v>
      </c>
      <c r="J5" s="10">
        <f t="shared" si="7"/>
        <v>-1257.7132486175979</v>
      </c>
      <c r="K5" s="10">
        <f t="shared" si="8"/>
        <v>-1437.5125258624612</v>
      </c>
      <c r="L5" s="18">
        <f t="shared" si="9"/>
        <v>-6.9117244236640537E-3</v>
      </c>
      <c r="M5" s="18">
        <f t="shared" si="10"/>
        <v>-3.9662338623428295E-3</v>
      </c>
      <c r="N5" s="18">
        <f t="shared" si="11"/>
        <v>-2.8746330740144162E-2</v>
      </c>
      <c r="O5" s="18">
        <f t="shared" si="12"/>
        <v>1.1646415892443992E-2</v>
      </c>
      <c r="P5" s="5"/>
      <c r="Q5" s="10">
        <v>1687.8428778886801</v>
      </c>
      <c r="R5" s="9">
        <v>2681.8047231800001</v>
      </c>
      <c r="S5" s="9">
        <v>2922.4143939299902</v>
      </c>
      <c r="T5" s="9">
        <v>1760.690216</v>
      </c>
      <c r="U5" s="10">
        <v>4534.2522884</v>
      </c>
      <c r="V5" s="10">
        <v>4830.2051059799896</v>
      </c>
      <c r="W5" s="10">
        <f t="shared" si="13"/>
        <v>993.96184529132006</v>
      </c>
      <c r="X5" s="10">
        <f t="shared" si="13"/>
        <v>240.60967074999007</v>
      </c>
      <c r="Y5" s="10">
        <f t="shared" si="14"/>
        <v>-1852.4475652199999</v>
      </c>
      <c r="Z5" s="10">
        <f t="shared" si="15"/>
        <v>-1907.7907120499995</v>
      </c>
      <c r="AA5" s="18">
        <f t="shared" si="16"/>
        <v>8.9719310533797059E-2</v>
      </c>
      <c r="AB5" s="18">
        <f t="shared" si="17"/>
        <v>6.5270478737393417E-2</v>
      </c>
      <c r="AC5" s="18">
        <f t="shared" si="18"/>
        <v>0.5888947711380963</v>
      </c>
      <c r="AD5" s="18">
        <f t="shared" si="19"/>
        <v>1.5752697704546113</v>
      </c>
      <c r="AE5" s="7"/>
      <c r="AF5" s="9">
        <v>10820.471199842599</v>
      </c>
      <c r="AG5" s="9">
        <v>10563.9773712524</v>
      </c>
      <c r="AH5" s="9">
        <v>10540.281240067199</v>
      </c>
      <c r="AI5" s="9">
        <v>10871.558999999999</v>
      </c>
      <c r="AJ5" s="10">
        <v>10693.8784</v>
      </c>
      <c r="AK5" s="10">
        <v>10697.6186641444</v>
      </c>
      <c r="AL5" s="10">
        <f t="shared" si="20"/>
        <v>-256.49382859019897</v>
      </c>
      <c r="AM5" s="10">
        <f t="shared" si="20"/>
        <v>-23.696131185201011</v>
      </c>
      <c r="AN5" s="10">
        <f t="shared" si="21"/>
        <v>-129.90102874759941</v>
      </c>
      <c r="AO5" s="10">
        <f t="shared" si="22"/>
        <v>-157.33742407720092</v>
      </c>
      <c r="AP5" s="18">
        <f t="shared" si="23"/>
        <v>-2.2431069617476606E-3</v>
      </c>
      <c r="AQ5" s="18">
        <f t="shared" si="24"/>
        <v>3.4975749718647436E-4</v>
      </c>
      <c r="AR5" s="18">
        <f t="shared" si="25"/>
        <v>-2.3704497138158833E-2</v>
      </c>
      <c r="AS5" s="18">
        <f t="shared" si="26"/>
        <v>-1.6343617322961655E-2</v>
      </c>
      <c r="AT5" s="7"/>
      <c r="AU5" s="9">
        <v>928.96400967232</v>
      </c>
      <c r="AV5" s="9">
        <v>741.26594179108304</v>
      </c>
      <c r="AW5" s="9">
        <v>668.03824707215097</v>
      </c>
      <c r="AX5" s="9">
        <v>928.96400967232</v>
      </c>
      <c r="AY5" s="10">
        <v>741.28676140000005</v>
      </c>
      <c r="AZ5" s="10">
        <v>634.66003428653596</v>
      </c>
      <c r="BA5" s="10">
        <f t="shared" si="27"/>
        <v>-187.69806788123697</v>
      </c>
      <c r="BB5" s="10">
        <f t="shared" si="27"/>
        <v>-73.227694718932071</v>
      </c>
      <c r="BC5" s="10">
        <f t="shared" si="28"/>
        <v>-2.0819608917008736E-2</v>
      </c>
      <c r="BD5" s="10">
        <f t="shared" si="29"/>
        <v>33.378212785615005</v>
      </c>
      <c r="BE5" s="18">
        <f t="shared" si="30"/>
        <v>-9.8787345526756207E-2</v>
      </c>
      <c r="BF5" s="18">
        <f t="shared" si="31"/>
        <v>-0.14384005308834599</v>
      </c>
      <c r="BG5" s="18">
        <f t="shared" si="32"/>
        <v>-0.20205095776255641</v>
      </c>
      <c r="BH5" s="18">
        <f t="shared" si="33"/>
        <v>-0.20202854612044729</v>
      </c>
      <c r="BI5" s="1"/>
      <c r="BJ5" s="9">
        <v>0</v>
      </c>
      <c r="BK5" s="9">
        <v>0</v>
      </c>
      <c r="BL5" s="9">
        <v>0</v>
      </c>
      <c r="BM5" s="9">
        <v>0</v>
      </c>
      <c r="BN5" s="10">
        <v>0</v>
      </c>
      <c r="BO5" s="10">
        <v>0</v>
      </c>
      <c r="BP5" s="10">
        <f t="shared" si="34"/>
        <v>0</v>
      </c>
      <c r="BQ5" s="10">
        <f t="shared" si="34"/>
        <v>0</v>
      </c>
      <c r="BR5" s="10">
        <f t="shared" si="35"/>
        <v>0</v>
      </c>
      <c r="BS5" s="10">
        <f t="shared" si="36"/>
        <v>0</v>
      </c>
      <c r="BT5" s="18">
        <f t="shared" si="37"/>
        <v>0</v>
      </c>
      <c r="BU5" s="18">
        <f t="shared" si="38"/>
        <v>0</v>
      </c>
      <c r="BV5" s="18">
        <f t="shared" si="39"/>
        <v>0</v>
      </c>
      <c r="BW5" s="18">
        <f t="shared" si="40"/>
        <v>0</v>
      </c>
      <c r="BX5" s="2"/>
      <c r="BY5" s="9">
        <v>23062.129399641799</v>
      </c>
      <c r="BZ5" s="9">
        <v>22799.6691721073</v>
      </c>
      <c r="CA5" s="9">
        <v>22735.593801430099</v>
      </c>
      <c r="CB5" s="9">
        <v>23062.129400000002</v>
      </c>
      <c r="CC5" s="10">
        <v>22799.669141517068</v>
      </c>
      <c r="CD5" s="10">
        <v>22720.8813954705</v>
      </c>
      <c r="CE5" s="10">
        <f t="shared" si="41"/>
        <v>-262.4602275344987</v>
      </c>
      <c r="CF5" s="10">
        <f t="shared" si="41"/>
        <v>-64.075370677201136</v>
      </c>
      <c r="CG5" s="10">
        <f t="shared" si="42"/>
        <v>3.0590232199756429E-5</v>
      </c>
      <c r="CH5" s="10">
        <f t="shared" si="43"/>
        <v>14.712405959598982</v>
      </c>
      <c r="CI5" s="18">
        <f t="shared" si="44"/>
        <v>-2.8103640536850322E-3</v>
      </c>
      <c r="CJ5" s="18">
        <f t="shared" si="45"/>
        <v>-3.4556530429250545E-3</v>
      </c>
      <c r="CK5" s="18">
        <f t="shared" si="46"/>
        <v>-1.138057214866617E-2</v>
      </c>
      <c r="CL5" s="18">
        <f t="shared" si="47"/>
        <v>-1.1380573490448525E-2</v>
      </c>
      <c r="CM5" s="6"/>
      <c r="CN5" s="9">
        <v>10315.303899999999</v>
      </c>
      <c r="CO5" s="9">
        <v>10315.303899999999</v>
      </c>
      <c r="CP5" s="9">
        <v>10315.303899999999</v>
      </c>
      <c r="CQ5" s="9">
        <v>10315.303899999999</v>
      </c>
      <c r="CR5" s="9">
        <v>10315.303899999999</v>
      </c>
      <c r="CS5" s="9">
        <v>10315.303899999999</v>
      </c>
      <c r="CT5" s="10">
        <f t="shared" si="48"/>
        <v>0</v>
      </c>
      <c r="CU5" s="10">
        <f t="shared" si="48"/>
        <v>0</v>
      </c>
      <c r="CV5" s="10">
        <f t="shared" si="49"/>
        <v>0</v>
      </c>
      <c r="CW5" s="10">
        <f t="shared" si="50"/>
        <v>0</v>
      </c>
      <c r="CX5" s="18">
        <f t="shared" si="51"/>
        <v>0</v>
      </c>
      <c r="CY5" s="18">
        <f t="shared" si="52"/>
        <v>0</v>
      </c>
      <c r="CZ5" s="18">
        <f t="shared" si="53"/>
        <v>0</v>
      </c>
      <c r="DA5" s="18">
        <f t="shared" si="54"/>
        <v>0</v>
      </c>
      <c r="DB5" s="7"/>
      <c r="DC5" s="9">
        <v>2554.6945685126957</v>
      </c>
      <c r="DD5" s="9">
        <v>1380.7436922702998</v>
      </c>
      <c r="DE5" s="9">
        <v>1146.2809809559922</v>
      </c>
      <c r="DF5" s="9">
        <v>1150.0756752193299</v>
      </c>
      <c r="DG5" s="10">
        <v>677.44880250000006</v>
      </c>
      <c r="DH5" s="10">
        <v>587.92725638220099</v>
      </c>
      <c r="DI5" s="10">
        <f t="shared" si="55"/>
        <v>-1173.9508762423959</v>
      </c>
      <c r="DJ5" s="10">
        <f t="shared" si="55"/>
        <v>-234.46271131430763</v>
      </c>
      <c r="DK5" s="10">
        <f t="shared" si="56"/>
        <v>703.29488977029973</v>
      </c>
      <c r="DL5" s="10">
        <f t="shared" si="57"/>
        <v>558.35372457379117</v>
      </c>
      <c r="DM5" s="18">
        <f t="shared" si="58"/>
        <v>-0.16980900410907565</v>
      </c>
      <c r="DN5" s="18">
        <f t="shared" si="59"/>
        <v>-0.13214510939784124</v>
      </c>
      <c r="DO5" s="18">
        <f t="shared" si="60"/>
        <v>-0.45952690028454252</v>
      </c>
      <c r="DP5" s="18">
        <f t="shared" si="61"/>
        <v>-0.41095284675871058</v>
      </c>
      <c r="DQ5" s="7"/>
      <c r="DR5" s="9">
        <v>2874.16050098086</v>
      </c>
      <c r="DS5" s="9">
        <v>2086.9350506999999</v>
      </c>
      <c r="DT5" s="9">
        <v>1837.09976395644</v>
      </c>
      <c r="DU5" s="9">
        <v>2874.1605009999998</v>
      </c>
      <c r="DV5" s="10">
        <v>2086.9350506999999</v>
      </c>
      <c r="DW5" s="10">
        <v>1837.09976395644</v>
      </c>
      <c r="DX5" s="10">
        <f t="shared" si="62"/>
        <v>-787.22545028086006</v>
      </c>
      <c r="DY5" s="10">
        <f t="shared" si="62"/>
        <v>-249.83528674355989</v>
      </c>
      <c r="DZ5" s="10">
        <f t="shared" si="63"/>
        <v>0</v>
      </c>
      <c r="EA5" s="10">
        <f t="shared" si="64"/>
        <v>0</v>
      </c>
      <c r="EB5" s="18">
        <f t="shared" si="65"/>
        <v>-0.11971397320666981</v>
      </c>
      <c r="EC5" s="18">
        <f t="shared" si="66"/>
        <v>-0.11971397320666981</v>
      </c>
      <c r="ED5" s="18">
        <f t="shared" si="67"/>
        <v>-0.27389752590789723</v>
      </c>
      <c r="EE5" s="18">
        <f t="shared" si="68"/>
        <v>-0.27389752591273259</v>
      </c>
      <c r="EF5" s="6"/>
      <c r="EG5" s="9">
        <v>181.387767328282</v>
      </c>
      <c r="EH5" s="9">
        <v>134.94287970750412</v>
      </c>
      <c r="EI5" s="9">
        <v>126.07901223408109</v>
      </c>
      <c r="EJ5" s="9">
        <v>187.50992668062301</v>
      </c>
      <c r="EK5" s="10">
        <v>136.61520203136101</v>
      </c>
      <c r="EL5" s="10">
        <v>126.008969345575</v>
      </c>
      <c r="EM5" s="10">
        <f t="shared" si="69"/>
        <v>-46.444887620777877</v>
      </c>
      <c r="EN5" s="10">
        <f t="shared" si="69"/>
        <v>-8.8638674734230278</v>
      </c>
      <c r="EO5" s="10">
        <f t="shared" si="70"/>
        <v>-1.6723223238568892</v>
      </c>
      <c r="EP5" s="10">
        <f t="shared" si="71"/>
        <v>7.0042888506094414E-2</v>
      </c>
      <c r="EQ5" s="18">
        <f t="shared" si="72"/>
        <v>-6.568607022938841E-2</v>
      </c>
      <c r="ER5" s="18">
        <f t="shared" si="73"/>
        <v>-7.7635815985919884E-2</v>
      </c>
      <c r="ES5" s="18">
        <f t="shared" si="74"/>
        <v>-0.25605303105539789</v>
      </c>
      <c r="ET5" s="18">
        <f t="shared" si="75"/>
        <v>-0.27142416164424527</v>
      </c>
      <c r="EU5" s="7"/>
      <c r="EV5" s="9">
        <v>486.21386254564504</v>
      </c>
      <c r="EW5" s="9">
        <v>349.72018946588491</v>
      </c>
      <c r="EX5" s="9">
        <v>329.65805161154066</v>
      </c>
      <c r="EY5" s="9">
        <v>424.97409862568003</v>
      </c>
      <c r="EZ5" s="10">
        <v>326.68663795903706</v>
      </c>
      <c r="FA5" s="10">
        <v>308.55628100221799</v>
      </c>
      <c r="FB5" s="10">
        <f t="shared" si="76"/>
        <v>-136.49367307976013</v>
      </c>
      <c r="FC5" s="10">
        <f t="shared" si="76"/>
        <v>-20.062137854344257</v>
      </c>
      <c r="FD5" s="10">
        <f t="shared" si="77"/>
        <v>23.033551506847857</v>
      </c>
      <c r="FE5" s="10">
        <f t="shared" si="78"/>
        <v>21.101770609322671</v>
      </c>
      <c r="FF5" s="18">
        <f t="shared" si="79"/>
        <v>-5.736625582007273E-2</v>
      </c>
      <c r="FG5" s="18">
        <f t="shared" si="80"/>
        <v>-5.549769978376777E-2</v>
      </c>
      <c r="FH5" s="18">
        <f t="shared" si="81"/>
        <v>-0.28072764598920974</v>
      </c>
      <c r="FI5" s="18">
        <f t="shared" si="82"/>
        <v>-0.2312787084777494</v>
      </c>
      <c r="FJ5" s="15"/>
      <c r="FK5" s="9">
        <v>11681.4165611156</v>
      </c>
      <c r="FL5" s="9">
        <v>11681.4219254154</v>
      </c>
      <c r="FM5" s="9">
        <v>11681.4229982753</v>
      </c>
      <c r="FN5" s="9">
        <v>11681.4165611156</v>
      </c>
      <c r="FO5" s="9">
        <v>11681.421909999999</v>
      </c>
      <c r="FP5" s="9">
        <v>11681.423544827399</v>
      </c>
      <c r="FQ5" s="10">
        <f t="shared" si="83"/>
        <v>5.3642997991119046E-3</v>
      </c>
      <c r="FR5" s="10">
        <f t="shared" si="83"/>
        <v>1.0728599008871242E-3</v>
      </c>
      <c r="FS5" s="10">
        <f t="shared" si="84"/>
        <v>1.5415400412166491E-5</v>
      </c>
      <c r="FT5" s="10">
        <f t="shared" si="85"/>
        <v>-5.4655209896736778E-4</v>
      </c>
      <c r="FU5" s="18">
        <f t="shared" si="86"/>
        <v>9.1843262552899573E-8</v>
      </c>
      <c r="FV5" s="18">
        <f t="shared" si="87"/>
        <v>1.3995106185379266E-7</v>
      </c>
      <c r="FW5" s="18">
        <f t="shared" si="88"/>
        <v>4.5921654887030261E-7</v>
      </c>
      <c r="FX5" s="18">
        <f t="shared" si="89"/>
        <v>4.5789689723973924E-7</v>
      </c>
      <c r="FY5" s="7"/>
    </row>
    <row r="6" spans="1:181">
      <c r="A6" s="5" t="s">
        <v>3</v>
      </c>
      <c r="B6" s="9">
        <f t="shared" si="0"/>
        <v>258113.37195636122</v>
      </c>
      <c r="C6" s="9">
        <f t="shared" si="1"/>
        <v>248519.17838321056</v>
      </c>
      <c r="D6" s="9">
        <f t="shared" si="2"/>
        <v>245542.02990179893</v>
      </c>
      <c r="E6" s="9">
        <f t="shared" si="3"/>
        <v>264333.43368730007</v>
      </c>
      <c r="F6" s="9">
        <f t="shared" si="4"/>
        <v>251932.32513575931</v>
      </c>
      <c r="G6" s="9">
        <f t="shared" si="5"/>
        <v>250089.12405896271</v>
      </c>
      <c r="H6" s="10">
        <f t="shared" si="6"/>
        <v>-9594.1935731506674</v>
      </c>
      <c r="I6" s="10">
        <f t="shared" si="6"/>
        <v>-2977.1484814116266</v>
      </c>
      <c r="J6" s="10">
        <f t="shared" si="7"/>
        <v>-3413.1467525487533</v>
      </c>
      <c r="K6" s="10">
        <f t="shared" si="8"/>
        <v>-4547.0941571637813</v>
      </c>
      <c r="L6" s="18">
        <f t="shared" si="9"/>
        <v>-1.1979552245343961E-2</v>
      </c>
      <c r="M6" s="18">
        <f t="shared" si="10"/>
        <v>-7.3162547751795997E-3</v>
      </c>
      <c r="N6" s="18">
        <f t="shared" si="11"/>
        <v>-3.7170463120263064E-2</v>
      </c>
      <c r="O6" s="18">
        <f t="shared" si="12"/>
        <v>-4.6914642535196539E-2</v>
      </c>
      <c r="P6" s="5"/>
      <c r="Q6" s="10">
        <v>347.21844503900002</v>
      </c>
      <c r="R6" s="9">
        <v>778.37251719999995</v>
      </c>
      <c r="S6" s="9">
        <v>938.03515941000001</v>
      </c>
      <c r="T6" s="9">
        <v>1460.8155489999999</v>
      </c>
      <c r="U6" s="10">
        <v>369.63332188999999</v>
      </c>
      <c r="V6" s="10">
        <v>358.34355714999901</v>
      </c>
      <c r="W6" s="10">
        <f t="shared" si="13"/>
        <v>431.15407216099993</v>
      </c>
      <c r="X6" s="10">
        <f t="shared" si="13"/>
        <v>159.66264221000006</v>
      </c>
      <c r="Y6" s="10">
        <f t="shared" si="14"/>
        <v>408.73919530999996</v>
      </c>
      <c r="Z6" s="10">
        <f t="shared" si="15"/>
        <v>579.69160226000099</v>
      </c>
      <c r="AA6" s="18">
        <f t="shared" si="16"/>
        <v>0.20512368908443274</v>
      </c>
      <c r="AB6" s="18">
        <f t="shared" si="17"/>
        <v>-3.0543146603435073E-2</v>
      </c>
      <c r="AC6" s="18">
        <f t="shared" si="18"/>
        <v>1.2417372357985537</v>
      </c>
      <c r="AD6" s="18">
        <f t="shared" si="19"/>
        <v>-0.7469678344106947</v>
      </c>
      <c r="AE6" s="7"/>
      <c r="AF6" s="9">
        <v>21516.128959060799</v>
      </c>
      <c r="AG6" s="9">
        <v>20958.149674641001</v>
      </c>
      <c r="AH6" s="9">
        <v>20853.168690388098</v>
      </c>
      <c r="AI6" s="9">
        <v>21515.641749999999</v>
      </c>
      <c r="AJ6" s="10">
        <v>21423.090909999999</v>
      </c>
      <c r="AK6" s="10">
        <v>21406.434968341899</v>
      </c>
      <c r="AL6" s="10">
        <f t="shared" si="20"/>
        <v>-557.9792844197982</v>
      </c>
      <c r="AM6" s="10">
        <f t="shared" si="20"/>
        <v>-104.980984252903</v>
      </c>
      <c r="AN6" s="10">
        <f t="shared" si="21"/>
        <v>-464.9412353589978</v>
      </c>
      <c r="AO6" s="10">
        <f t="shared" si="22"/>
        <v>-553.26627795380045</v>
      </c>
      <c r="AP6" s="18">
        <f t="shared" si="23"/>
        <v>-5.009076940600733E-3</v>
      </c>
      <c r="AQ6" s="18">
        <f t="shared" si="24"/>
        <v>-7.7747612275339711E-4</v>
      </c>
      <c r="AR6" s="18">
        <f t="shared" si="25"/>
        <v>-2.5933070278648978E-2</v>
      </c>
      <c r="AS6" s="18">
        <f t="shared" si="26"/>
        <v>-4.3015607470783378E-3</v>
      </c>
      <c r="AT6" s="7"/>
      <c r="AU6" s="9">
        <v>5928.5388547147204</v>
      </c>
      <c r="AV6" s="9">
        <v>5096.47074241672</v>
      </c>
      <c r="AW6" s="9">
        <v>4481.9683936823203</v>
      </c>
      <c r="AX6" s="9">
        <v>5928.5388547147204</v>
      </c>
      <c r="AY6" s="10">
        <v>5096.3906589999997</v>
      </c>
      <c r="AZ6" s="10">
        <v>4189.5405824106101</v>
      </c>
      <c r="BA6" s="10">
        <f t="shared" si="27"/>
        <v>-832.06811229800041</v>
      </c>
      <c r="BB6" s="10">
        <f t="shared" si="27"/>
        <v>-614.50234873439967</v>
      </c>
      <c r="BC6" s="10">
        <f t="shared" si="28"/>
        <v>8.0083416720299283E-2</v>
      </c>
      <c r="BD6" s="10">
        <f t="shared" si="29"/>
        <v>292.4278112717102</v>
      </c>
      <c r="BE6" s="18">
        <f t="shared" si="30"/>
        <v>-0.12057409524988381</v>
      </c>
      <c r="BF6" s="18">
        <f t="shared" si="31"/>
        <v>-0.17793967089001167</v>
      </c>
      <c r="BG6" s="18">
        <f t="shared" si="32"/>
        <v>-0.14034960935379401</v>
      </c>
      <c r="BH6" s="18">
        <f t="shared" si="33"/>
        <v>-0.14036311747420663</v>
      </c>
      <c r="BI6" s="1"/>
      <c r="BJ6" s="9">
        <v>729.49194</v>
      </c>
      <c r="BK6" s="9">
        <v>341.08340078830003</v>
      </c>
      <c r="BL6" s="9">
        <v>378.23707282569899</v>
      </c>
      <c r="BM6" s="9">
        <v>8239.8051101487508</v>
      </c>
      <c r="BN6" s="10">
        <v>11649.47675</v>
      </c>
      <c r="BO6" s="10">
        <v>12782.642161543101</v>
      </c>
      <c r="BP6" s="10">
        <f t="shared" si="34"/>
        <v>-388.40853921169997</v>
      </c>
      <c r="BQ6" s="10">
        <f t="shared" si="34"/>
        <v>37.153672037398962</v>
      </c>
      <c r="BR6" s="10">
        <f t="shared" si="35"/>
        <v>-11308.393349211699</v>
      </c>
      <c r="BS6" s="10">
        <f t="shared" si="36"/>
        <v>-12404.405088717402</v>
      </c>
      <c r="BT6" s="18">
        <f t="shared" si="37"/>
        <v>0.10892840856966564</v>
      </c>
      <c r="BU6" s="18">
        <f t="shared" si="38"/>
        <v>9.7271786180705588E-2</v>
      </c>
      <c r="BV6" s="18">
        <f t="shared" si="39"/>
        <v>-0.53243705367286165</v>
      </c>
      <c r="BW6" s="18">
        <f t="shared" si="40"/>
        <v>0.41380488910491903</v>
      </c>
      <c r="BX6" s="1"/>
      <c r="BY6" s="9">
        <v>73873.078829835897</v>
      </c>
      <c r="BZ6" s="9">
        <v>71107.953627835901</v>
      </c>
      <c r="CA6" s="9">
        <v>70289.158117322993</v>
      </c>
      <c r="CB6" s="9">
        <v>73873.078829999999</v>
      </c>
      <c r="CC6" s="10">
        <v>71107.954314869377</v>
      </c>
      <c r="CD6" s="10">
        <v>70278.416067235899</v>
      </c>
      <c r="CE6" s="10">
        <f t="shared" si="41"/>
        <v>-2765.1252019999956</v>
      </c>
      <c r="CF6" s="10">
        <f t="shared" si="41"/>
        <v>-818.79551051290764</v>
      </c>
      <c r="CG6" s="10">
        <f t="shared" si="42"/>
        <v>-6.8703347642440349E-4</v>
      </c>
      <c r="CH6" s="10">
        <f t="shared" si="43"/>
        <v>10.742050087093958</v>
      </c>
      <c r="CI6" s="18">
        <f t="shared" si="44"/>
        <v>-1.1514823149015248E-2</v>
      </c>
      <c r="CJ6" s="18">
        <f t="shared" si="45"/>
        <v>-1.166589948517213E-2</v>
      </c>
      <c r="CK6" s="18">
        <f t="shared" si="46"/>
        <v>-3.7430756180737594E-2</v>
      </c>
      <c r="CL6" s="18">
        <f t="shared" si="47"/>
        <v>-3.7430746882688458E-2</v>
      </c>
      <c r="CM6" s="6"/>
      <c r="CN6" s="9">
        <v>97301.543699999922</v>
      </c>
      <c r="CO6" s="9">
        <v>97301.543699999922</v>
      </c>
      <c r="CP6" s="9">
        <v>97301.543699999922</v>
      </c>
      <c r="CQ6" s="9">
        <v>97301.543699999922</v>
      </c>
      <c r="CR6" s="9">
        <v>97301.543699999922</v>
      </c>
      <c r="CS6" s="9">
        <v>97301.543699999922</v>
      </c>
      <c r="CT6" s="10">
        <f t="shared" si="48"/>
        <v>0</v>
      </c>
      <c r="CU6" s="10">
        <f t="shared" si="48"/>
        <v>0</v>
      </c>
      <c r="CV6" s="10">
        <f t="shared" si="49"/>
        <v>0</v>
      </c>
      <c r="CW6" s="10">
        <f t="shared" si="50"/>
        <v>0</v>
      </c>
      <c r="CX6" s="18">
        <f t="shared" si="51"/>
        <v>0</v>
      </c>
      <c r="CY6" s="18">
        <f t="shared" si="52"/>
        <v>0</v>
      </c>
      <c r="CZ6" s="18">
        <f t="shared" si="53"/>
        <v>0</v>
      </c>
      <c r="DA6" s="18">
        <f t="shared" si="54"/>
        <v>0</v>
      </c>
      <c r="DB6" s="7"/>
      <c r="DC6" s="9">
        <v>22302.814000443101</v>
      </c>
      <c r="DD6" s="9">
        <v>19308.959903388324</v>
      </c>
      <c r="DE6" s="9">
        <v>18389.539506912399</v>
      </c>
      <c r="DF6" s="9">
        <v>22302.814000440001</v>
      </c>
      <c r="DG6" s="10">
        <v>11804.144630000001</v>
      </c>
      <c r="DH6" s="10">
        <v>11365.017868360101</v>
      </c>
      <c r="DI6" s="10">
        <f t="shared" si="55"/>
        <v>-2993.8540970547765</v>
      </c>
      <c r="DJ6" s="10">
        <f t="shared" si="55"/>
        <v>-919.42039647592537</v>
      </c>
      <c r="DK6" s="10">
        <f t="shared" si="56"/>
        <v>7504.8152733883235</v>
      </c>
      <c r="DL6" s="10">
        <f t="shared" si="57"/>
        <v>7024.5216385522981</v>
      </c>
      <c r="DM6" s="18">
        <f t="shared" si="58"/>
        <v>-4.761625696444613E-2</v>
      </c>
      <c r="DN6" s="18">
        <f t="shared" si="59"/>
        <v>-3.7201065846301812E-2</v>
      </c>
      <c r="DO6" s="18">
        <f t="shared" si="60"/>
        <v>-0.13423660785564082</v>
      </c>
      <c r="DP6" s="18">
        <f t="shared" si="61"/>
        <v>-0.47073294743133659</v>
      </c>
      <c r="DQ6" s="7"/>
      <c r="DR6" s="9">
        <v>15787.455350271101</v>
      </c>
      <c r="DS6" s="9">
        <v>13257.493890933682</v>
      </c>
      <c r="DT6" s="9">
        <v>12532.818525435299</v>
      </c>
      <c r="DU6" s="9">
        <v>13384.094015999999</v>
      </c>
      <c r="DV6" s="10">
        <v>12810.948399999999</v>
      </c>
      <c r="DW6" s="10">
        <v>12025.423765768701</v>
      </c>
      <c r="DX6" s="10">
        <f t="shared" si="62"/>
        <v>-2529.961459337419</v>
      </c>
      <c r="DY6" s="10">
        <f t="shared" si="62"/>
        <v>-724.67536549838223</v>
      </c>
      <c r="DZ6" s="10">
        <f t="shared" si="63"/>
        <v>446.54549093368223</v>
      </c>
      <c r="EA6" s="10">
        <f t="shared" si="64"/>
        <v>507.39475966659847</v>
      </c>
      <c r="EB6" s="18">
        <f t="shared" si="65"/>
        <v>-5.4661565108769267E-2</v>
      </c>
      <c r="EC6" s="18">
        <f t="shared" si="66"/>
        <v>-6.13166652229509E-2</v>
      </c>
      <c r="ED6" s="18">
        <f t="shared" si="67"/>
        <v>-0.16025137700826339</v>
      </c>
      <c r="EE6" s="18">
        <f t="shared" si="68"/>
        <v>-4.2822892256646851E-2</v>
      </c>
      <c r="EF6" s="6"/>
      <c r="EG6" s="9">
        <v>0</v>
      </c>
      <c r="EH6" s="9">
        <v>0</v>
      </c>
      <c r="EI6" s="9">
        <v>0</v>
      </c>
      <c r="EJ6" s="9">
        <v>0</v>
      </c>
      <c r="EK6" s="10">
        <v>0</v>
      </c>
      <c r="EL6" s="10">
        <v>0</v>
      </c>
      <c r="EM6" s="10">
        <f t="shared" si="69"/>
        <v>0</v>
      </c>
      <c r="EN6" s="10">
        <f t="shared" si="69"/>
        <v>0</v>
      </c>
      <c r="EO6" s="10">
        <f t="shared" si="70"/>
        <v>0</v>
      </c>
      <c r="EP6" s="10">
        <f t="shared" si="71"/>
        <v>0</v>
      </c>
      <c r="EQ6" s="18">
        <f t="shared" si="72"/>
        <v>0</v>
      </c>
      <c r="ER6" s="18">
        <f t="shared" si="73"/>
        <v>0</v>
      </c>
      <c r="ES6" s="18">
        <f t="shared" si="74"/>
        <v>0</v>
      </c>
      <c r="ET6" s="18">
        <f t="shared" si="75"/>
        <v>0</v>
      </c>
      <c r="EU6" s="7"/>
      <c r="EV6" s="9">
        <v>0</v>
      </c>
      <c r="EW6" s="9">
        <v>0</v>
      </c>
      <c r="EX6" s="9">
        <v>0</v>
      </c>
      <c r="EY6" s="9">
        <v>0</v>
      </c>
      <c r="EZ6" s="10">
        <v>0</v>
      </c>
      <c r="FA6" s="10">
        <v>0</v>
      </c>
      <c r="FB6" s="10">
        <f t="shared" si="76"/>
        <v>0</v>
      </c>
      <c r="FC6" s="10">
        <f t="shared" si="76"/>
        <v>0</v>
      </c>
      <c r="FD6" s="10">
        <f t="shared" si="77"/>
        <v>0</v>
      </c>
      <c r="FE6" s="10">
        <f t="shared" si="78"/>
        <v>0</v>
      </c>
      <c r="FF6" s="18">
        <f t="shared" si="79"/>
        <v>0</v>
      </c>
      <c r="FG6" s="18">
        <f t="shared" si="80"/>
        <v>0</v>
      </c>
      <c r="FH6" s="18">
        <f t="shared" si="81"/>
        <v>0</v>
      </c>
      <c r="FI6" s="18">
        <f t="shared" si="82"/>
        <v>0</v>
      </c>
      <c r="FJ6" s="15"/>
      <c r="FK6" s="9">
        <v>20327.101876996701</v>
      </c>
      <c r="FL6" s="9">
        <v>20369.1509260067</v>
      </c>
      <c r="FM6" s="9">
        <v>20377.560735822201</v>
      </c>
      <c r="FN6" s="9">
        <v>20327.101876996701</v>
      </c>
      <c r="FO6" s="9">
        <v>20369.142449999999</v>
      </c>
      <c r="FP6" s="9">
        <v>20381.761388152499</v>
      </c>
      <c r="FQ6" s="10">
        <f t="shared" si="83"/>
        <v>42.049049009998271</v>
      </c>
      <c r="FR6" s="10">
        <f t="shared" si="83"/>
        <v>8.4098098155009211</v>
      </c>
      <c r="FS6" s="10">
        <f t="shared" si="84"/>
        <v>8.4760067002207506E-3</v>
      </c>
      <c r="FT6" s="10">
        <f t="shared" si="85"/>
        <v>-4.2006523302989081</v>
      </c>
      <c r="FU6" s="18">
        <f t="shared" si="86"/>
        <v>4.1286992501801028E-4</v>
      </c>
      <c r="FV6" s="18">
        <f t="shared" si="87"/>
        <v>6.1951248971210617E-4</v>
      </c>
      <c r="FW6" s="18">
        <f t="shared" si="88"/>
        <v>2.0686199766422855E-3</v>
      </c>
      <c r="FX6" s="18">
        <f t="shared" si="89"/>
        <v>2.0682029960637695E-3</v>
      </c>
      <c r="FY6" s="7"/>
    </row>
    <row r="7" spans="1:181">
      <c r="A7" s="5" t="s">
        <v>4</v>
      </c>
      <c r="B7" s="9">
        <f t="shared" si="0"/>
        <v>69363.049142284246</v>
      </c>
      <c r="C7" s="9">
        <f t="shared" si="1"/>
        <v>65439.50765432253</v>
      </c>
      <c r="D7" s="9">
        <f t="shared" si="2"/>
        <v>64673.090184727902</v>
      </c>
      <c r="E7" s="9">
        <f t="shared" si="3"/>
        <v>67879.489533911998</v>
      </c>
      <c r="F7" s="9">
        <f t="shared" si="4"/>
        <v>66509.406376135943</v>
      </c>
      <c r="G7" s="9">
        <f t="shared" si="5"/>
        <v>65020.740447290038</v>
      </c>
      <c r="H7" s="10">
        <f t="shared" si="6"/>
        <v>-3923.5414879617165</v>
      </c>
      <c r="I7" s="10">
        <f t="shared" si="6"/>
        <v>-766.41746959462762</v>
      </c>
      <c r="J7" s="10">
        <f t="shared" si="7"/>
        <v>-1069.8987218134134</v>
      </c>
      <c r="K7" s="10">
        <f t="shared" si="8"/>
        <v>-347.65026256213605</v>
      </c>
      <c r="L7" s="18">
        <f t="shared" si="9"/>
        <v>-1.1711846513930837E-2</v>
      </c>
      <c r="M7" s="18">
        <f t="shared" si="10"/>
        <v>-2.2382787788345817E-2</v>
      </c>
      <c r="N7" s="18">
        <f t="shared" si="11"/>
        <v>-5.6565297178810085E-2</v>
      </c>
      <c r="O7" s="18">
        <f t="shared" si="12"/>
        <v>-2.0184052166325926E-2</v>
      </c>
      <c r="P7" s="5"/>
      <c r="Q7" s="10">
        <v>4341.9637420644804</v>
      </c>
      <c r="R7" s="9">
        <v>3037.91999734</v>
      </c>
      <c r="S7" s="9">
        <v>3091.6328656099899</v>
      </c>
      <c r="T7" s="9">
        <v>4524.7458130000005</v>
      </c>
      <c r="U7" s="10">
        <v>5178.1166647999999</v>
      </c>
      <c r="V7" s="10">
        <v>4330.5070259900003</v>
      </c>
      <c r="W7" s="10">
        <f t="shared" si="13"/>
        <v>-1304.0437447244803</v>
      </c>
      <c r="X7" s="10">
        <f t="shared" si="13"/>
        <v>53.71286826998994</v>
      </c>
      <c r="Y7" s="10">
        <f t="shared" si="14"/>
        <v>-2140.1966674599998</v>
      </c>
      <c r="Z7" s="10">
        <f t="shared" si="15"/>
        <v>-1238.8741603800104</v>
      </c>
      <c r="AA7" s="18">
        <f t="shared" si="16"/>
        <v>1.7680804075492731E-2</v>
      </c>
      <c r="AB7" s="18">
        <f t="shared" si="17"/>
        <v>-0.16369071878428557</v>
      </c>
      <c r="AC7" s="18">
        <f t="shared" si="18"/>
        <v>-0.30033501479780772</v>
      </c>
      <c r="AD7" s="18">
        <f t="shared" si="19"/>
        <v>0.14439945994818237</v>
      </c>
      <c r="AE7" s="7"/>
      <c r="AF7" s="9">
        <v>7113.6654411926902</v>
      </c>
      <c r="AG7" s="9">
        <v>7095.3019781518997</v>
      </c>
      <c r="AH7" s="9">
        <v>6998.5554980915504</v>
      </c>
      <c r="AI7" s="9">
        <v>7113.6654410000001</v>
      </c>
      <c r="AJ7" s="10">
        <v>7097.2387090000002</v>
      </c>
      <c r="AK7" s="10">
        <v>7109.8711928735602</v>
      </c>
      <c r="AL7" s="10">
        <f t="shared" si="20"/>
        <v>-18.363463040790521</v>
      </c>
      <c r="AM7" s="10">
        <f t="shared" si="20"/>
        <v>-96.746480060349313</v>
      </c>
      <c r="AN7" s="10">
        <f t="shared" si="21"/>
        <v>-1.9367308481005239</v>
      </c>
      <c r="AO7" s="10">
        <f t="shared" si="22"/>
        <v>-111.31569478200981</v>
      </c>
      <c r="AP7" s="18">
        <f t="shared" si="23"/>
        <v>-1.3635287174281578E-2</v>
      </c>
      <c r="AQ7" s="18">
        <f t="shared" si="24"/>
        <v>1.7799153151690865E-3</v>
      </c>
      <c r="AR7" s="18">
        <f t="shared" si="25"/>
        <v>-2.5814347318689292E-3</v>
      </c>
      <c r="AS7" s="18">
        <f t="shared" si="26"/>
        <v>-2.3091797240454314E-3</v>
      </c>
      <c r="AT7" s="7"/>
      <c r="AU7" s="9">
        <v>454.97742763616901</v>
      </c>
      <c r="AV7" s="9">
        <v>359.28166556974202</v>
      </c>
      <c r="AW7" s="9">
        <v>327.80012478107398</v>
      </c>
      <c r="AX7" s="9">
        <v>454.97742763616901</v>
      </c>
      <c r="AY7" s="10">
        <v>359.30052819999997</v>
      </c>
      <c r="AZ7" s="10">
        <v>314.11947832896698</v>
      </c>
      <c r="BA7" s="10">
        <f t="shared" si="27"/>
        <v>-95.695762066426994</v>
      </c>
      <c r="BB7" s="10">
        <f t="shared" si="27"/>
        <v>-31.481540788668042</v>
      </c>
      <c r="BC7" s="10">
        <f t="shared" si="28"/>
        <v>-1.8862630257956425E-2</v>
      </c>
      <c r="BD7" s="10">
        <f t="shared" si="29"/>
        <v>13.680646452106998</v>
      </c>
      <c r="BE7" s="18">
        <f t="shared" si="30"/>
        <v>-8.762356614759402E-2</v>
      </c>
      <c r="BF7" s="18">
        <f t="shared" si="31"/>
        <v>-0.12574724033214765</v>
      </c>
      <c r="BG7" s="18">
        <f t="shared" si="32"/>
        <v>-0.21033079061441232</v>
      </c>
      <c r="BH7" s="18">
        <f t="shared" si="33"/>
        <v>-0.21028933222744142</v>
      </c>
      <c r="BI7" s="1"/>
      <c r="BJ7" s="9">
        <v>0</v>
      </c>
      <c r="BK7" s="9">
        <v>0</v>
      </c>
      <c r="BL7" s="9">
        <v>0</v>
      </c>
      <c r="BM7" s="9">
        <v>0</v>
      </c>
      <c r="BN7" s="10">
        <v>0</v>
      </c>
      <c r="BO7" s="10">
        <v>0</v>
      </c>
      <c r="BP7" s="10">
        <f t="shared" si="34"/>
        <v>0</v>
      </c>
      <c r="BQ7" s="10">
        <f t="shared" si="34"/>
        <v>0</v>
      </c>
      <c r="BR7" s="10">
        <f t="shared" si="35"/>
        <v>0</v>
      </c>
      <c r="BS7" s="10">
        <f t="shared" si="36"/>
        <v>0</v>
      </c>
      <c r="BT7" s="18">
        <f t="shared" si="37"/>
        <v>0</v>
      </c>
      <c r="BU7" s="18">
        <f t="shared" si="38"/>
        <v>0</v>
      </c>
      <c r="BV7" s="18">
        <f t="shared" si="39"/>
        <v>0</v>
      </c>
      <c r="BW7" s="18">
        <f t="shared" si="40"/>
        <v>0</v>
      </c>
      <c r="BX7" s="2"/>
      <c r="BY7" s="9">
        <v>13545.381503341699</v>
      </c>
      <c r="BZ7" s="9">
        <v>13058.243079759301</v>
      </c>
      <c r="CA7" s="9">
        <v>12951.9012453743</v>
      </c>
      <c r="CB7" s="9">
        <v>13545.3815</v>
      </c>
      <c r="CC7" s="10">
        <v>13058.243293479803</v>
      </c>
      <c r="CD7" s="10">
        <v>12912.1015526845</v>
      </c>
      <c r="CE7" s="10">
        <f t="shared" si="41"/>
        <v>-487.1384235823989</v>
      </c>
      <c r="CF7" s="10">
        <f t="shared" si="41"/>
        <v>-106.34183438500077</v>
      </c>
      <c r="CG7" s="10">
        <f t="shared" si="42"/>
        <v>-2.1372050287027378E-4</v>
      </c>
      <c r="CH7" s="10">
        <f t="shared" si="43"/>
        <v>39.799692689799485</v>
      </c>
      <c r="CI7" s="18">
        <f t="shared" si="44"/>
        <v>-8.1436556001805525E-3</v>
      </c>
      <c r="CJ7" s="18">
        <f t="shared" si="45"/>
        <v>-1.1191531472558343E-2</v>
      </c>
      <c r="CK7" s="18">
        <f t="shared" si="46"/>
        <v>-3.5963433253040522E-2</v>
      </c>
      <c r="CL7" s="18">
        <f t="shared" si="47"/>
        <v>-3.5963417237100045E-2</v>
      </c>
      <c r="CM7" s="6"/>
      <c r="CN7" s="9">
        <v>24053.784300000007</v>
      </c>
      <c r="CO7" s="9">
        <v>24053.784300000007</v>
      </c>
      <c r="CP7" s="9">
        <v>24053.784300000007</v>
      </c>
      <c r="CQ7" s="9">
        <v>24053.784300000007</v>
      </c>
      <c r="CR7" s="9">
        <v>24053.784300000007</v>
      </c>
      <c r="CS7" s="9">
        <v>24053.784300000007</v>
      </c>
      <c r="CT7" s="10">
        <f t="shared" si="48"/>
        <v>0</v>
      </c>
      <c r="CU7" s="10">
        <f t="shared" si="48"/>
        <v>0</v>
      </c>
      <c r="CV7" s="10">
        <f t="shared" si="49"/>
        <v>0</v>
      </c>
      <c r="CW7" s="10">
        <f t="shared" si="50"/>
        <v>0</v>
      </c>
      <c r="CX7" s="18">
        <f t="shared" si="51"/>
        <v>0</v>
      </c>
      <c r="CY7" s="18">
        <f t="shared" si="52"/>
        <v>0</v>
      </c>
      <c r="CZ7" s="18">
        <f t="shared" si="53"/>
        <v>0</v>
      </c>
      <c r="DA7" s="18">
        <f t="shared" si="54"/>
        <v>0</v>
      </c>
      <c r="DB7" s="7"/>
      <c r="DC7" s="9">
        <v>2942.4332015523528</v>
      </c>
      <c r="DD7" s="9">
        <v>2074.8955323437613</v>
      </c>
      <c r="DE7" s="9">
        <v>1775.5797979599083</v>
      </c>
      <c r="DF7" s="9">
        <v>1415.2376767222099</v>
      </c>
      <c r="DG7" s="10">
        <v>1034.1739769999999</v>
      </c>
      <c r="DH7" s="10">
        <v>923.69048174096304</v>
      </c>
      <c r="DI7" s="10">
        <f t="shared" si="55"/>
        <v>-867.53766920859152</v>
      </c>
      <c r="DJ7" s="10">
        <f t="shared" si="55"/>
        <v>-299.31573438385294</v>
      </c>
      <c r="DK7" s="10">
        <f t="shared" si="56"/>
        <v>1040.7215553437613</v>
      </c>
      <c r="DL7" s="10">
        <f t="shared" si="57"/>
        <v>851.88931621894528</v>
      </c>
      <c r="DM7" s="18">
        <f t="shared" si="58"/>
        <v>-0.14425580937356966</v>
      </c>
      <c r="DN7" s="18">
        <f t="shared" si="59"/>
        <v>-0.10683260042912189</v>
      </c>
      <c r="DO7" s="18">
        <f t="shared" si="60"/>
        <v>-0.29483682713711251</v>
      </c>
      <c r="DP7" s="18">
        <f t="shared" si="61"/>
        <v>-0.26925774093633542</v>
      </c>
      <c r="DQ7" s="7"/>
      <c r="DR7" s="9">
        <v>3505.0917711212701</v>
      </c>
      <c r="DS7" s="9">
        <v>2718.0414215000001</v>
      </c>
      <c r="DT7" s="9">
        <v>2455.33452783037</v>
      </c>
      <c r="DU7" s="9">
        <v>3505.0917709999999</v>
      </c>
      <c r="DV7" s="10">
        <v>2718.0414215000001</v>
      </c>
      <c r="DW7" s="10">
        <v>2455.33452783037</v>
      </c>
      <c r="DX7" s="10">
        <f t="shared" si="62"/>
        <v>-787.05034962127002</v>
      </c>
      <c r="DY7" s="10">
        <f t="shared" si="62"/>
        <v>-262.70689366963006</v>
      </c>
      <c r="DZ7" s="10">
        <f t="shared" si="63"/>
        <v>0</v>
      </c>
      <c r="EA7" s="10">
        <f t="shared" si="64"/>
        <v>0</v>
      </c>
      <c r="EB7" s="18">
        <f t="shared" si="65"/>
        <v>-9.6653013302737137E-2</v>
      </c>
      <c r="EC7" s="18">
        <f t="shared" si="66"/>
        <v>-9.6653013302737137E-2</v>
      </c>
      <c r="ED7" s="18">
        <f t="shared" si="67"/>
        <v>-0.22454486245006205</v>
      </c>
      <c r="EE7" s="18">
        <f t="shared" si="68"/>
        <v>-0.22454486242323263</v>
      </c>
      <c r="EF7" s="6"/>
      <c r="EG7" s="9">
        <v>489.5320892326061</v>
      </c>
      <c r="EH7" s="9">
        <v>392.64170788494027</v>
      </c>
      <c r="EI7" s="9">
        <v>381.34362526523563</v>
      </c>
      <c r="EJ7" s="9">
        <v>512.08498355446204</v>
      </c>
      <c r="EK7" s="10">
        <v>421.02492842974101</v>
      </c>
      <c r="EL7" s="10">
        <v>381.93360056991395</v>
      </c>
      <c r="EM7" s="10">
        <f t="shared" si="69"/>
        <v>-96.890381347665823</v>
      </c>
      <c r="EN7" s="10">
        <f t="shared" si="69"/>
        <v>-11.298082619704644</v>
      </c>
      <c r="EO7" s="10">
        <f t="shared" si="70"/>
        <v>-28.383220544800736</v>
      </c>
      <c r="EP7" s="10">
        <f t="shared" si="71"/>
        <v>-0.58997530467831893</v>
      </c>
      <c r="EQ7" s="18">
        <f t="shared" si="72"/>
        <v>-2.8774535136790496E-2</v>
      </c>
      <c r="ER7" s="18">
        <f t="shared" si="73"/>
        <v>-9.2848012600162386E-2</v>
      </c>
      <c r="ES7" s="18">
        <f t="shared" si="74"/>
        <v>-0.1979244741637915</v>
      </c>
      <c r="ET7" s="18">
        <f t="shared" si="75"/>
        <v>-0.17782215462101414</v>
      </c>
      <c r="EU7" s="7"/>
      <c r="EV7" s="9">
        <v>1121.8523141458702</v>
      </c>
      <c r="EW7" s="9">
        <v>855.03061977589198</v>
      </c>
      <c r="EX7" s="9">
        <v>842.79084781846586</v>
      </c>
      <c r="EY7" s="9">
        <v>960.15326900205696</v>
      </c>
      <c r="EZ7" s="10">
        <v>795.11520372639995</v>
      </c>
      <c r="FA7" s="10">
        <v>745.03093527476301</v>
      </c>
      <c r="FB7" s="10">
        <f t="shared" si="76"/>
        <v>-266.82169436997822</v>
      </c>
      <c r="FC7" s="10">
        <f t="shared" si="76"/>
        <v>-12.239771957426115</v>
      </c>
      <c r="FD7" s="10">
        <f t="shared" si="77"/>
        <v>59.915416049492023</v>
      </c>
      <c r="FE7" s="10">
        <f t="shared" si="78"/>
        <v>97.759912543702853</v>
      </c>
      <c r="FF7" s="18">
        <f t="shared" si="79"/>
        <v>-1.4315010099444419E-2</v>
      </c>
      <c r="FG7" s="18">
        <f t="shared" si="80"/>
        <v>-6.298995191754754E-2</v>
      </c>
      <c r="FH7" s="18">
        <f t="shared" si="81"/>
        <v>-0.23784030304659551</v>
      </c>
      <c r="FI7" s="18">
        <f t="shared" si="82"/>
        <v>-0.17188720864033577</v>
      </c>
      <c r="FJ7" s="15"/>
      <c r="FK7" s="9">
        <v>11794.3673519971</v>
      </c>
      <c r="FL7" s="9">
        <v>11794.367351997</v>
      </c>
      <c r="FM7" s="9">
        <v>11794.367351997</v>
      </c>
      <c r="FN7" s="9">
        <v>11794.3673519971</v>
      </c>
      <c r="FO7" s="9">
        <v>11794.36735</v>
      </c>
      <c r="FP7" s="9">
        <v>11794.367351997</v>
      </c>
      <c r="FQ7" s="10">
        <f t="shared" si="83"/>
        <v>-1.0004441719502211E-10</v>
      </c>
      <c r="FR7" s="10">
        <f t="shared" si="83"/>
        <v>0</v>
      </c>
      <c r="FS7" s="10">
        <f t="shared" si="84"/>
        <v>1.9969993445556611E-6</v>
      </c>
      <c r="FT7" s="10">
        <f t="shared" si="85"/>
        <v>0</v>
      </c>
      <c r="FU7" s="18">
        <f t="shared" si="86"/>
        <v>0</v>
      </c>
      <c r="FV7" s="18">
        <f t="shared" si="87"/>
        <v>1.6931805541529627E-10</v>
      </c>
      <c r="FW7" s="18">
        <f t="shared" si="88"/>
        <v>-8.4823894499166958E-15</v>
      </c>
      <c r="FX7" s="18">
        <f t="shared" si="89"/>
        <v>-1.6932653777607614E-10</v>
      </c>
      <c r="FY7" s="7"/>
    </row>
    <row r="8" spans="1:181">
      <c r="A8" s="5" t="s">
        <v>5</v>
      </c>
      <c r="B8" s="9">
        <f t="shared" si="0"/>
        <v>16661.06618906137</v>
      </c>
      <c r="C8" s="9">
        <f t="shared" si="1"/>
        <v>14426.943256258426</v>
      </c>
      <c r="D8" s="9">
        <f t="shared" si="2"/>
        <v>14031.452292123146</v>
      </c>
      <c r="E8" s="9">
        <f t="shared" si="3"/>
        <v>15904.910059209629</v>
      </c>
      <c r="F8" s="9">
        <f t="shared" si="4"/>
        <v>14723.109390464244</v>
      </c>
      <c r="G8" s="9">
        <f t="shared" si="5"/>
        <v>14455.093266046897</v>
      </c>
      <c r="H8" s="10">
        <f t="shared" si="6"/>
        <v>-2234.122932802944</v>
      </c>
      <c r="I8" s="10">
        <f t="shared" si="6"/>
        <v>-395.49096413528059</v>
      </c>
      <c r="J8" s="10">
        <f t="shared" si="7"/>
        <v>-296.1661342058178</v>
      </c>
      <c r="K8" s="10">
        <f t="shared" si="8"/>
        <v>-423.64097392375152</v>
      </c>
      <c r="L8" s="18">
        <f t="shared" si="9"/>
        <v>-2.7413358263796879E-2</v>
      </c>
      <c r="M8" s="18">
        <f t="shared" si="10"/>
        <v>-1.8203771860238544E-2</v>
      </c>
      <c r="N8" s="18">
        <f t="shared" si="11"/>
        <v>-0.134092434868888</v>
      </c>
      <c r="O8" s="18">
        <f t="shared" si="12"/>
        <v>-7.4304140315529274E-2</v>
      </c>
      <c r="P8" s="5"/>
      <c r="Q8" s="10">
        <v>561.51452216530004</v>
      </c>
      <c r="R8" s="9">
        <v>372.12507378999999</v>
      </c>
      <c r="S8" s="9">
        <v>424.485800909999</v>
      </c>
      <c r="T8" s="9">
        <v>612.27382069999999</v>
      </c>
      <c r="U8" s="10">
        <v>936.36167249999994</v>
      </c>
      <c r="V8" s="10">
        <v>1134.83508742</v>
      </c>
      <c r="W8" s="10">
        <f t="shared" si="13"/>
        <v>-189.38944837530005</v>
      </c>
      <c r="X8" s="10">
        <f t="shared" si="13"/>
        <v>52.360727119999012</v>
      </c>
      <c r="Y8" s="10">
        <f t="shared" si="14"/>
        <v>-564.23659870999995</v>
      </c>
      <c r="Z8" s="10">
        <f t="shared" si="15"/>
        <v>-710.34928651000109</v>
      </c>
      <c r="AA8" s="18">
        <f t="shared" si="16"/>
        <v>0.1407073341947056</v>
      </c>
      <c r="AB8" s="18">
        <f t="shared" si="17"/>
        <v>0.2119623439841298</v>
      </c>
      <c r="AC8" s="18">
        <f t="shared" si="18"/>
        <v>-0.33728325964746309</v>
      </c>
      <c r="AD8" s="18">
        <f t="shared" si="19"/>
        <v>0.52931848601574538</v>
      </c>
      <c r="AE8" s="7"/>
      <c r="AF8" s="9">
        <v>223.87509483330001</v>
      </c>
      <c r="AG8" s="9">
        <v>222.361619998148</v>
      </c>
      <c r="AH8" s="9">
        <v>223.43245796579299</v>
      </c>
      <c r="AI8" s="9">
        <v>223.8750948</v>
      </c>
      <c r="AJ8" s="10">
        <v>222.35970660000001</v>
      </c>
      <c r="AK8" s="10">
        <v>224.77653078108</v>
      </c>
      <c r="AL8" s="10">
        <f t="shared" si="20"/>
        <v>-1.5134748351520102</v>
      </c>
      <c r="AM8" s="10">
        <f t="shared" si="20"/>
        <v>1.0708379676449908</v>
      </c>
      <c r="AN8" s="10">
        <f t="shared" si="21"/>
        <v>1.9133981479910744E-3</v>
      </c>
      <c r="AO8" s="10">
        <f t="shared" si="22"/>
        <v>-1.3440728152870065</v>
      </c>
      <c r="AP8" s="18">
        <f t="shared" si="23"/>
        <v>4.8157499826359858E-3</v>
      </c>
      <c r="AQ8" s="18">
        <f t="shared" si="24"/>
        <v>1.0868984394855234E-2</v>
      </c>
      <c r="AR8" s="18">
        <f t="shared" si="25"/>
        <v>-6.7603537422461441E-3</v>
      </c>
      <c r="AS8" s="18">
        <f t="shared" si="26"/>
        <v>-6.7689003162847107E-3</v>
      </c>
      <c r="AT8" s="7"/>
      <c r="AU8" s="9">
        <v>113.952475612925</v>
      </c>
      <c r="AV8" s="9">
        <v>101.455081428187</v>
      </c>
      <c r="AW8" s="9">
        <v>88.330528644333697</v>
      </c>
      <c r="AX8" s="9">
        <v>113.952475612925</v>
      </c>
      <c r="AY8" s="10">
        <v>101.451886</v>
      </c>
      <c r="AZ8" s="10">
        <v>81.988806203500104</v>
      </c>
      <c r="BA8" s="10">
        <f t="shared" si="27"/>
        <v>-12.497394184737999</v>
      </c>
      <c r="BB8" s="10">
        <f t="shared" si="27"/>
        <v>-13.124552783853304</v>
      </c>
      <c r="BC8" s="10">
        <f t="shared" si="28"/>
        <v>3.1954281869985834E-3</v>
      </c>
      <c r="BD8" s="10">
        <f t="shared" si="29"/>
        <v>6.3417224408335926</v>
      </c>
      <c r="BE8" s="18">
        <f t="shared" si="30"/>
        <v>-0.12936318811338457</v>
      </c>
      <c r="BF8" s="18">
        <f t="shared" si="31"/>
        <v>-0.1918454211536284</v>
      </c>
      <c r="BG8" s="18">
        <f t="shared" si="32"/>
        <v>-0.1096719848999971</v>
      </c>
      <c r="BH8" s="18">
        <f t="shared" si="33"/>
        <v>-0.10970002666187907</v>
      </c>
      <c r="BI8" s="1"/>
      <c r="BJ8" s="9">
        <v>97.674666999999999</v>
      </c>
      <c r="BK8" s="9">
        <v>43.902515338699999</v>
      </c>
      <c r="BL8" s="9">
        <v>47.9429824573999</v>
      </c>
      <c r="BM8" s="9">
        <v>96.602644145400006</v>
      </c>
      <c r="BN8" s="10">
        <v>131.97259510000001</v>
      </c>
      <c r="BO8" s="10">
        <v>143.56072001620001</v>
      </c>
      <c r="BP8" s="10">
        <f t="shared" si="34"/>
        <v>-53.772151661300001</v>
      </c>
      <c r="BQ8" s="10">
        <f t="shared" si="34"/>
        <v>4.0404671186999011</v>
      </c>
      <c r="BR8" s="10">
        <f t="shared" si="35"/>
        <v>-88.070079761300008</v>
      </c>
      <c r="BS8" s="10">
        <f t="shared" si="36"/>
        <v>-95.617737558800115</v>
      </c>
      <c r="BT8" s="18">
        <f t="shared" si="37"/>
        <v>9.2032702170443417E-2</v>
      </c>
      <c r="BU8" s="18">
        <f t="shared" si="38"/>
        <v>8.7807054998193343E-2</v>
      </c>
      <c r="BV8" s="18">
        <f t="shared" si="39"/>
        <v>-0.55052300983324576</v>
      </c>
      <c r="BW8" s="18">
        <f t="shared" si="40"/>
        <v>0.36613853862388546</v>
      </c>
      <c r="BX8" s="1"/>
      <c r="BY8" s="9">
        <v>10445.533755878199</v>
      </c>
      <c r="BZ8" s="9">
        <v>9640.0775418748108</v>
      </c>
      <c r="CA8" s="9">
        <v>9463.9832715446992</v>
      </c>
      <c r="CB8" s="9">
        <v>10445.53376</v>
      </c>
      <c r="CC8" s="10">
        <v>9640.0775207399001</v>
      </c>
      <c r="CD8" s="10">
        <v>9398.2794397979906</v>
      </c>
      <c r="CE8" s="10">
        <f t="shared" si="41"/>
        <v>-805.4562140033886</v>
      </c>
      <c r="CF8" s="10">
        <f t="shared" si="41"/>
        <v>-176.09427033011161</v>
      </c>
      <c r="CG8" s="10">
        <f t="shared" si="42"/>
        <v>2.1134910639375448E-5</v>
      </c>
      <c r="CH8" s="10">
        <f t="shared" si="43"/>
        <v>65.703831746708602</v>
      </c>
      <c r="CI8" s="18">
        <f t="shared" si="44"/>
        <v>-1.8266893556113932E-2</v>
      </c>
      <c r="CJ8" s="18">
        <f t="shared" si="45"/>
        <v>-2.5082586776060591E-2</v>
      </c>
      <c r="CK8" s="18">
        <f t="shared" si="46"/>
        <v>-7.7110105890962247E-2</v>
      </c>
      <c r="CL8" s="18">
        <f t="shared" si="47"/>
        <v>-7.7110108278478251E-2</v>
      </c>
      <c r="CM8" s="6"/>
      <c r="CN8" s="9">
        <v>55.59109999999999</v>
      </c>
      <c r="CO8" s="9">
        <v>55.59109999999999</v>
      </c>
      <c r="CP8" s="9">
        <v>55.59109999999999</v>
      </c>
      <c r="CQ8" s="9">
        <v>55.59109999999999</v>
      </c>
      <c r="CR8" s="9">
        <v>55.59109999999999</v>
      </c>
      <c r="CS8" s="9">
        <v>55.59109999999999</v>
      </c>
      <c r="CT8" s="10">
        <f t="shared" si="48"/>
        <v>0</v>
      </c>
      <c r="CU8" s="10">
        <f t="shared" si="48"/>
        <v>0</v>
      </c>
      <c r="CV8" s="10">
        <f t="shared" si="49"/>
        <v>0</v>
      </c>
      <c r="CW8" s="10">
        <f t="shared" si="50"/>
        <v>0</v>
      </c>
      <c r="CX8" s="18">
        <f t="shared" si="51"/>
        <v>0</v>
      </c>
      <c r="CY8" s="18">
        <f t="shared" si="52"/>
        <v>0</v>
      </c>
      <c r="CZ8" s="18">
        <f t="shared" si="53"/>
        <v>0</v>
      </c>
      <c r="DA8" s="18">
        <f t="shared" si="54"/>
        <v>0</v>
      </c>
      <c r="DB8" s="7"/>
      <c r="DC8" s="9">
        <v>1441.9810333050796</v>
      </c>
      <c r="DD8" s="9">
        <v>870.2383274138972</v>
      </c>
      <c r="DE8" s="9">
        <v>763.718971740195</v>
      </c>
      <c r="DF8" s="9">
        <v>717.63121963183096</v>
      </c>
      <c r="DG8" s="10">
        <v>494.8950074</v>
      </c>
      <c r="DH8" s="10">
        <v>450.92869292616803</v>
      </c>
      <c r="DI8" s="10">
        <f t="shared" si="55"/>
        <v>-571.74270589118237</v>
      </c>
      <c r="DJ8" s="10">
        <f t="shared" si="55"/>
        <v>-106.51935567370219</v>
      </c>
      <c r="DK8" s="10">
        <f t="shared" si="56"/>
        <v>375.3433200138972</v>
      </c>
      <c r="DL8" s="10">
        <f t="shared" si="57"/>
        <v>312.79027881402698</v>
      </c>
      <c r="DM8" s="18">
        <f t="shared" si="58"/>
        <v>-0.12240251011495629</v>
      </c>
      <c r="DN8" s="18">
        <f t="shared" si="59"/>
        <v>-8.8839680773534449E-2</v>
      </c>
      <c r="DO8" s="18">
        <f t="shared" si="60"/>
        <v>-0.39649807638643114</v>
      </c>
      <c r="DP8" s="18">
        <f t="shared" si="61"/>
        <v>-0.31037698213032339</v>
      </c>
      <c r="DQ8" s="7"/>
      <c r="DR8" s="9">
        <v>1528.6880022042899</v>
      </c>
      <c r="DS8" s="9">
        <v>1216.8972584000001</v>
      </c>
      <c r="DT8" s="9">
        <v>1102.75359799133</v>
      </c>
      <c r="DU8" s="9">
        <v>1528.6880020000001</v>
      </c>
      <c r="DV8" s="10">
        <v>1216.8972584000001</v>
      </c>
      <c r="DW8" s="10">
        <v>1102.75359799133</v>
      </c>
      <c r="DX8" s="10">
        <f t="shared" si="62"/>
        <v>-311.79074380428983</v>
      </c>
      <c r="DY8" s="10">
        <f t="shared" si="62"/>
        <v>-114.14366040867003</v>
      </c>
      <c r="DZ8" s="10">
        <f t="shared" si="63"/>
        <v>0</v>
      </c>
      <c r="EA8" s="10">
        <f t="shared" si="64"/>
        <v>0</v>
      </c>
      <c r="EB8" s="18">
        <f t="shared" si="65"/>
        <v>-9.3798929713054258E-2</v>
      </c>
      <c r="EC8" s="18">
        <f t="shared" si="66"/>
        <v>-9.3798929713054258E-2</v>
      </c>
      <c r="ED8" s="18">
        <f t="shared" si="67"/>
        <v>-0.20395969835224947</v>
      </c>
      <c r="EE8" s="18">
        <f t="shared" si="68"/>
        <v>-0.20395969824586876</v>
      </c>
      <c r="EF8" s="6"/>
      <c r="EG8" s="9">
        <v>367.20806134050804</v>
      </c>
      <c r="EH8" s="9">
        <v>280.89983834333384</v>
      </c>
      <c r="EI8" s="9">
        <v>264.104852370711</v>
      </c>
      <c r="EJ8" s="9">
        <v>382.65217467498701</v>
      </c>
      <c r="EK8" s="10">
        <v>319.36755521155703</v>
      </c>
      <c r="EL8" s="10">
        <v>291.71773880789806</v>
      </c>
      <c r="EM8" s="10">
        <f t="shared" si="69"/>
        <v>-86.308222997174198</v>
      </c>
      <c r="EN8" s="10">
        <f t="shared" si="69"/>
        <v>-16.79498597262284</v>
      </c>
      <c r="EO8" s="10">
        <f t="shared" si="70"/>
        <v>-38.467716868223192</v>
      </c>
      <c r="EP8" s="10">
        <f t="shared" si="71"/>
        <v>-27.612886437187058</v>
      </c>
      <c r="EQ8" s="18">
        <f t="shared" si="72"/>
        <v>-5.9789945311733955E-2</v>
      </c>
      <c r="ER8" s="18">
        <f t="shared" si="73"/>
        <v>-8.6576785751899712E-2</v>
      </c>
      <c r="ES8" s="18">
        <f t="shared" si="74"/>
        <v>-0.23503902033659746</v>
      </c>
      <c r="ET8" s="18">
        <f t="shared" si="75"/>
        <v>-0.16538418870134997</v>
      </c>
      <c r="EU8" s="7"/>
      <c r="EV8" s="9">
        <v>810.67300091176821</v>
      </c>
      <c r="EW8" s="9">
        <v>609.02042386135997</v>
      </c>
      <c r="EX8" s="9">
        <v>582.73425268869505</v>
      </c>
      <c r="EY8" s="9">
        <v>713.73529183448704</v>
      </c>
      <c r="EZ8" s="10">
        <v>589.76061251278497</v>
      </c>
      <c r="FA8" s="10">
        <v>556.28707629274095</v>
      </c>
      <c r="FB8" s="10">
        <f t="shared" si="76"/>
        <v>-201.65257705040824</v>
      </c>
      <c r="FC8" s="10">
        <f t="shared" si="76"/>
        <v>-26.286171172664922</v>
      </c>
      <c r="FD8" s="10">
        <f t="shared" si="77"/>
        <v>19.259811348574999</v>
      </c>
      <c r="FE8" s="10">
        <f t="shared" si="78"/>
        <v>26.447176395954102</v>
      </c>
      <c r="FF8" s="18">
        <f t="shared" si="79"/>
        <v>-4.3161395156509262E-2</v>
      </c>
      <c r="FG8" s="18">
        <f t="shared" si="80"/>
        <v>-5.6757836162411368E-2</v>
      </c>
      <c r="FH8" s="18">
        <f t="shared" si="81"/>
        <v>-0.24874712346853603</v>
      </c>
      <c r="FI8" s="18">
        <f t="shared" si="82"/>
        <v>-0.17369840155032071</v>
      </c>
      <c r="FJ8" s="15"/>
      <c r="FK8" s="9">
        <v>1014.37447581</v>
      </c>
      <c r="FL8" s="9">
        <v>1014.37447580999</v>
      </c>
      <c r="FM8" s="9">
        <v>1014.37447580999</v>
      </c>
      <c r="FN8" s="9">
        <v>1014.37447581</v>
      </c>
      <c r="FO8" s="9">
        <v>1014.374476</v>
      </c>
      <c r="FP8" s="9">
        <v>1014.37447580999</v>
      </c>
      <c r="FQ8" s="10">
        <f t="shared" si="83"/>
        <v>-1.0004441719502211E-11</v>
      </c>
      <c r="FR8" s="10">
        <f t="shared" si="83"/>
        <v>0</v>
      </c>
      <c r="FS8" s="10">
        <f t="shared" si="84"/>
        <v>-1.9000992779183434E-7</v>
      </c>
      <c r="FT8" s="10">
        <f t="shared" si="85"/>
        <v>0</v>
      </c>
      <c r="FU8" s="18">
        <f t="shared" si="86"/>
        <v>0</v>
      </c>
      <c r="FV8" s="18">
        <f t="shared" si="87"/>
        <v>-1.8731733919518924E-10</v>
      </c>
      <c r="FW8" s="18">
        <f t="shared" si="88"/>
        <v>-9.8626709938787127E-15</v>
      </c>
      <c r="FX8" s="18">
        <f t="shared" si="89"/>
        <v>1.8730747655928131E-10</v>
      </c>
      <c r="FY8" s="7"/>
    </row>
    <row r="9" spans="1:181">
      <c r="A9" s="5" t="s">
        <v>6</v>
      </c>
      <c r="B9" s="9">
        <f t="shared" si="0"/>
        <v>7447.4720651041926</v>
      </c>
      <c r="C9" s="9">
        <f t="shared" si="1"/>
        <v>5245.8954596463727</v>
      </c>
      <c r="D9" s="9">
        <f t="shared" si="2"/>
        <v>3604.8485107020315</v>
      </c>
      <c r="E9" s="9">
        <f t="shared" si="3"/>
        <v>8357.2879841527829</v>
      </c>
      <c r="F9" s="9">
        <f t="shared" si="4"/>
        <v>7810.3790055186264</v>
      </c>
      <c r="G9" s="9">
        <f t="shared" si="5"/>
        <v>7633.8246285730011</v>
      </c>
      <c r="H9" s="10">
        <f t="shared" si="6"/>
        <v>-2201.5766054578198</v>
      </c>
      <c r="I9" s="10">
        <f t="shared" si="6"/>
        <v>-1641.0469489443412</v>
      </c>
      <c r="J9" s="10">
        <f t="shared" si="7"/>
        <v>-2564.4835458722537</v>
      </c>
      <c r="K9" s="10">
        <f t="shared" si="8"/>
        <v>-4028.9761178709696</v>
      </c>
      <c r="L9" s="18">
        <f t="shared" si="9"/>
        <v>-0.31282494315183412</v>
      </c>
      <c r="M9" s="18">
        <f t="shared" si="10"/>
        <v>-2.2605097245713204E-2</v>
      </c>
      <c r="N9" s="18">
        <f t="shared" si="11"/>
        <v>-0.29561394607621383</v>
      </c>
      <c r="O9" s="18">
        <f t="shared" si="12"/>
        <v>-6.544096358426485E-2</v>
      </c>
      <c r="P9" s="5"/>
      <c r="Q9" s="10">
        <v>2168.5628304239499</v>
      </c>
      <c r="R9" s="9">
        <v>1759.2696816999901</v>
      </c>
      <c r="S9" s="9">
        <v>269.35349575999902</v>
      </c>
      <c r="T9" s="9">
        <v>2192.8012090000002</v>
      </c>
      <c r="U9" s="10">
        <v>2441.8734139999997</v>
      </c>
      <c r="V9" s="10">
        <v>2331.1282274800001</v>
      </c>
      <c r="W9" s="10">
        <f t="shared" si="13"/>
        <v>-409.2931487239598</v>
      </c>
      <c r="X9" s="10">
        <f t="shared" si="13"/>
        <v>-1489.916185939991</v>
      </c>
      <c r="Y9" s="10">
        <f t="shared" si="14"/>
        <v>-682.6037323000096</v>
      </c>
      <c r="Z9" s="10">
        <f t="shared" si="15"/>
        <v>-2061.774731720001</v>
      </c>
      <c r="AA9" s="18">
        <f t="shared" si="16"/>
        <v>-0.84689470945709611</v>
      </c>
      <c r="AB9" s="18">
        <f t="shared" si="17"/>
        <v>-4.5352550171136603E-2</v>
      </c>
      <c r="AC9" s="18">
        <f t="shared" si="18"/>
        <v>-0.18873935446174911</v>
      </c>
      <c r="AD9" s="18">
        <f t="shared" si="19"/>
        <v>0.11358631324067255</v>
      </c>
      <c r="AE9" s="7"/>
      <c r="AF9" s="9">
        <v>1810.4357958881999</v>
      </c>
      <c r="AG9" s="9">
        <v>783.07174521762795</v>
      </c>
      <c r="AH9" s="9">
        <v>782.66980656709097</v>
      </c>
      <c r="AI9" s="9">
        <v>2224.6165780000001</v>
      </c>
      <c r="AJ9" s="10">
        <v>1710.368518</v>
      </c>
      <c r="AK9" s="10">
        <v>1710.65749294441</v>
      </c>
      <c r="AL9" s="10">
        <f t="shared" si="20"/>
        <v>-1027.3640506705719</v>
      </c>
      <c r="AM9" s="10">
        <f t="shared" si="20"/>
        <v>-0.40193865053697664</v>
      </c>
      <c r="AN9" s="10">
        <f t="shared" si="21"/>
        <v>-927.29677278237205</v>
      </c>
      <c r="AO9" s="10">
        <f t="shared" si="22"/>
        <v>-927.98768637731905</v>
      </c>
      <c r="AP9" s="18">
        <f t="shared" si="23"/>
        <v>-5.1328457831826321E-4</v>
      </c>
      <c r="AQ9" s="18">
        <f t="shared" si="24"/>
        <v>1.6895478452090459E-4</v>
      </c>
      <c r="AR9" s="18">
        <f t="shared" si="25"/>
        <v>-0.56746781797172052</v>
      </c>
      <c r="AS9" s="18">
        <f t="shared" si="26"/>
        <v>-0.2311625585665307</v>
      </c>
      <c r="AT9" s="7"/>
      <c r="AU9" s="9">
        <v>94.404403988219102</v>
      </c>
      <c r="AV9" s="9">
        <v>53.814407592632101</v>
      </c>
      <c r="AW9" s="9">
        <v>55.444867152018901</v>
      </c>
      <c r="AX9" s="9">
        <v>115.99513899552601</v>
      </c>
      <c r="AY9" s="10">
        <v>102.97006399999999</v>
      </c>
      <c r="AZ9" s="10">
        <v>86.250355179924597</v>
      </c>
      <c r="BA9" s="10">
        <f t="shared" si="27"/>
        <v>-40.589996395587001</v>
      </c>
      <c r="BB9" s="10">
        <f t="shared" si="27"/>
        <v>1.6304595593868001</v>
      </c>
      <c r="BC9" s="10">
        <f t="shared" si="28"/>
        <v>-49.155656407367893</v>
      </c>
      <c r="BD9" s="10">
        <f t="shared" si="29"/>
        <v>-30.805488027905696</v>
      </c>
      <c r="BE9" s="18">
        <f t="shared" si="30"/>
        <v>3.0297826034417434E-2</v>
      </c>
      <c r="BF9" s="18">
        <f t="shared" si="31"/>
        <v>-0.16237446273778558</v>
      </c>
      <c r="BG9" s="18">
        <f t="shared" si="32"/>
        <v>-0.42995871676338637</v>
      </c>
      <c r="BH9" s="18">
        <f t="shared" si="33"/>
        <v>-0.11228983480099451</v>
      </c>
      <c r="BI9" s="1"/>
      <c r="BJ9" s="9">
        <v>226.90001000000001</v>
      </c>
      <c r="BK9" s="9">
        <v>102.100000000299</v>
      </c>
      <c r="BL9" s="9">
        <v>111.3999999998</v>
      </c>
      <c r="BM9" s="9">
        <v>407.94360381220002</v>
      </c>
      <c r="BN9" s="10">
        <v>557.30747889999998</v>
      </c>
      <c r="BO9" s="10">
        <v>606.24300718729796</v>
      </c>
      <c r="BP9" s="10">
        <f t="shared" si="34"/>
        <v>-124.800009999701</v>
      </c>
      <c r="BQ9" s="10">
        <f t="shared" si="34"/>
        <v>9.2999999995009972</v>
      </c>
      <c r="BR9" s="10">
        <f t="shared" si="35"/>
        <v>-455.20747889970096</v>
      </c>
      <c r="BS9" s="10">
        <f t="shared" si="36"/>
        <v>-494.84300718749796</v>
      </c>
      <c r="BT9" s="18">
        <f t="shared" si="37"/>
        <v>9.1087169436569651E-2</v>
      </c>
      <c r="BU9" s="18">
        <f t="shared" si="38"/>
        <v>8.7807054705035983E-2</v>
      </c>
      <c r="BV9" s="18">
        <f t="shared" si="39"/>
        <v>-0.55002205596950393</v>
      </c>
      <c r="BW9" s="18">
        <f t="shared" si="40"/>
        <v>0.36613853898432674</v>
      </c>
      <c r="BX9" s="1"/>
      <c r="BY9" s="9">
        <v>1092.9177850997999</v>
      </c>
      <c r="BZ9" s="9">
        <v>1037.6128150999</v>
      </c>
      <c r="CA9" s="9">
        <v>995.32239465990006</v>
      </c>
      <c r="CB9" s="9">
        <v>1825.680773</v>
      </c>
      <c r="CC9" s="10">
        <v>1719.0588612415004</v>
      </c>
      <c r="CD9" s="10">
        <v>1687.04995996086</v>
      </c>
      <c r="CE9" s="10">
        <f t="shared" si="41"/>
        <v>-55.304969999899868</v>
      </c>
      <c r="CF9" s="10">
        <f t="shared" si="41"/>
        <v>-42.290420439999934</v>
      </c>
      <c r="CG9" s="10">
        <f t="shared" si="42"/>
        <v>-681.44604614160039</v>
      </c>
      <c r="CH9" s="10">
        <f t="shared" si="43"/>
        <v>-691.7275653009599</v>
      </c>
      <c r="CI9" s="18">
        <f t="shared" si="44"/>
        <v>-4.0757419168852754E-2</v>
      </c>
      <c r="CJ9" s="18">
        <f t="shared" si="45"/>
        <v>-1.8620014708236154E-2</v>
      </c>
      <c r="CK9" s="18">
        <f t="shared" si="46"/>
        <v>-5.0603046957324142E-2</v>
      </c>
      <c r="CL9" s="18">
        <f t="shared" si="47"/>
        <v>-5.8401180170888321E-2</v>
      </c>
      <c r="CM9" s="6"/>
      <c r="CN9" s="9">
        <v>87.383600000000001</v>
      </c>
      <c r="CO9" s="9">
        <v>87.383600000000001</v>
      </c>
      <c r="CP9" s="9">
        <v>87.383600000000001</v>
      </c>
      <c r="CQ9" s="9">
        <v>87.383600000000001</v>
      </c>
      <c r="CR9" s="9">
        <v>87.383600000000001</v>
      </c>
      <c r="CS9" s="9">
        <v>87.383600000000001</v>
      </c>
      <c r="CT9" s="10">
        <f t="shared" si="48"/>
        <v>0</v>
      </c>
      <c r="CU9" s="10">
        <f t="shared" si="48"/>
        <v>0</v>
      </c>
      <c r="CV9" s="10">
        <f t="shared" si="49"/>
        <v>0</v>
      </c>
      <c r="CW9" s="10">
        <f t="shared" si="50"/>
        <v>0</v>
      </c>
      <c r="CX9" s="18">
        <f t="shared" si="51"/>
        <v>0</v>
      </c>
      <c r="CY9" s="18">
        <f t="shared" si="52"/>
        <v>0</v>
      </c>
      <c r="CZ9" s="18">
        <f t="shared" si="53"/>
        <v>0</v>
      </c>
      <c r="DA9" s="18">
        <f t="shared" si="54"/>
        <v>0</v>
      </c>
      <c r="DB9" s="7"/>
      <c r="DC9" s="9">
        <v>723.79348368251783</v>
      </c>
      <c r="DD9" s="9">
        <v>360.60829375562099</v>
      </c>
      <c r="DE9" s="9">
        <v>288.32988581937803</v>
      </c>
      <c r="DF9" s="9">
        <v>287.374905973446</v>
      </c>
      <c r="DG9" s="10">
        <v>163.44699940000001</v>
      </c>
      <c r="DH9" s="10">
        <v>144.741949538211</v>
      </c>
      <c r="DI9" s="10">
        <f t="shared" si="55"/>
        <v>-363.18518992689684</v>
      </c>
      <c r="DJ9" s="10">
        <f t="shared" si="55"/>
        <v>-72.278407936242957</v>
      </c>
      <c r="DK9" s="10">
        <f t="shared" si="56"/>
        <v>197.16129435562098</v>
      </c>
      <c r="DL9" s="10">
        <f t="shared" si="57"/>
        <v>143.58793628116703</v>
      </c>
      <c r="DM9" s="18">
        <f t="shared" si="58"/>
        <v>-0.20043467992232311</v>
      </c>
      <c r="DN9" s="18">
        <f t="shared" si="59"/>
        <v>-0.11444107221578646</v>
      </c>
      <c r="DO9" s="18">
        <f t="shared" si="60"/>
        <v>-0.5017801321988733</v>
      </c>
      <c r="DP9" s="18">
        <f t="shared" si="61"/>
        <v>-0.43124122530342707</v>
      </c>
      <c r="DQ9" s="7"/>
      <c r="DR9" s="9">
        <v>496.65991194906798</v>
      </c>
      <c r="DS9" s="9">
        <v>379.27043495999999</v>
      </c>
      <c r="DT9" s="9">
        <v>341.084899911744</v>
      </c>
      <c r="DU9" s="9">
        <v>496.6599119</v>
      </c>
      <c r="DV9" s="10">
        <v>379.27043495999999</v>
      </c>
      <c r="DW9" s="10">
        <v>341.084899911744</v>
      </c>
      <c r="DX9" s="10">
        <f t="shared" si="62"/>
        <v>-117.38947698906799</v>
      </c>
      <c r="DY9" s="10">
        <f t="shared" si="62"/>
        <v>-38.185535048255986</v>
      </c>
      <c r="DZ9" s="10">
        <f t="shared" si="63"/>
        <v>0</v>
      </c>
      <c r="EA9" s="10">
        <f t="shared" si="64"/>
        <v>0</v>
      </c>
      <c r="EB9" s="18">
        <f t="shared" si="65"/>
        <v>-0.10068154943921018</v>
      </c>
      <c r="EC9" s="18">
        <f t="shared" si="66"/>
        <v>-0.10068154943921018</v>
      </c>
      <c r="ED9" s="18">
        <f t="shared" si="67"/>
        <v>-0.23635786614705914</v>
      </c>
      <c r="EE9" s="18">
        <f t="shared" si="68"/>
        <v>-0.23635786607161441</v>
      </c>
      <c r="EF9" s="6"/>
      <c r="EG9" s="9">
        <v>75.714983822039699</v>
      </c>
      <c r="EH9" s="9">
        <v>57.066548042629499</v>
      </c>
      <c r="EI9" s="9">
        <v>53.894833000565193</v>
      </c>
      <c r="EJ9" s="9">
        <v>78.860321659236007</v>
      </c>
      <c r="EK9" s="10">
        <v>27.488456626474296</v>
      </c>
      <c r="EL9" s="10">
        <v>25.122307243931402</v>
      </c>
      <c r="EM9" s="10">
        <f t="shared" si="69"/>
        <v>-18.6484357794102</v>
      </c>
      <c r="EN9" s="10">
        <f t="shared" si="69"/>
        <v>-3.1717150420643065</v>
      </c>
      <c r="EO9" s="10">
        <f t="shared" si="70"/>
        <v>29.578091416155203</v>
      </c>
      <c r="EP9" s="10">
        <f t="shared" si="71"/>
        <v>28.77252575663379</v>
      </c>
      <c r="EQ9" s="18">
        <f t="shared" si="72"/>
        <v>-5.5579234259885348E-2</v>
      </c>
      <c r="ER9" s="18">
        <f t="shared" si="73"/>
        <v>-8.6077927716903577E-2</v>
      </c>
      <c r="ES9" s="18">
        <f t="shared" si="74"/>
        <v>-0.24629782426212274</v>
      </c>
      <c r="ET9" s="18">
        <f t="shared" si="75"/>
        <v>-0.65142855052944248</v>
      </c>
      <c r="EU9" s="7"/>
      <c r="EV9" s="9">
        <v>173.25513015039832</v>
      </c>
      <c r="EW9" s="9">
        <v>128.25380317767338</v>
      </c>
      <c r="EX9" s="9">
        <v>122.5205977315352</v>
      </c>
      <c r="EY9" s="9">
        <v>142.52781171237541</v>
      </c>
      <c r="EZ9" s="10">
        <v>123.7670482906521</v>
      </c>
      <c r="FA9" s="10">
        <v>116.71869902662219</v>
      </c>
      <c r="FB9" s="10">
        <f t="shared" si="76"/>
        <v>-45.001326972724939</v>
      </c>
      <c r="FC9" s="10">
        <f t="shared" si="76"/>
        <v>-5.7332054461381716</v>
      </c>
      <c r="FD9" s="10">
        <f t="shared" si="77"/>
        <v>4.4867548870212772</v>
      </c>
      <c r="FE9" s="10">
        <f t="shared" si="78"/>
        <v>5.8018987049130146</v>
      </c>
      <c r="FF9" s="18">
        <f t="shared" si="79"/>
        <v>-4.4702030692967527E-2</v>
      </c>
      <c r="FG9" s="18">
        <f t="shared" si="80"/>
        <v>-5.6948512236291715E-2</v>
      </c>
      <c r="FH9" s="18">
        <f t="shared" si="81"/>
        <v>-0.25974022779966427</v>
      </c>
      <c r="FI9" s="18">
        <f t="shared" si="82"/>
        <v>-0.13162879017312767</v>
      </c>
      <c r="FJ9" s="15"/>
      <c r="FK9" s="9">
        <v>497.4441301</v>
      </c>
      <c r="FL9" s="9">
        <v>497.4441301</v>
      </c>
      <c r="FM9" s="9">
        <v>497.4441301</v>
      </c>
      <c r="FN9" s="9">
        <v>497.4441301</v>
      </c>
      <c r="FO9" s="9">
        <v>497.4441301</v>
      </c>
      <c r="FP9" s="9">
        <v>497.4441301</v>
      </c>
      <c r="FQ9" s="10">
        <f t="shared" si="83"/>
        <v>0</v>
      </c>
      <c r="FR9" s="10">
        <f t="shared" si="83"/>
        <v>0</v>
      </c>
      <c r="FS9" s="10">
        <f t="shared" si="84"/>
        <v>0</v>
      </c>
      <c r="FT9" s="10">
        <f t="shared" si="85"/>
        <v>0</v>
      </c>
      <c r="FU9" s="18">
        <f t="shared" si="86"/>
        <v>0</v>
      </c>
      <c r="FV9" s="18">
        <f t="shared" si="87"/>
        <v>0</v>
      </c>
      <c r="FW9" s="18">
        <f t="shared" si="88"/>
        <v>0</v>
      </c>
      <c r="FX9" s="18">
        <f t="shared" si="89"/>
        <v>0</v>
      </c>
      <c r="FY9" s="7"/>
    </row>
    <row r="10" spans="1:181">
      <c r="A10" s="5" t="s">
        <v>7</v>
      </c>
      <c r="B10" s="9">
        <f t="shared" si="0"/>
        <v>1440.6350171938293</v>
      </c>
      <c r="C10" s="9">
        <f t="shared" si="1"/>
        <v>1185.0693887226846</v>
      </c>
      <c r="D10" s="9">
        <f t="shared" si="2"/>
        <v>1126.7808038231578</v>
      </c>
      <c r="E10" s="9">
        <f t="shared" si="3"/>
        <v>1265.1623683483867</v>
      </c>
      <c r="F10" s="9">
        <f t="shared" si="4"/>
        <v>1058.8333433781772</v>
      </c>
      <c r="G10" s="9">
        <f t="shared" si="5"/>
        <v>1018.5162939329459</v>
      </c>
      <c r="H10" s="10">
        <f t="shared" si="6"/>
        <v>-255.56562847114469</v>
      </c>
      <c r="I10" s="10">
        <f t="shared" si="6"/>
        <v>-58.288584899526768</v>
      </c>
      <c r="J10" s="10">
        <f t="shared" si="7"/>
        <v>126.23604534450737</v>
      </c>
      <c r="K10" s="10">
        <f t="shared" si="8"/>
        <v>108.26450989021191</v>
      </c>
      <c r="L10" s="18">
        <f t="shared" si="9"/>
        <v>-4.918579912215313E-2</v>
      </c>
      <c r="M10" s="18">
        <f t="shared" si="10"/>
        <v>-3.8076860440190638E-2</v>
      </c>
      <c r="N10" s="18">
        <f t="shared" si="11"/>
        <v>-0.17739790121786259</v>
      </c>
      <c r="O10" s="18">
        <f t="shared" si="12"/>
        <v>-0.16308501590950961</v>
      </c>
      <c r="P10" s="5"/>
      <c r="Q10" s="10">
        <v>17.230443779999899</v>
      </c>
      <c r="R10" s="9">
        <v>0</v>
      </c>
      <c r="S10" s="9">
        <v>0</v>
      </c>
      <c r="T10" s="9">
        <v>17.230443780000002</v>
      </c>
      <c r="U10" s="10">
        <v>2.8505620000000002E-2</v>
      </c>
      <c r="V10" s="10">
        <v>2.4490850000000002E-2</v>
      </c>
      <c r="W10" s="10">
        <f t="shared" si="13"/>
        <v>-17.230443779999899</v>
      </c>
      <c r="X10" s="10">
        <f t="shared" si="13"/>
        <v>0</v>
      </c>
      <c r="Y10" s="10">
        <f t="shared" si="14"/>
        <v>-2.8505620000000002E-2</v>
      </c>
      <c r="Z10" s="10">
        <f t="shared" si="15"/>
        <v>-2.4490850000000002E-2</v>
      </c>
      <c r="AA10" s="18">
        <f t="shared" si="16"/>
        <v>0</v>
      </c>
      <c r="AB10" s="18">
        <f t="shared" si="17"/>
        <v>-0.14084134988118135</v>
      </c>
      <c r="AC10" s="18">
        <f t="shared" si="18"/>
        <v>-1</v>
      </c>
      <c r="AD10" s="18">
        <f t="shared" si="19"/>
        <v>-0.99834562473468691</v>
      </c>
      <c r="AE10" s="7"/>
      <c r="AF10" s="9">
        <v>171.94962865369999</v>
      </c>
      <c r="AG10" s="9">
        <v>171.94900360884</v>
      </c>
      <c r="AH10" s="9">
        <v>171.94925492627601</v>
      </c>
      <c r="AI10" s="9">
        <v>171.94962870000001</v>
      </c>
      <c r="AJ10" s="10">
        <v>133.53272860000001</v>
      </c>
      <c r="AK10" s="10">
        <v>133.53312178886</v>
      </c>
      <c r="AL10" s="10">
        <f t="shared" si="20"/>
        <v>-6.2504485998715609E-4</v>
      </c>
      <c r="AM10" s="10">
        <f t="shared" si="20"/>
        <v>2.513174360103676E-4</v>
      </c>
      <c r="AN10" s="10">
        <f t="shared" si="21"/>
        <v>38.416275008839989</v>
      </c>
      <c r="AO10" s="10">
        <f t="shared" si="22"/>
        <v>38.416133137416011</v>
      </c>
      <c r="AP10" s="18">
        <f t="shared" si="23"/>
        <v>1.4615812289443661E-6</v>
      </c>
      <c r="AQ10" s="18">
        <f t="shared" si="24"/>
        <v>2.9445130351957657E-6</v>
      </c>
      <c r="AR10" s="18">
        <f t="shared" si="25"/>
        <v>-3.6350462916437737E-6</v>
      </c>
      <c r="AS10" s="18">
        <f t="shared" si="26"/>
        <v>-0.22341950017831003</v>
      </c>
      <c r="AT10" s="7"/>
      <c r="AU10" s="9">
        <v>12.9273316762268</v>
      </c>
      <c r="AV10" s="9">
        <v>8.3729740834573807</v>
      </c>
      <c r="AW10" s="9">
        <v>7.5702746537718602</v>
      </c>
      <c r="AX10" s="9">
        <v>12.9273316762268</v>
      </c>
      <c r="AY10" s="10">
        <v>8.3729952999999995</v>
      </c>
      <c r="AZ10" s="10">
        <v>7.2417777342652796</v>
      </c>
      <c r="BA10" s="10">
        <f t="shared" si="27"/>
        <v>-4.5543575927694189</v>
      </c>
      <c r="BB10" s="10">
        <f t="shared" si="27"/>
        <v>-0.80269942968552055</v>
      </c>
      <c r="BC10" s="10">
        <f t="shared" si="28"/>
        <v>-2.1216542618773815E-5</v>
      </c>
      <c r="BD10" s="10">
        <f t="shared" si="29"/>
        <v>0.32849691950658055</v>
      </c>
      <c r="BE10" s="18">
        <f t="shared" si="30"/>
        <v>-9.5867898513077532E-2</v>
      </c>
      <c r="BF10" s="18">
        <f t="shared" si="31"/>
        <v>-0.13510309336190837</v>
      </c>
      <c r="BG10" s="18">
        <f t="shared" si="32"/>
        <v>-0.35230453637581105</v>
      </c>
      <c r="BH10" s="18">
        <f t="shared" si="33"/>
        <v>-0.35230289515988572</v>
      </c>
      <c r="BI10" s="1"/>
      <c r="BJ10" s="9">
        <v>9.2921153000000006E-2</v>
      </c>
      <c r="BK10" s="9">
        <v>4.17659165E-2</v>
      </c>
      <c r="BL10" s="9">
        <v>4.5609746800000003E-2</v>
      </c>
      <c r="BM10" s="9">
        <v>9.1901294100000003E-2</v>
      </c>
      <c r="BN10" s="10">
        <v>0.12554989999999999</v>
      </c>
      <c r="BO10" s="10">
        <v>0.1365740668</v>
      </c>
      <c r="BP10" s="10">
        <f t="shared" si="34"/>
        <v>-5.1155236500000006E-2</v>
      </c>
      <c r="BQ10" s="10">
        <f t="shared" si="34"/>
        <v>3.8438303000000035E-3</v>
      </c>
      <c r="BR10" s="10">
        <f t="shared" si="35"/>
        <v>-8.3783983499999992E-2</v>
      </c>
      <c r="BS10" s="10">
        <f t="shared" si="36"/>
        <v>-9.0964320000000001E-2</v>
      </c>
      <c r="BT10" s="18">
        <f t="shared" si="37"/>
        <v>9.2032705663241066E-2</v>
      </c>
      <c r="BU10" s="18">
        <f t="shared" si="38"/>
        <v>8.7807053609760044E-2</v>
      </c>
      <c r="BV10" s="18">
        <f t="shared" si="39"/>
        <v>-0.55052304936422825</v>
      </c>
      <c r="BW10" s="18">
        <f t="shared" si="40"/>
        <v>0.36613854276509028</v>
      </c>
      <c r="BX10" s="1"/>
      <c r="BY10" s="9">
        <v>426.50940661369998</v>
      </c>
      <c r="BZ10" s="9">
        <v>415.08285185267903</v>
      </c>
      <c r="CA10" s="9">
        <v>409.310284377909</v>
      </c>
      <c r="CB10" s="9">
        <v>426.50940659999998</v>
      </c>
      <c r="CC10" s="10">
        <v>415.08285674709998</v>
      </c>
      <c r="CD10" s="10">
        <v>411.65488542437402</v>
      </c>
      <c r="CE10" s="10">
        <f t="shared" si="41"/>
        <v>-11.426554761020952</v>
      </c>
      <c r="CF10" s="10">
        <f t="shared" si="41"/>
        <v>-5.7725674747700282</v>
      </c>
      <c r="CG10" s="10">
        <f t="shared" si="42"/>
        <v>-4.89442095386039E-6</v>
      </c>
      <c r="CH10" s="10">
        <f t="shared" si="43"/>
        <v>-2.3446010464650158</v>
      </c>
      <c r="CI10" s="18">
        <f t="shared" si="44"/>
        <v>-1.3907024703633926E-2</v>
      </c>
      <c r="CJ10" s="18">
        <f t="shared" si="45"/>
        <v>-8.2585230081293065E-3</v>
      </c>
      <c r="CK10" s="18">
        <f t="shared" si="46"/>
        <v>-2.6790862250244022E-2</v>
      </c>
      <c r="CL10" s="18">
        <f t="shared" si="47"/>
        <v>-2.6790850743454615E-2</v>
      </c>
      <c r="CM10" s="6"/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10">
        <f t="shared" si="48"/>
        <v>0</v>
      </c>
      <c r="CU10" s="10">
        <f t="shared" si="48"/>
        <v>0</v>
      </c>
      <c r="CV10" s="10">
        <f t="shared" si="49"/>
        <v>0</v>
      </c>
      <c r="CW10" s="10">
        <f t="shared" si="50"/>
        <v>0</v>
      </c>
      <c r="CX10" s="18">
        <f t="shared" si="51"/>
        <v>0</v>
      </c>
      <c r="CY10" s="18">
        <f t="shared" si="52"/>
        <v>0</v>
      </c>
      <c r="CZ10" s="18">
        <f t="shared" si="53"/>
        <v>0</v>
      </c>
      <c r="DA10" s="18">
        <f t="shared" si="54"/>
        <v>0</v>
      </c>
      <c r="DB10" s="7"/>
      <c r="DC10" s="9">
        <v>278.56709712557853</v>
      </c>
      <c r="DD10" s="9">
        <v>154.67758252675796</v>
      </c>
      <c r="DE10" s="9">
        <v>131.06400214920598</v>
      </c>
      <c r="DF10" s="9">
        <v>115.899420953709</v>
      </c>
      <c r="DG10" s="10">
        <v>74.097812009999998</v>
      </c>
      <c r="DH10" s="10">
        <v>66.820149682668301</v>
      </c>
      <c r="DI10" s="10">
        <f t="shared" si="55"/>
        <v>-123.88951459882057</v>
      </c>
      <c r="DJ10" s="10">
        <f t="shared" si="55"/>
        <v>-23.613580377551983</v>
      </c>
      <c r="DK10" s="10">
        <f t="shared" si="56"/>
        <v>80.579770516757961</v>
      </c>
      <c r="DL10" s="10">
        <f t="shared" si="57"/>
        <v>64.243852466537675</v>
      </c>
      <c r="DM10" s="18">
        <f t="shared" si="58"/>
        <v>-0.15266323659711339</v>
      </c>
      <c r="DN10" s="18">
        <f t="shared" si="59"/>
        <v>-9.8216966600168001E-2</v>
      </c>
      <c r="DO10" s="18">
        <f t="shared" si="60"/>
        <v>-0.44473850600873716</v>
      </c>
      <c r="DP10" s="18">
        <f t="shared" si="61"/>
        <v>-0.36067142182189882</v>
      </c>
      <c r="DQ10" s="7"/>
      <c r="DR10" s="9">
        <v>263.51093671505799</v>
      </c>
      <c r="DS10" s="9">
        <v>192.20476239000001</v>
      </c>
      <c r="DT10" s="9">
        <v>168.24840914627001</v>
      </c>
      <c r="DU10" s="9">
        <v>263.5109367</v>
      </c>
      <c r="DV10" s="10">
        <v>192.20476239000001</v>
      </c>
      <c r="DW10" s="10">
        <v>168.24840914627001</v>
      </c>
      <c r="DX10" s="10">
        <f t="shared" si="62"/>
        <v>-71.306174325057981</v>
      </c>
      <c r="DY10" s="10">
        <f t="shared" si="62"/>
        <v>-23.956353243730007</v>
      </c>
      <c r="DZ10" s="10">
        <f t="shared" si="63"/>
        <v>0</v>
      </c>
      <c r="EA10" s="10">
        <f t="shared" si="64"/>
        <v>0</v>
      </c>
      <c r="EB10" s="18">
        <f t="shared" si="65"/>
        <v>-0.1246397484944754</v>
      </c>
      <c r="EC10" s="18">
        <f t="shared" si="66"/>
        <v>-0.1246397484944754</v>
      </c>
      <c r="ED10" s="18">
        <f t="shared" si="67"/>
        <v>-0.27060043584514831</v>
      </c>
      <c r="EE10" s="18">
        <f t="shared" si="68"/>
        <v>-0.27060043580346771</v>
      </c>
      <c r="EF10" s="6"/>
      <c r="EG10" s="9">
        <v>30.820156399649505</v>
      </c>
      <c r="EH10" s="9">
        <v>23.064894041856451</v>
      </c>
      <c r="EI10" s="9">
        <v>21.635640223674223</v>
      </c>
      <c r="EJ10" s="9">
        <v>32.172902648520605</v>
      </c>
      <c r="EK10" s="10">
        <v>22.1139432060471</v>
      </c>
      <c r="EL10" s="10">
        <v>20.339157246905199</v>
      </c>
      <c r="EM10" s="10">
        <f t="shared" si="69"/>
        <v>-7.755262357793054</v>
      </c>
      <c r="EN10" s="10">
        <f t="shared" si="69"/>
        <v>-1.4292538181822287</v>
      </c>
      <c r="EO10" s="10">
        <f t="shared" si="70"/>
        <v>0.95095083580935125</v>
      </c>
      <c r="EP10" s="10">
        <f t="shared" si="71"/>
        <v>1.296482976769024</v>
      </c>
      <c r="EQ10" s="18">
        <f t="shared" si="72"/>
        <v>-6.1966632735815971E-2</v>
      </c>
      <c r="ER10" s="18">
        <f t="shared" si="73"/>
        <v>-8.0256422050346179E-2</v>
      </c>
      <c r="ES10" s="18">
        <f t="shared" si="74"/>
        <v>-0.25162955882603011</v>
      </c>
      <c r="ET10" s="18">
        <f t="shared" si="75"/>
        <v>-0.31265315263483207</v>
      </c>
      <c r="EU10" s="7"/>
      <c r="EV10" s="9">
        <v>76.599221976916596</v>
      </c>
      <c r="EW10" s="9">
        <v>57.247681202593604</v>
      </c>
      <c r="EX10" s="9">
        <v>54.529455499250794</v>
      </c>
      <c r="EY10" s="9">
        <v>62.4425228958304</v>
      </c>
      <c r="EZ10" s="10">
        <v>50.846316505030202</v>
      </c>
      <c r="FA10" s="10">
        <v>48.08985489280311</v>
      </c>
      <c r="FB10" s="10">
        <f t="shared" si="76"/>
        <v>-19.351540774322991</v>
      </c>
      <c r="FC10" s="10">
        <f t="shared" si="76"/>
        <v>-2.7182257033428101</v>
      </c>
      <c r="FD10" s="10">
        <f t="shared" si="77"/>
        <v>6.4013646975634018</v>
      </c>
      <c r="FE10" s="10">
        <f t="shared" si="78"/>
        <v>6.4396006064476836</v>
      </c>
      <c r="FF10" s="18">
        <f t="shared" si="79"/>
        <v>-4.7481848107057668E-2</v>
      </c>
      <c r="FG10" s="18">
        <f t="shared" si="80"/>
        <v>-5.4211628328168011E-2</v>
      </c>
      <c r="FH10" s="18">
        <f t="shared" si="81"/>
        <v>-0.25263364659440846</v>
      </c>
      <c r="FI10" s="18">
        <f t="shared" si="82"/>
        <v>-0.18571008750151788</v>
      </c>
      <c r="FJ10" s="15"/>
      <c r="FK10" s="9">
        <v>162.4278731</v>
      </c>
      <c r="FL10" s="9">
        <v>162.4278731</v>
      </c>
      <c r="FM10" s="9">
        <v>162.4278731</v>
      </c>
      <c r="FN10" s="9">
        <v>162.4278731</v>
      </c>
      <c r="FO10" s="9">
        <v>162.4278731</v>
      </c>
      <c r="FP10" s="9">
        <v>162.4278731</v>
      </c>
      <c r="FQ10" s="10">
        <f t="shared" si="83"/>
        <v>0</v>
      </c>
      <c r="FR10" s="10">
        <f t="shared" si="83"/>
        <v>0</v>
      </c>
      <c r="FS10" s="10">
        <f t="shared" si="84"/>
        <v>0</v>
      </c>
      <c r="FT10" s="10">
        <f t="shared" si="85"/>
        <v>0</v>
      </c>
      <c r="FU10" s="18">
        <f t="shared" si="86"/>
        <v>0</v>
      </c>
      <c r="FV10" s="18">
        <f t="shared" si="87"/>
        <v>0</v>
      </c>
      <c r="FW10" s="18">
        <f t="shared" si="88"/>
        <v>0</v>
      </c>
      <c r="FX10" s="18">
        <f t="shared" si="89"/>
        <v>0</v>
      </c>
      <c r="FY10" s="7"/>
    </row>
    <row r="11" spans="1:181">
      <c r="A11" s="5" t="s">
        <v>8</v>
      </c>
      <c r="B11" s="9">
        <f t="shared" si="0"/>
        <v>233728.36750118795</v>
      </c>
      <c r="C11" s="9">
        <f t="shared" si="1"/>
        <v>209089.1838728172</v>
      </c>
      <c r="D11" s="9">
        <f t="shared" si="2"/>
        <v>208965.51005349576</v>
      </c>
      <c r="E11" s="9">
        <f t="shared" si="3"/>
        <v>235137.89800093084</v>
      </c>
      <c r="F11" s="9">
        <f t="shared" si="4"/>
        <v>220234.35484684864</v>
      </c>
      <c r="G11" s="9">
        <f t="shared" si="5"/>
        <v>231865.66183682295</v>
      </c>
      <c r="H11" s="10">
        <f t="shared" si="6"/>
        <v>-24639.183628370753</v>
      </c>
      <c r="I11" s="10">
        <f t="shared" si="6"/>
        <v>-123.67381932144053</v>
      </c>
      <c r="J11" s="10">
        <f t="shared" si="7"/>
        <v>-11145.17097403144</v>
      </c>
      <c r="K11" s="10">
        <f t="shared" si="8"/>
        <v>-22900.151783327194</v>
      </c>
      <c r="L11" s="18">
        <f t="shared" si="9"/>
        <v>-5.9148836410719203E-4</v>
      </c>
      <c r="M11" s="18">
        <f t="shared" si="10"/>
        <v>5.2813317877053033E-2</v>
      </c>
      <c r="N11" s="18">
        <f t="shared" si="11"/>
        <v>-0.10541802816573183</v>
      </c>
      <c r="O11" s="18">
        <f t="shared" si="12"/>
        <v>-6.3382139930600226E-2</v>
      </c>
      <c r="P11" s="5"/>
      <c r="Q11" s="10">
        <v>24217.415399350899</v>
      </c>
      <c r="R11" s="9">
        <v>11815.7566453</v>
      </c>
      <c r="S11" s="9">
        <v>14075.88896219</v>
      </c>
      <c r="T11" s="9">
        <v>26142.357029999999</v>
      </c>
      <c r="U11" s="10">
        <v>14972.7459918</v>
      </c>
      <c r="V11" s="10">
        <v>27549.1280171199</v>
      </c>
      <c r="W11" s="10">
        <f t="shared" si="13"/>
        <v>-12401.658754050899</v>
      </c>
      <c r="X11" s="10">
        <f t="shared" si="13"/>
        <v>2260.1323168899999</v>
      </c>
      <c r="Y11" s="10">
        <f t="shared" si="14"/>
        <v>-3156.9893465000005</v>
      </c>
      <c r="Z11" s="10">
        <f t="shared" si="15"/>
        <v>-13473.2390549299</v>
      </c>
      <c r="AA11" s="18">
        <f t="shared" si="16"/>
        <v>0.19128121750789626</v>
      </c>
      <c r="AB11" s="18">
        <f t="shared" si="17"/>
        <v>0.83995160488313247</v>
      </c>
      <c r="AC11" s="18">
        <f t="shared" si="18"/>
        <v>-0.51209671013791591</v>
      </c>
      <c r="AD11" s="18">
        <f t="shared" si="19"/>
        <v>-0.4272610547466002</v>
      </c>
      <c r="AE11" s="7"/>
      <c r="AF11" s="9">
        <v>25193.0886454713</v>
      </c>
      <c r="AG11" s="9">
        <v>24604.783068365799</v>
      </c>
      <c r="AH11" s="9">
        <v>24617.502601294698</v>
      </c>
      <c r="AI11" s="9">
        <v>25196.337439999999</v>
      </c>
      <c r="AJ11" s="10">
        <v>25146.598529999999</v>
      </c>
      <c r="AK11" s="10">
        <v>25174.227349350898</v>
      </c>
      <c r="AL11" s="10">
        <f t="shared" si="20"/>
        <v>-588.30557710550056</v>
      </c>
      <c r="AM11" s="10">
        <f t="shared" si="20"/>
        <v>12.719532928898843</v>
      </c>
      <c r="AN11" s="10">
        <f t="shared" si="21"/>
        <v>-541.81546163419989</v>
      </c>
      <c r="AO11" s="10">
        <f t="shared" si="22"/>
        <v>-556.72474805620004</v>
      </c>
      <c r="AP11" s="18">
        <f t="shared" si="23"/>
        <v>5.1695367090036489E-4</v>
      </c>
      <c r="AQ11" s="18">
        <f t="shared" si="24"/>
        <v>1.098710003181452E-3</v>
      </c>
      <c r="AR11" s="18">
        <f t="shared" si="25"/>
        <v>-2.3351863893483111E-2</v>
      </c>
      <c r="AS11" s="18">
        <f t="shared" si="26"/>
        <v>-1.9740531781034932E-3</v>
      </c>
      <c r="AT11" s="7"/>
      <c r="AU11" s="9">
        <v>1228.35956203246</v>
      </c>
      <c r="AV11" s="9">
        <v>1051.7853400060701</v>
      </c>
      <c r="AW11" s="9">
        <v>929.564297687411</v>
      </c>
      <c r="AX11" s="9">
        <v>1228.35956203246</v>
      </c>
      <c r="AY11" s="10">
        <v>1051.7766569999999</v>
      </c>
      <c r="AZ11" s="10">
        <v>872.26183343704997</v>
      </c>
      <c r="BA11" s="10">
        <f t="shared" si="27"/>
        <v>-176.57422202638986</v>
      </c>
      <c r="BB11" s="10">
        <f t="shared" si="27"/>
        <v>-122.2210423186591</v>
      </c>
      <c r="BC11" s="10">
        <f t="shared" si="28"/>
        <v>8.6830060702141054E-3</v>
      </c>
      <c r="BD11" s="10">
        <f t="shared" si="29"/>
        <v>57.302464250361027</v>
      </c>
      <c r="BE11" s="18">
        <f t="shared" si="30"/>
        <v>-0.11620340926025241</v>
      </c>
      <c r="BF11" s="18">
        <f t="shared" si="31"/>
        <v>-0.17067770269306323</v>
      </c>
      <c r="BG11" s="18">
        <f t="shared" si="32"/>
        <v>-0.14374799324574625</v>
      </c>
      <c r="BH11" s="18">
        <f t="shared" si="33"/>
        <v>-0.14375506202783464</v>
      </c>
      <c r="BI11" s="1"/>
      <c r="BJ11" s="9">
        <v>1722.7209</v>
      </c>
      <c r="BK11" s="9">
        <v>762.65747619340095</v>
      </c>
      <c r="BL11" s="9">
        <v>829.56703825899604</v>
      </c>
      <c r="BM11" s="9">
        <v>9395.6329097213002</v>
      </c>
      <c r="BN11" s="10">
        <v>12143.009550000001</v>
      </c>
      <c r="BO11" s="10">
        <v>13026.8143458621</v>
      </c>
      <c r="BP11" s="10">
        <f t="shared" si="34"/>
        <v>-960.06342380659908</v>
      </c>
      <c r="BQ11" s="10">
        <f t="shared" si="34"/>
        <v>66.909562065595082</v>
      </c>
      <c r="BR11" s="10">
        <f t="shared" si="35"/>
        <v>-11380.3520738066</v>
      </c>
      <c r="BS11" s="10">
        <f t="shared" si="36"/>
        <v>-12197.247307603104</v>
      </c>
      <c r="BT11" s="18">
        <f t="shared" si="37"/>
        <v>8.7732126353177717E-2</v>
      </c>
      <c r="BU11" s="18">
        <f t="shared" si="38"/>
        <v>7.2783010852700766E-2</v>
      </c>
      <c r="BV11" s="18">
        <f t="shared" si="39"/>
        <v>-0.55729481415509563</v>
      </c>
      <c r="BW11" s="18">
        <f t="shared" si="40"/>
        <v>0.2924099596777664</v>
      </c>
      <c r="BX11" s="1"/>
      <c r="BY11" s="9">
        <v>38846.707660475302</v>
      </c>
      <c r="BZ11" s="9">
        <v>38222.814803184803</v>
      </c>
      <c r="CA11" s="9">
        <v>38055.849701564897</v>
      </c>
      <c r="CB11" s="9">
        <v>38846.70766</v>
      </c>
      <c r="CC11" s="10">
        <v>38222.814574520307</v>
      </c>
      <c r="CD11" s="10">
        <v>38035.646945997702</v>
      </c>
      <c r="CE11" s="10">
        <f t="shared" si="41"/>
        <v>-623.8928572904988</v>
      </c>
      <c r="CF11" s="10">
        <f t="shared" si="41"/>
        <v>-166.96510161990591</v>
      </c>
      <c r="CG11" s="10">
        <f t="shared" si="42"/>
        <v>2.2866449580760673E-4</v>
      </c>
      <c r="CH11" s="10">
        <f t="shared" si="43"/>
        <v>20.202755567195709</v>
      </c>
      <c r="CI11" s="18">
        <f t="shared" si="44"/>
        <v>-4.3682052847137266E-3</v>
      </c>
      <c r="CJ11" s="18">
        <f t="shared" si="45"/>
        <v>-4.8967516025722902E-3</v>
      </c>
      <c r="CK11" s="18">
        <f t="shared" si="46"/>
        <v>-1.60603792409744E-2</v>
      </c>
      <c r="CL11" s="18">
        <f t="shared" si="47"/>
        <v>-1.606038511526443E-2</v>
      </c>
      <c r="CM11" s="6"/>
      <c r="CN11" s="9">
        <v>99483.79819999999</v>
      </c>
      <c r="CO11" s="9">
        <v>99483.79819999999</v>
      </c>
      <c r="CP11" s="9">
        <v>99483.79819999999</v>
      </c>
      <c r="CQ11" s="9">
        <v>99483.79819999999</v>
      </c>
      <c r="CR11" s="9">
        <v>99483.79819999999</v>
      </c>
      <c r="CS11" s="9">
        <v>99483.79819999999</v>
      </c>
      <c r="CT11" s="10">
        <f t="shared" si="48"/>
        <v>0</v>
      </c>
      <c r="CU11" s="10">
        <f t="shared" si="48"/>
        <v>0</v>
      </c>
      <c r="CV11" s="10">
        <f t="shared" si="49"/>
        <v>0</v>
      </c>
      <c r="CW11" s="10">
        <f t="shared" si="50"/>
        <v>0</v>
      </c>
      <c r="CX11" s="18">
        <f t="shared" si="51"/>
        <v>0</v>
      </c>
      <c r="CY11" s="18">
        <f t="shared" si="52"/>
        <v>0</v>
      </c>
      <c r="CZ11" s="18">
        <f t="shared" si="53"/>
        <v>0</v>
      </c>
      <c r="DA11" s="18">
        <f t="shared" si="54"/>
        <v>0</v>
      </c>
      <c r="DB11" s="7"/>
      <c r="DC11" s="9">
        <v>13981.995721438483</v>
      </c>
      <c r="DD11" s="9">
        <v>7682.5999116511521</v>
      </c>
      <c r="DE11" s="9">
        <v>6517.701387517639</v>
      </c>
      <c r="DF11" s="9">
        <v>6117.94239489146</v>
      </c>
      <c r="DG11" s="10">
        <v>3814.2658980000001</v>
      </c>
      <c r="DH11" s="10">
        <v>3386.7286489306298</v>
      </c>
      <c r="DI11" s="10">
        <f t="shared" si="55"/>
        <v>-6299.395809787331</v>
      </c>
      <c r="DJ11" s="10">
        <f t="shared" si="55"/>
        <v>-1164.8985241335131</v>
      </c>
      <c r="DK11" s="10">
        <f t="shared" si="56"/>
        <v>3868.334013651152</v>
      </c>
      <c r="DL11" s="10">
        <f t="shared" si="57"/>
        <v>3130.9727385870092</v>
      </c>
      <c r="DM11" s="18">
        <f t="shared" si="58"/>
        <v>-0.15162816462261303</v>
      </c>
      <c r="DN11" s="18">
        <f t="shared" si="59"/>
        <v>-0.11208899969285002</v>
      </c>
      <c r="DO11" s="18">
        <f t="shared" si="60"/>
        <v>-0.45053624212804738</v>
      </c>
      <c r="DP11" s="18">
        <f t="shared" si="61"/>
        <v>-0.3765443262125272</v>
      </c>
      <c r="DQ11" s="7"/>
      <c r="DR11" s="9">
        <v>12083.972437349001</v>
      </c>
      <c r="DS11" s="9">
        <v>9212.3624834999991</v>
      </c>
      <c r="DT11" s="9">
        <v>8281.6890074011408</v>
      </c>
      <c r="DU11" s="9">
        <v>12083.97244</v>
      </c>
      <c r="DV11" s="10">
        <v>9212.3624834999991</v>
      </c>
      <c r="DW11" s="10">
        <v>8281.6890074011408</v>
      </c>
      <c r="DX11" s="10">
        <f t="shared" si="62"/>
        <v>-2871.6099538490016</v>
      </c>
      <c r="DY11" s="10">
        <f t="shared" si="62"/>
        <v>-930.67347609885837</v>
      </c>
      <c r="DZ11" s="10">
        <f t="shared" si="63"/>
        <v>0</v>
      </c>
      <c r="EA11" s="10">
        <f t="shared" si="64"/>
        <v>0</v>
      </c>
      <c r="EB11" s="18">
        <f t="shared" si="65"/>
        <v>-0.10102440907701593</v>
      </c>
      <c r="EC11" s="18">
        <f t="shared" si="66"/>
        <v>-0.10102440907701593</v>
      </c>
      <c r="ED11" s="18">
        <f t="shared" si="67"/>
        <v>-0.23763790994536393</v>
      </c>
      <c r="EE11" s="18">
        <f t="shared" si="68"/>
        <v>-0.23763791011261198</v>
      </c>
      <c r="EF11" s="6"/>
      <c r="EG11" s="9">
        <v>640.84916342400095</v>
      </c>
      <c r="EH11" s="9">
        <v>488.64978907649811</v>
      </c>
      <c r="EI11" s="9">
        <v>470.78516997684</v>
      </c>
      <c r="EJ11" s="9">
        <v>672.45704976127399</v>
      </c>
      <c r="EK11" s="10">
        <v>560.416462251231</v>
      </c>
      <c r="EL11" s="10">
        <v>517.90229214452802</v>
      </c>
      <c r="EM11" s="10">
        <f t="shared" si="69"/>
        <v>-152.19937434750284</v>
      </c>
      <c r="EN11" s="10">
        <f t="shared" si="69"/>
        <v>-17.864619099658114</v>
      </c>
      <c r="EO11" s="10">
        <f t="shared" si="70"/>
        <v>-71.766673174732887</v>
      </c>
      <c r="EP11" s="10">
        <f t="shared" si="71"/>
        <v>-47.117122167688024</v>
      </c>
      <c r="EQ11" s="18">
        <f t="shared" si="72"/>
        <v>-3.6559146241361438E-2</v>
      </c>
      <c r="ER11" s="18">
        <f t="shared" si="73"/>
        <v>-7.5861743846568436E-2</v>
      </c>
      <c r="ES11" s="18">
        <f t="shared" si="74"/>
        <v>-0.23749640794460106</v>
      </c>
      <c r="ET11" s="18">
        <f t="shared" si="75"/>
        <v>-0.16661374514523719</v>
      </c>
      <c r="EU11" s="7"/>
      <c r="EV11" s="9">
        <v>2221.2611367446402</v>
      </c>
      <c r="EW11" s="9">
        <v>1643.134390991107</v>
      </c>
      <c r="EX11" s="9">
        <v>1579.7933051999869</v>
      </c>
      <c r="EY11" s="9">
        <v>1862.1346396224601</v>
      </c>
      <c r="EZ11" s="10">
        <v>1505.77003977709</v>
      </c>
      <c r="FA11" s="10">
        <v>1412.806648499833</v>
      </c>
      <c r="FB11" s="10">
        <f t="shared" si="76"/>
        <v>-578.12674575353321</v>
      </c>
      <c r="FC11" s="10">
        <f t="shared" si="76"/>
        <v>-63.341085791120122</v>
      </c>
      <c r="FD11" s="10">
        <f t="shared" si="77"/>
        <v>137.36435121401701</v>
      </c>
      <c r="FE11" s="10">
        <f t="shared" si="78"/>
        <v>166.98665670015384</v>
      </c>
      <c r="FF11" s="18">
        <f t="shared" si="79"/>
        <v>-3.8548938016514885E-2</v>
      </c>
      <c r="FG11" s="18">
        <f t="shared" si="80"/>
        <v>-6.1738106630823256E-2</v>
      </c>
      <c r="FH11" s="18">
        <f t="shared" si="81"/>
        <v>-0.26026959918850623</v>
      </c>
      <c r="FI11" s="18">
        <f t="shared" si="82"/>
        <v>-0.19137423914611326</v>
      </c>
      <c r="FJ11" s="15"/>
      <c r="FK11" s="9">
        <v>14108.1986749019</v>
      </c>
      <c r="FL11" s="9">
        <v>14120.841764548401</v>
      </c>
      <c r="FM11" s="9">
        <v>14123.3703824042</v>
      </c>
      <c r="FN11" s="9">
        <v>14108.1986749019</v>
      </c>
      <c r="FO11" s="9">
        <v>14120.79646</v>
      </c>
      <c r="FP11" s="9">
        <v>14124.6585480792</v>
      </c>
      <c r="FQ11" s="10">
        <f t="shared" si="83"/>
        <v>12.643089646500812</v>
      </c>
      <c r="FR11" s="10">
        <f t="shared" si="83"/>
        <v>2.5286178557998937</v>
      </c>
      <c r="FS11" s="10">
        <f t="shared" si="84"/>
        <v>4.530454840096354E-2</v>
      </c>
      <c r="FT11" s="10">
        <f t="shared" si="85"/>
        <v>-1.2881656749996182</v>
      </c>
      <c r="FU11" s="18">
        <f t="shared" si="86"/>
        <v>1.7906990942623608E-4</v>
      </c>
      <c r="FV11" s="18">
        <f t="shared" si="87"/>
        <v>2.7350355839634243E-4</v>
      </c>
      <c r="FW11" s="18">
        <f t="shared" si="88"/>
        <v>8.9615194241576162E-4</v>
      </c>
      <c r="FX11" s="18">
        <f t="shared" si="89"/>
        <v>8.9294072109368319E-4</v>
      </c>
      <c r="FY11" s="7"/>
    </row>
    <row r="12" spans="1:181">
      <c r="A12" s="5" t="s">
        <v>9</v>
      </c>
      <c r="B12" s="9">
        <f t="shared" si="0"/>
        <v>147278.2954019242</v>
      </c>
      <c r="C12" s="9">
        <f t="shared" si="1"/>
        <v>135440.77911292014</v>
      </c>
      <c r="D12" s="9">
        <f t="shared" si="2"/>
        <v>125759.62429155983</v>
      </c>
      <c r="E12" s="9">
        <f t="shared" si="3"/>
        <v>141573.11063404399</v>
      </c>
      <c r="F12" s="9">
        <f t="shared" si="4"/>
        <v>125599.52497115966</v>
      </c>
      <c r="G12" s="9">
        <f t="shared" si="5"/>
        <v>124332.945934143</v>
      </c>
      <c r="H12" s="10">
        <f t="shared" si="6"/>
        <v>-11837.516289004066</v>
      </c>
      <c r="I12" s="10">
        <f t="shared" si="6"/>
        <v>-9681.1548213603091</v>
      </c>
      <c r="J12" s="10">
        <f t="shared" si="7"/>
        <v>9841.2541417604807</v>
      </c>
      <c r="K12" s="10">
        <f t="shared" si="8"/>
        <v>1426.6783574168221</v>
      </c>
      <c r="L12" s="18">
        <f t="shared" si="9"/>
        <v>-7.1478877224184487E-2</v>
      </c>
      <c r="M12" s="18">
        <f t="shared" si="10"/>
        <v>-1.0084266141193482E-2</v>
      </c>
      <c r="N12" s="18">
        <f t="shared" si="11"/>
        <v>-8.0375158177240877E-2</v>
      </c>
      <c r="O12" s="18">
        <f t="shared" si="12"/>
        <v>-0.11282923424756039</v>
      </c>
      <c r="P12" s="5"/>
      <c r="Q12" s="10">
        <v>28057.089439146799</v>
      </c>
      <c r="R12" s="9">
        <v>24964.150461379999</v>
      </c>
      <c r="S12" s="9">
        <v>16927.245064449999</v>
      </c>
      <c r="T12" s="9">
        <v>28015.77175</v>
      </c>
      <c r="U12" s="10">
        <v>16399.933048700001</v>
      </c>
      <c r="V12" s="10">
        <v>16336.0550612199</v>
      </c>
      <c r="W12" s="10">
        <f t="shared" si="13"/>
        <v>-3092.9389777668002</v>
      </c>
      <c r="X12" s="10">
        <f t="shared" si="13"/>
        <v>-8036.9053969300003</v>
      </c>
      <c r="Y12" s="10">
        <f t="shared" si="14"/>
        <v>8564.2174126799982</v>
      </c>
      <c r="Z12" s="10">
        <f t="shared" si="15"/>
        <v>591.19000323009823</v>
      </c>
      <c r="AA12" s="18">
        <f t="shared" si="16"/>
        <v>-0.32193786883968839</v>
      </c>
      <c r="AB12" s="18">
        <f t="shared" si="17"/>
        <v>-3.8950151375870276E-3</v>
      </c>
      <c r="AC12" s="18">
        <f t="shared" si="18"/>
        <v>-0.11023734248967967</v>
      </c>
      <c r="AD12" s="18">
        <f t="shared" si="19"/>
        <v>-0.41461783758643017</v>
      </c>
      <c r="AE12" s="7"/>
      <c r="AF12" s="9">
        <v>12666.521725030099</v>
      </c>
      <c r="AG12" s="9">
        <v>12052.716777219399</v>
      </c>
      <c r="AH12" s="9">
        <v>12065.6370187502</v>
      </c>
      <c r="AI12" s="9">
        <v>12963.67913</v>
      </c>
      <c r="AJ12" s="10">
        <v>12845.6183</v>
      </c>
      <c r="AK12" s="10">
        <v>12864.991079432401</v>
      </c>
      <c r="AL12" s="10">
        <f t="shared" si="20"/>
        <v>-613.80494781070047</v>
      </c>
      <c r="AM12" s="10">
        <f t="shared" si="20"/>
        <v>12.920241530800922</v>
      </c>
      <c r="AN12" s="10">
        <f t="shared" si="21"/>
        <v>-792.90152278060123</v>
      </c>
      <c r="AO12" s="10">
        <f t="shared" si="22"/>
        <v>-799.35406068220072</v>
      </c>
      <c r="AP12" s="18">
        <f t="shared" si="23"/>
        <v>1.0719775275248493E-3</v>
      </c>
      <c r="AQ12" s="18">
        <f t="shared" si="24"/>
        <v>1.5081235468751566E-3</v>
      </c>
      <c r="AR12" s="18">
        <f t="shared" si="25"/>
        <v>-4.8458839856388582E-2</v>
      </c>
      <c r="AS12" s="18">
        <f t="shared" si="26"/>
        <v>-9.1070466042922141E-3</v>
      </c>
      <c r="AT12" s="7"/>
      <c r="AU12" s="9">
        <v>837.77763900000002</v>
      </c>
      <c r="AV12" s="9">
        <v>690.27242055046497</v>
      </c>
      <c r="AW12" s="9">
        <v>622.57056384944997</v>
      </c>
      <c r="AX12" s="9">
        <v>837.77763900000002</v>
      </c>
      <c r="AY12" s="10">
        <v>690.2899185</v>
      </c>
      <c r="AZ12" s="10">
        <v>592.2422452605</v>
      </c>
      <c r="BA12" s="10">
        <f t="shared" si="27"/>
        <v>-147.50521844953505</v>
      </c>
      <c r="BB12" s="10">
        <f t="shared" si="27"/>
        <v>-67.701856701015004</v>
      </c>
      <c r="BC12" s="10">
        <f t="shared" si="28"/>
        <v>-1.7497949535027146E-2</v>
      </c>
      <c r="BD12" s="10">
        <f t="shared" si="29"/>
        <v>30.328318588949969</v>
      </c>
      <c r="BE12" s="18">
        <f t="shared" si="30"/>
        <v>-9.8079909736253773E-2</v>
      </c>
      <c r="BF12" s="18">
        <f t="shared" si="31"/>
        <v>-0.14203839663855672</v>
      </c>
      <c r="BG12" s="18">
        <f t="shared" si="32"/>
        <v>-0.17606726604162212</v>
      </c>
      <c r="BH12" s="18">
        <f t="shared" si="33"/>
        <v>-0.17604637989150249</v>
      </c>
      <c r="BI12" s="1"/>
      <c r="BJ12" s="9">
        <v>132.61928</v>
      </c>
      <c r="BK12" s="9">
        <v>59.609311164999902</v>
      </c>
      <c r="BL12" s="9">
        <v>65.095317145400003</v>
      </c>
      <c r="BM12" s="9">
        <v>545.18321548960103</v>
      </c>
      <c r="BN12" s="10">
        <v>744.79580150000004</v>
      </c>
      <c r="BO12" s="10">
        <v>810.19412718959802</v>
      </c>
      <c r="BP12" s="10">
        <f t="shared" si="34"/>
        <v>-73.009968835000109</v>
      </c>
      <c r="BQ12" s="10">
        <f t="shared" si="34"/>
        <v>5.4860059804001011</v>
      </c>
      <c r="BR12" s="10">
        <f t="shared" si="35"/>
        <v>-685.18649033500014</v>
      </c>
      <c r="BS12" s="10">
        <f t="shared" si="36"/>
        <v>-745.09881004419799</v>
      </c>
      <c r="BT12" s="18">
        <f t="shared" si="37"/>
        <v>9.2032702159813837E-2</v>
      </c>
      <c r="BU12" s="18">
        <f t="shared" si="38"/>
        <v>8.7807054709340998E-2</v>
      </c>
      <c r="BV12" s="18">
        <f t="shared" si="39"/>
        <v>-0.55052303733665353</v>
      </c>
      <c r="BW12" s="18">
        <f t="shared" si="40"/>
        <v>0.36613853900681298</v>
      </c>
      <c r="BX12" s="1"/>
      <c r="BY12" s="9">
        <v>41847.073028631501</v>
      </c>
      <c r="BZ12" s="9">
        <v>40850.950034344904</v>
      </c>
      <c r="CA12" s="9">
        <v>40634.269658313897</v>
      </c>
      <c r="CB12" s="9">
        <v>41847.07303</v>
      </c>
      <c r="CC12" s="10">
        <v>40850.950190542615</v>
      </c>
      <c r="CD12" s="10">
        <v>40552.113136059001</v>
      </c>
      <c r="CE12" s="10">
        <f t="shared" si="41"/>
        <v>-996.12299428659753</v>
      </c>
      <c r="CF12" s="10">
        <f t="shared" si="41"/>
        <v>-216.68037603100674</v>
      </c>
      <c r="CG12" s="10">
        <f t="shared" si="42"/>
        <v>-1.5619771147612482E-4</v>
      </c>
      <c r="CH12" s="10">
        <f t="shared" si="43"/>
        <v>82.156522254896117</v>
      </c>
      <c r="CI12" s="18">
        <f t="shared" si="44"/>
        <v>-5.3041698136477985E-3</v>
      </c>
      <c r="CJ12" s="18">
        <f t="shared" si="45"/>
        <v>-7.3153024125445672E-3</v>
      </c>
      <c r="CK12" s="18">
        <f t="shared" si="46"/>
        <v>-2.3803886919523773E-2</v>
      </c>
      <c r="CL12" s="18">
        <f t="shared" si="47"/>
        <v>-2.3803883218863793E-2</v>
      </c>
      <c r="CM12" s="6"/>
      <c r="CN12" s="9">
        <v>24082.341599999985</v>
      </c>
      <c r="CO12" s="9">
        <v>24082.341599999985</v>
      </c>
      <c r="CP12" s="9">
        <v>24082.341599999985</v>
      </c>
      <c r="CQ12" s="9">
        <v>24082.341599999985</v>
      </c>
      <c r="CR12" s="9">
        <v>24082.341599999985</v>
      </c>
      <c r="CS12" s="9">
        <v>24082.341599999985</v>
      </c>
      <c r="CT12" s="10">
        <f t="shared" si="48"/>
        <v>0</v>
      </c>
      <c r="CU12" s="10">
        <f t="shared" si="48"/>
        <v>0</v>
      </c>
      <c r="CV12" s="10">
        <f t="shared" si="49"/>
        <v>0</v>
      </c>
      <c r="CW12" s="10">
        <f t="shared" si="50"/>
        <v>0</v>
      </c>
      <c r="CX12" s="18">
        <f t="shared" si="51"/>
        <v>0</v>
      </c>
      <c r="CY12" s="18">
        <f t="shared" si="52"/>
        <v>0</v>
      </c>
      <c r="CZ12" s="18">
        <f t="shared" si="53"/>
        <v>0</v>
      </c>
      <c r="DA12" s="18">
        <f t="shared" si="54"/>
        <v>0</v>
      </c>
      <c r="DB12" s="7"/>
      <c r="DC12" s="9">
        <v>10650.187829283403</v>
      </c>
      <c r="DD12" s="9">
        <v>5444.2340917064839</v>
      </c>
      <c r="DE12" s="9">
        <v>4536.4002265950285</v>
      </c>
      <c r="DF12" s="9">
        <v>4452.1375256074498</v>
      </c>
      <c r="DG12" s="10">
        <v>2611.063369</v>
      </c>
      <c r="DH12" s="10">
        <v>2271.1295976688002</v>
      </c>
      <c r="DI12" s="10">
        <f t="shared" si="55"/>
        <v>-5205.9537375769187</v>
      </c>
      <c r="DJ12" s="10">
        <f t="shared" si="55"/>
        <v>-907.83386511145545</v>
      </c>
      <c r="DK12" s="10">
        <f t="shared" si="56"/>
        <v>2833.170722706484</v>
      </c>
      <c r="DL12" s="10">
        <f t="shared" si="57"/>
        <v>2265.2706289262283</v>
      </c>
      <c r="DM12" s="18">
        <f t="shared" si="58"/>
        <v>-0.16675143827750008</v>
      </c>
      <c r="DN12" s="18">
        <f t="shared" si="59"/>
        <v>-0.13018978220409469</v>
      </c>
      <c r="DO12" s="18">
        <f t="shared" si="60"/>
        <v>-0.48881332620846379</v>
      </c>
      <c r="DP12" s="18">
        <f t="shared" si="61"/>
        <v>-0.41352589537454904</v>
      </c>
      <c r="DQ12" s="7"/>
      <c r="DR12" s="9">
        <v>5533.2409454360104</v>
      </c>
      <c r="DS12" s="9">
        <v>4323.4960555999996</v>
      </c>
      <c r="DT12" s="9">
        <v>3885.91772917049</v>
      </c>
      <c r="DU12" s="9">
        <v>5533.2409449999996</v>
      </c>
      <c r="DV12" s="10">
        <v>4323.4960555999996</v>
      </c>
      <c r="DW12" s="10">
        <v>3885.91772917049</v>
      </c>
      <c r="DX12" s="10">
        <f t="shared" si="62"/>
        <v>-1209.7448898360108</v>
      </c>
      <c r="DY12" s="10">
        <f t="shared" si="62"/>
        <v>-437.57832642950962</v>
      </c>
      <c r="DZ12" s="10">
        <f t="shared" si="63"/>
        <v>0</v>
      </c>
      <c r="EA12" s="10">
        <f t="shared" si="64"/>
        <v>0</v>
      </c>
      <c r="EB12" s="18">
        <f t="shared" si="65"/>
        <v>-0.10120937334098806</v>
      </c>
      <c r="EC12" s="18">
        <f t="shared" si="66"/>
        <v>-0.10120937334098806</v>
      </c>
      <c r="ED12" s="18">
        <f t="shared" si="67"/>
        <v>-0.21863224496555606</v>
      </c>
      <c r="EE12" s="18">
        <f t="shared" si="68"/>
        <v>-0.21863224490398547</v>
      </c>
      <c r="EF12" s="6"/>
      <c r="EG12" s="9">
        <v>562.57131644723404</v>
      </c>
      <c r="EH12" s="9">
        <v>439.79049683986699</v>
      </c>
      <c r="EI12" s="9">
        <v>427.104988328133</v>
      </c>
      <c r="EJ12" s="9">
        <v>585.96076658113304</v>
      </c>
      <c r="EK12" s="10">
        <v>494.08045202237599</v>
      </c>
      <c r="EL12" s="10">
        <v>455.13070090993108</v>
      </c>
      <c r="EM12" s="10">
        <f t="shared" si="69"/>
        <v>-122.78081960736705</v>
      </c>
      <c r="EN12" s="10">
        <f t="shared" si="69"/>
        <v>-12.685508511733985</v>
      </c>
      <c r="EO12" s="10">
        <f t="shared" si="70"/>
        <v>-54.289955182509004</v>
      </c>
      <c r="EP12" s="10">
        <f t="shared" si="71"/>
        <v>-28.025712581798075</v>
      </c>
      <c r="EQ12" s="18">
        <f t="shared" si="72"/>
        <v>-2.8844435254709314E-2</v>
      </c>
      <c r="ER12" s="18">
        <f t="shared" si="73"/>
        <v>-7.8832811443997286E-2</v>
      </c>
      <c r="ES12" s="18">
        <f t="shared" si="74"/>
        <v>-0.21824934193722476</v>
      </c>
      <c r="ET12" s="18">
        <f t="shared" si="75"/>
        <v>-0.15680284380615636</v>
      </c>
      <c r="EU12" s="7"/>
      <c r="EV12" s="9">
        <v>1622.6123382688331</v>
      </c>
      <c r="EW12" s="9">
        <v>1246.9576034338331</v>
      </c>
      <c r="EX12" s="9">
        <v>1226.7818642770471</v>
      </c>
      <c r="EY12" s="9">
        <v>1423.6847716855091</v>
      </c>
      <c r="EZ12" s="10">
        <v>1270.695975294685</v>
      </c>
      <c r="FA12" s="10">
        <v>1196.5703965522102</v>
      </c>
      <c r="FB12" s="10">
        <f t="shared" si="76"/>
        <v>-375.654734835</v>
      </c>
      <c r="FC12" s="10">
        <f t="shared" si="76"/>
        <v>-20.175739156785994</v>
      </c>
      <c r="FD12" s="10">
        <f t="shared" si="77"/>
        <v>-23.738371860851885</v>
      </c>
      <c r="FE12" s="10">
        <f t="shared" si="78"/>
        <v>30.211467724836893</v>
      </c>
      <c r="FF12" s="18">
        <f t="shared" si="79"/>
        <v>-1.6179972038525343E-2</v>
      </c>
      <c r="FG12" s="18">
        <f t="shared" si="80"/>
        <v>-5.8334629355605246E-2</v>
      </c>
      <c r="FH12" s="18">
        <f t="shared" si="81"/>
        <v>-0.23151231256862403</v>
      </c>
      <c r="FI12" s="18">
        <f t="shared" si="82"/>
        <v>-0.10745974069084106</v>
      </c>
      <c r="FJ12" s="15"/>
      <c r="FK12" s="9">
        <v>21286.260260680301</v>
      </c>
      <c r="FL12" s="9">
        <v>21286.260260680199</v>
      </c>
      <c r="FM12" s="9">
        <v>21286.260260680199</v>
      </c>
      <c r="FN12" s="9">
        <v>21286.260260680301</v>
      </c>
      <c r="FO12" s="9">
        <v>21286.260259999999</v>
      </c>
      <c r="FP12" s="9">
        <v>21286.260260680199</v>
      </c>
      <c r="FQ12" s="10">
        <f t="shared" si="83"/>
        <v>-1.0186340659856796E-10</v>
      </c>
      <c r="FR12" s="10">
        <f t="shared" si="83"/>
        <v>0</v>
      </c>
      <c r="FS12" s="10">
        <f t="shared" si="84"/>
        <v>6.8020017351955175E-7</v>
      </c>
      <c r="FT12" s="10">
        <f t="shared" si="85"/>
        <v>0</v>
      </c>
      <c r="FU12" s="18">
        <f t="shared" si="86"/>
        <v>0</v>
      </c>
      <c r="FV12" s="18">
        <f t="shared" si="87"/>
        <v>3.1954893213334776E-11</v>
      </c>
      <c r="FW12" s="18">
        <f t="shared" si="88"/>
        <v>-4.7854064241960202E-15</v>
      </c>
      <c r="FX12" s="18">
        <f t="shared" si="89"/>
        <v>-3.1959678618737703E-11</v>
      </c>
      <c r="FY12" s="7"/>
    </row>
    <row r="13" spans="1:181">
      <c r="A13" s="5" t="s">
        <v>10</v>
      </c>
      <c r="B13" s="9">
        <f t="shared" si="0"/>
        <v>100052.92682478223</v>
      </c>
      <c r="C13" s="9">
        <f t="shared" si="1"/>
        <v>98879.374215147865</v>
      </c>
      <c r="D13" s="9">
        <f t="shared" si="2"/>
        <v>98570.601496728952</v>
      </c>
      <c r="E13" s="9">
        <f t="shared" si="3"/>
        <v>99370.527894902727</v>
      </c>
      <c r="F13" s="9">
        <f t="shared" si="4"/>
        <v>98478.521809402446</v>
      </c>
      <c r="G13" s="9">
        <f t="shared" si="5"/>
        <v>98175.305036880309</v>
      </c>
      <c r="H13" s="10">
        <f t="shared" si="6"/>
        <v>-1173.5526096343674</v>
      </c>
      <c r="I13" s="10">
        <f t="shared" si="6"/>
        <v>-308.77271841891343</v>
      </c>
      <c r="J13" s="10">
        <f t="shared" si="7"/>
        <v>400.85240574541967</v>
      </c>
      <c r="K13" s="10">
        <f t="shared" si="8"/>
        <v>395.29645984864328</v>
      </c>
      <c r="L13" s="18">
        <f t="shared" si="9"/>
        <v>-3.1227212031810256E-3</v>
      </c>
      <c r="M13" s="18">
        <f t="shared" si="10"/>
        <v>-3.0790142556058023E-3</v>
      </c>
      <c r="N13" s="18">
        <f t="shared" si="11"/>
        <v>-1.1729318140683204E-2</v>
      </c>
      <c r="O13" s="18">
        <f t="shared" si="12"/>
        <v>-8.9765658329167154E-3</v>
      </c>
      <c r="P13" s="5"/>
      <c r="Q13" s="10">
        <v>1.6849533600000001E-2</v>
      </c>
      <c r="R13" s="9">
        <v>36.087036419999897</v>
      </c>
      <c r="S13" s="9">
        <v>36.086779649999897</v>
      </c>
      <c r="T13" s="9">
        <v>0.58048543399999997</v>
      </c>
      <c r="U13" s="10">
        <v>1.12353608</v>
      </c>
      <c r="V13" s="10">
        <v>2.3271305099999902</v>
      </c>
      <c r="W13" s="10">
        <f t="shared" si="13"/>
        <v>36.070186886399895</v>
      </c>
      <c r="X13" s="10">
        <f t="shared" si="13"/>
        <v>-2.5677000000001726E-4</v>
      </c>
      <c r="Y13" s="10">
        <f t="shared" si="14"/>
        <v>34.963500339999896</v>
      </c>
      <c r="Z13" s="10">
        <f t="shared" si="15"/>
        <v>33.759649139999908</v>
      </c>
      <c r="AA13" s="18">
        <f t="shared" si="16"/>
        <v>-7.1152974994009776E-6</v>
      </c>
      <c r="AB13" s="18">
        <f t="shared" si="17"/>
        <v>1.0712557001284642</v>
      </c>
      <c r="AC13" s="18">
        <f t="shared" si="18"/>
        <v>2140.7231643729233</v>
      </c>
      <c r="AD13" s="18">
        <f t="shared" si="19"/>
        <v>0.93551123627332933</v>
      </c>
      <c r="AE13" s="7"/>
      <c r="AF13" s="9">
        <v>2071.8161314846898</v>
      </c>
      <c r="AG13" s="9">
        <v>2063.41361170353</v>
      </c>
      <c r="AH13" s="9">
        <v>2064.9003064948301</v>
      </c>
      <c r="AI13" s="9">
        <v>2071.816131</v>
      </c>
      <c r="AJ13" s="10">
        <v>2069.134172</v>
      </c>
      <c r="AK13" s="10">
        <v>2071.8332421945202</v>
      </c>
      <c r="AL13" s="10">
        <f t="shared" si="20"/>
        <v>-8.4025197811597536</v>
      </c>
      <c r="AM13" s="10">
        <f t="shared" si="20"/>
        <v>1.4866947913001241</v>
      </c>
      <c r="AN13" s="10">
        <f t="shared" si="21"/>
        <v>-5.720560296470012</v>
      </c>
      <c r="AO13" s="10">
        <f t="shared" si="22"/>
        <v>-6.932935699690006</v>
      </c>
      <c r="AP13" s="18">
        <f t="shared" si="23"/>
        <v>7.2050256083787596E-4</v>
      </c>
      <c r="AQ13" s="18">
        <f t="shared" si="24"/>
        <v>1.3044442603309912E-3</v>
      </c>
      <c r="AR13" s="18">
        <f t="shared" si="25"/>
        <v>-4.0556300597671289E-3</v>
      </c>
      <c r="AS13" s="18">
        <f t="shared" si="26"/>
        <v>-1.2944966302127928E-3</v>
      </c>
      <c r="AT13" s="7"/>
      <c r="AU13" s="9">
        <v>374.15674513566501</v>
      </c>
      <c r="AV13" s="9">
        <v>279.85327965914701</v>
      </c>
      <c r="AW13" s="9">
        <v>254.94766178275501</v>
      </c>
      <c r="AX13" s="9">
        <v>374.15674513566501</v>
      </c>
      <c r="AY13" s="10">
        <v>279.86796559999999</v>
      </c>
      <c r="AZ13" s="10">
        <v>243.73761319165999</v>
      </c>
      <c r="BA13" s="10">
        <f t="shared" si="27"/>
        <v>-94.303465476517999</v>
      </c>
      <c r="BB13" s="10">
        <f t="shared" si="27"/>
        <v>-24.905617876392</v>
      </c>
      <c r="BC13" s="10">
        <f t="shared" si="28"/>
        <v>-1.4685940852984913E-2</v>
      </c>
      <c r="BD13" s="10">
        <f t="shared" si="29"/>
        <v>11.210048591095017</v>
      </c>
      <c r="BE13" s="18">
        <f t="shared" si="30"/>
        <v>-8.899526890207006E-2</v>
      </c>
      <c r="BF13" s="18">
        <f t="shared" si="31"/>
        <v>-0.12909784916212649</v>
      </c>
      <c r="BG13" s="18">
        <f t="shared" si="32"/>
        <v>-0.25204267115998302</v>
      </c>
      <c r="BH13" s="18">
        <f t="shared" si="33"/>
        <v>-0.25200342038863144</v>
      </c>
      <c r="BI13" s="1"/>
      <c r="BJ13" s="9">
        <v>0</v>
      </c>
      <c r="BK13" s="9">
        <v>0</v>
      </c>
      <c r="BL13" s="9">
        <v>0</v>
      </c>
      <c r="BM13" s="9">
        <v>0</v>
      </c>
      <c r="BN13" s="10">
        <v>0</v>
      </c>
      <c r="BO13" s="10">
        <v>0</v>
      </c>
      <c r="BP13" s="10">
        <f t="shared" si="34"/>
        <v>0</v>
      </c>
      <c r="BQ13" s="10">
        <f t="shared" si="34"/>
        <v>0</v>
      </c>
      <c r="BR13" s="10">
        <f t="shared" si="35"/>
        <v>0</v>
      </c>
      <c r="BS13" s="10">
        <f t="shared" si="36"/>
        <v>0</v>
      </c>
      <c r="BT13" s="18">
        <f t="shared" si="37"/>
        <v>0</v>
      </c>
      <c r="BU13" s="18">
        <f t="shared" si="38"/>
        <v>0</v>
      </c>
      <c r="BV13" s="18">
        <f t="shared" si="39"/>
        <v>0</v>
      </c>
      <c r="BW13" s="18">
        <f t="shared" si="40"/>
        <v>0</v>
      </c>
      <c r="BX13" s="2"/>
      <c r="BY13" s="9">
        <v>27366.6244145973</v>
      </c>
      <c r="BZ13" s="9">
        <v>27127.6241585973</v>
      </c>
      <c r="CA13" s="9">
        <v>27070.6191912293</v>
      </c>
      <c r="CB13" s="9">
        <v>27366.62441</v>
      </c>
      <c r="CC13" s="10">
        <v>27127.624242601771</v>
      </c>
      <c r="CD13" s="10">
        <v>27055.878816597298</v>
      </c>
      <c r="CE13" s="10">
        <f t="shared" si="41"/>
        <v>-239.00025599999935</v>
      </c>
      <c r="CF13" s="10">
        <f t="shared" si="41"/>
        <v>-57.004967368000507</v>
      </c>
      <c r="CG13" s="10">
        <f t="shared" si="42"/>
        <v>-8.4004470409126952E-5</v>
      </c>
      <c r="CH13" s="10">
        <f t="shared" si="43"/>
        <v>14.740374632001476</v>
      </c>
      <c r="CI13" s="18">
        <f t="shared" si="44"/>
        <v>-2.1013623247922528E-3</v>
      </c>
      <c r="CJ13" s="18">
        <f t="shared" si="45"/>
        <v>-2.6447367953365383E-3</v>
      </c>
      <c r="CK13" s="18">
        <f t="shared" si="46"/>
        <v>-8.7332749695105665E-3</v>
      </c>
      <c r="CL13" s="18">
        <f t="shared" si="47"/>
        <v>-8.7332717333927726E-3</v>
      </c>
      <c r="CM13" s="6"/>
      <c r="CN13" s="9">
        <v>52807.846600000004</v>
      </c>
      <c r="CO13" s="9">
        <v>52807.846600000004</v>
      </c>
      <c r="CP13" s="9">
        <v>52807.846600000004</v>
      </c>
      <c r="CQ13" s="9">
        <v>52807.846600000004</v>
      </c>
      <c r="CR13" s="9">
        <v>52807.846600000004</v>
      </c>
      <c r="CS13" s="9">
        <v>52807.846600000004</v>
      </c>
      <c r="CT13" s="10">
        <f t="shared" si="48"/>
        <v>0</v>
      </c>
      <c r="CU13" s="10">
        <f t="shared" si="48"/>
        <v>0</v>
      </c>
      <c r="CV13" s="10">
        <f t="shared" si="49"/>
        <v>0</v>
      </c>
      <c r="CW13" s="10">
        <f t="shared" si="50"/>
        <v>0</v>
      </c>
      <c r="CX13" s="18">
        <f t="shared" si="51"/>
        <v>0</v>
      </c>
      <c r="CY13" s="18">
        <f t="shared" si="52"/>
        <v>0</v>
      </c>
      <c r="CZ13" s="18">
        <f t="shared" si="53"/>
        <v>0</v>
      </c>
      <c r="DA13" s="18">
        <f t="shared" si="54"/>
        <v>0</v>
      </c>
      <c r="DB13" s="7"/>
      <c r="DC13" s="9">
        <v>1073.4790885516147</v>
      </c>
      <c r="DD13" s="9">
        <v>676.21483892749745</v>
      </c>
      <c r="DE13" s="9">
        <v>582.8496576477803</v>
      </c>
      <c r="DF13" s="9">
        <v>442.01698452238901</v>
      </c>
      <c r="DG13" s="10">
        <v>330.27939830000003</v>
      </c>
      <c r="DH13" s="10">
        <v>295.16414369258098</v>
      </c>
      <c r="DI13" s="10">
        <f t="shared" si="55"/>
        <v>-397.26424962411727</v>
      </c>
      <c r="DJ13" s="10">
        <f t="shared" si="55"/>
        <v>-93.365181279717149</v>
      </c>
      <c r="DK13" s="10">
        <f t="shared" si="56"/>
        <v>345.93544062749743</v>
      </c>
      <c r="DL13" s="10">
        <f t="shared" si="57"/>
        <v>287.68551395519933</v>
      </c>
      <c r="DM13" s="18">
        <f t="shared" si="58"/>
        <v>-0.13807029349991476</v>
      </c>
      <c r="DN13" s="18">
        <f t="shared" si="59"/>
        <v>-0.10631984552522132</v>
      </c>
      <c r="DO13" s="18">
        <f t="shared" si="60"/>
        <v>-0.37007171714925879</v>
      </c>
      <c r="DP13" s="18">
        <f t="shared" si="61"/>
        <v>-0.25279025497883162</v>
      </c>
      <c r="DQ13" s="7"/>
      <c r="DR13" s="9">
        <v>1765.74234410431</v>
      </c>
      <c r="DS13" s="9">
        <v>1323.310066</v>
      </c>
      <c r="DT13" s="9">
        <v>1179.63920521298</v>
      </c>
      <c r="DU13" s="9">
        <v>1765.742344</v>
      </c>
      <c r="DV13" s="10">
        <v>1323.310066</v>
      </c>
      <c r="DW13" s="10">
        <v>1179.63920521298</v>
      </c>
      <c r="DX13" s="10">
        <f t="shared" si="62"/>
        <v>-442.43227810430994</v>
      </c>
      <c r="DY13" s="10">
        <f t="shared" si="62"/>
        <v>-143.67086078702005</v>
      </c>
      <c r="DZ13" s="10">
        <f t="shared" si="63"/>
        <v>0</v>
      </c>
      <c r="EA13" s="10">
        <f t="shared" si="64"/>
        <v>0</v>
      </c>
      <c r="EB13" s="18">
        <f t="shared" si="65"/>
        <v>-0.10856931000403956</v>
      </c>
      <c r="EC13" s="18">
        <f t="shared" si="66"/>
        <v>-0.10856931000403956</v>
      </c>
      <c r="ED13" s="18">
        <f t="shared" si="67"/>
        <v>-0.25056446065393423</v>
      </c>
      <c r="EE13" s="18">
        <f t="shared" si="68"/>
        <v>-0.25056446060966187</v>
      </c>
      <c r="EF13" s="6"/>
      <c r="EG13" s="9">
        <v>154.25437321745562</v>
      </c>
      <c r="EH13" s="9">
        <v>134.843969828529</v>
      </c>
      <c r="EI13" s="9">
        <v>132.00107257783409</v>
      </c>
      <c r="EJ13" s="9">
        <v>157.72038776725961</v>
      </c>
      <c r="EK13" s="10">
        <v>151.8960406182766</v>
      </c>
      <c r="EL13" s="10">
        <v>138.6870855052826</v>
      </c>
      <c r="EM13" s="10">
        <f t="shared" si="69"/>
        <v>-19.410403388926625</v>
      </c>
      <c r="EN13" s="10">
        <f t="shared" si="69"/>
        <v>-2.8428972506949037</v>
      </c>
      <c r="EO13" s="10">
        <f t="shared" si="70"/>
        <v>-17.052070789747603</v>
      </c>
      <c r="EP13" s="10">
        <f t="shared" si="71"/>
        <v>-6.6860129274485018</v>
      </c>
      <c r="EQ13" s="18">
        <f t="shared" si="72"/>
        <v>-2.1082865287265006E-2</v>
      </c>
      <c r="ER13" s="18">
        <f t="shared" si="73"/>
        <v>-8.6960496529260176E-2</v>
      </c>
      <c r="ES13" s="18">
        <f t="shared" si="74"/>
        <v>-0.12583373154395677</v>
      </c>
      <c r="ET13" s="18">
        <f t="shared" si="75"/>
        <v>-3.6928308580991553E-2</v>
      </c>
      <c r="EU13" s="7"/>
      <c r="EV13" s="9">
        <v>313.50582636019811</v>
      </c>
      <c r="EW13" s="9">
        <v>284.5323754577762</v>
      </c>
      <c r="EX13" s="9">
        <v>292.02997834536859</v>
      </c>
      <c r="EY13" s="9">
        <v>258.5393552460157</v>
      </c>
      <c r="EZ13" s="10">
        <v>241.86376820239067</v>
      </c>
      <c r="FA13" s="10">
        <v>228.45572564678497</v>
      </c>
      <c r="FB13" s="10">
        <f t="shared" si="76"/>
        <v>-28.973450902421916</v>
      </c>
      <c r="FC13" s="10">
        <f t="shared" si="76"/>
        <v>7.497602887592393</v>
      </c>
      <c r="FD13" s="10">
        <f t="shared" si="77"/>
        <v>42.668607255385524</v>
      </c>
      <c r="FE13" s="10">
        <f t="shared" si="78"/>
        <v>63.574252698583621</v>
      </c>
      <c r="FF13" s="18">
        <f t="shared" si="79"/>
        <v>2.6350614321233951E-2</v>
      </c>
      <c r="FG13" s="18">
        <f t="shared" si="80"/>
        <v>-5.5436341934381447E-2</v>
      </c>
      <c r="FH13" s="18">
        <f t="shared" si="81"/>
        <v>-9.241758355435882E-2</v>
      </c>
      <c r="FI13" s="18">
        <f t="shared" si="82"/>
        <v>-6.4499221125376469E-2</v>
      </c>
      <c r="FJ13" s="15"/>
      <c r="FK13" s="9">
        <v>14125.4844517974</v>
      </c>
      <c r="FL13" s="9">
        <v>14145.648278554099</v>
      </c>
      <c r="FM13" s="9">
        <v>14149.681043788099</v>
      </c>
      <c r="FN13" s="9">
        <v>14125.4844517974</v>
      </c>
      <c r="FO13" s="9">
        <v>14145.57602</v>
      </c>
      <c r="FP13" s="9">
        <v>14151.7354743292</v>
      </c>
      <c r="FQ13" s="10">
        <f t="shared" si="83"/>
        <v>20.163826756699564</v>
      </c>
      <c r="FR13" s="10">
        <f t="shared" si="83"/>
        <v>4.0327652340001805</v>
      </c>
      <c r="FS13" s="10">
        <f t="shared" si="84"/>
        <v>7.2258554098880268E-2</v>
      </c>
      <c r="FT13" s="10">
        <f t="shared" si="85"/>
        <v>-2.0544305411003734</v>
      </c>
      <c r="FU13" s="18">
        <f t="shared" si="86"/>
        <v>2.8508875341642459E-4</v>
      </c>
      <c r="FV13" s="18">
        <f t="shared" si="87"/>
        <v>4.3543326340975927E-4</v>
      </c>
      <c r="FW13" s="18">
        <f t="shared" si="88"/>
        <v>1.4274785990886008E-3</v>
      </c>
      <c r="FX13" s="18">
        <f t="shared" si="89"/>
        <v>1.4223631246887344E-3</v>
      </c>
      <c r="FY13" s="7"/>
    </row>
    <row r="14" spans="1:181">
      <c r="A14" s="5" t="s">
        <v>11</v>
      </c>
      <c r="B14" s="9">
        <f t="shared" si="0"/>
        <v>132740.3444421356</v>
      </c>
      <c r="C14" s="9">
        <f t="shared" si="1"/>
        <v>122771.12603228592</v>
      </c>
      <c r="D14" s="9">
        <f t="shared" si="2"/>
        <v>112565.3478552734</v>
      </c>
      <c r="E14" s="9">
        <f t="shared" si="3"/>
        <v>126720.88230432934</v>
      </c>
      <c r="F14" s="9">
        <f t="shared" si="4"/>
        <v>120304.91221403494</v>
      </c>
      <c r="G14" s="9">
        <f t="shared" si="5"/>
        <v>122178.91378416342</v>
      </c>
      <c r="H14" s="10">
        <f t="shared" si="6"/>
        <v>-9969.21840984968</v>
      </c>
      <c r="I14" s="10">
        <f t="shared" si="6"/>
        <v>-10205.778177012515</v>
      </c>
      <c r="J14" s="10">
        <f t="shared" si="7"/>
        <v>2466.2138182509807</v>
      </c>
      <c r="K14" s="10">
        <f t="shared" si="8"/>
        <v>-9613.5659288900206</v>
      </c>
      <c r="L14" s="18">
        <f t="shared" si="9"/>
        <v>-8.312848881363713E-2</v>
      </c>
      <c r="M14" s="18">
        <f t="shared" si="10"/>
        <v>1.5577099352306105E-2</v>
      </c>
      <c r="N14" s="18">
        <f t="shared" si="11"/>
        <v>-7.5103153089944558E-2</v>
      </c>
      <c r="O14" s="18">
        <f t="shared" si="12"/>
        <v>-5.0630724578495177E-2</v>
      </c>
      <c r="P14" s="5"/>
      <c r="Q14" s="10">
        <v>16585.115125680499</v>
      </c>
      <c r="R14" s="9">
        <v>16999.4396626499</v>
      </c>
      <c r="S14" s="9">
        <v>8949.2788573799808</v>
      </c>
      <c r="T14" s="9">
        <v>16653.818360000001</v>
      </c>
      <c r="U14" s="10">
        <v>17409.2383959</v>
      </c>
      <c r="V14" s="10">
        <v>21299.856113719899</v>
      </c>
      <c r="W14" s="10">
        <f t="shared" si="13"/>
        <v>414.32453696940138</v>
      </c>
      <c r="X14" s="10">
        <f t="shared" si="13"/>
        <v>-8050.1608052699194</v>
      </c>
      <c r="Y14" s="10">
        <f t="shared" si="14"/>
        <v>-409.79873325009976</v>
      </c>
      <c r="Z14" s="10">
        <f t="shared" si="15"/>
        <v>-12350.577256339919</v>
      </c>
      <c r="AA14" s="18">
        <f t="shared" si="16"/>
        <v>-0.47355447973718962</v>
      </c>
      <c r="AB14" s="18">
        <f t="shared" si="17"/>
        <v>0.22348006439708287</v>
      </c>
      <c r="AC14" s="18">
        <f t="shared" si="18"/>
        <v>2.4981710035154269E-2</v>
      </c>
      <c r="AD14" s="18">
        <f t="shared" si="19"/>
        <v>4.5360170236659093E-2</v>
      </c>
      <c r="AE14" s="7"/>
      <c r="AF14" s="9">
        <v>15680.779520440101</v>
      </c>
      <c r="AG14" s="9">
        <v>14389.3173552022</v>
      </c>
      <c r="AH14" s="9">
        <v>14402.4101395834</v>
      </c>
      <c r="AI14" s="9">
        <v>15683.44952</v>
      </c>
      <c r="AJ14" s="10">
        <v>14893.557479999999</v>
      </c>
      <c r="AK14" s="10">
        <v>14887.613330952399</v>
      </c>
      <c r="AL14" s="10">
        <f t="shared" si="20"/>
        <v>-1291.462165237901</v>
      </c>
      <c r="AM14" s="10">
        <f t="shared" si="20"/>
        <v>13.092784381200545</v>
      </c>
      <c r="AN14" s="10">
        <f t="shared" si="21"/>
        <v>-504.24012479779958</v>
      </c>
      <c r="AO14" s="10">
        <f t="shared" si="22"/>
        <v>-485.20319136899889</v>
      </c>
      <c r="AP14" s="18">
        <f t="shared" si="23"/>
        <v>9.0989614434121042E-4</v>
      </c>
      <c r="AQ14" s="18">
        <f t="shared" si="24"/>
        <v>-3.9910874588440834E-4</v>
      </c>
      <c r="AR14" s="18">
        <f t="shared" si="25"/>
        <v>-8.2359564048105086E-2</v>
      </c>
      <c r="AS14" s="18">
        <f t="shared" si="26"/>
        <v>-5.0364687882771382E-2</v>
      </c>
      <c r="AT14" s="7"/>
      <c r="AU14" s="9">
        <v>3027.83371007704</v>
      </c>
      <c r="AV14" s="9">
        <v>2372.6598142755702</v>
      </c>
      <c r="AW14" s="9">
        <v>2133.6788165528301</v>
      </c>
      <c r="AX14" s="9">
        <v>3027.83371007704</v>
      </c>
      <c r="AY14" s="10">
        <v>2372.716034</v>
      </c>
      <c r="AZ14" s="10">
        <v>2025.16492212958</v>
      </c>
      <c r="BA14" s="10">
        <f t="shared" si="27"/>
        <v>-655.17389580146983</v>
      </c>
      <c r="BB14" s="10">
        <f t="shared" si="27"/>
        <v>-238.98099772274009</v>
      </c>
      <c r="BC14" s="10">
        <f t="shared" si="28"/>
        <v>-5.6219724429865892E-2</v>
      </c>
      <c r="BD14" s="10">
        <f t="shared" si="29"/>
        <v>108.51389442325012</v>
      </c>
      <c r="BE14" s="18">
        <f t="shared" si="30"/>
        <v>-0.10072282435301695</v>
      </c>
      <c r="BF14" s="18">
        <f t="shared" si="31"/>
        <v>-0.14647817391131604</v>
      </c>
      <c r="BG14" s="18">
        <f t="shared" si="32"/>
        <v>-0.21638371143730994</v>
      </c>
      <c r="BH14" s="18">
        <f t="shared" si="33"/>
        <v>-0.21636514379793043</v>
      </c>
      <c r="BI14" s="1"/>
      <c r="BJ14" s="9">
        <v>7.7970233000000002</v>
      </c>
      <c r="BK14" s="9">
        <v>2.91240858099999</v>
      </c>
      <c r="BL14" s="9">
        <v>3.0122923661999899</v>
      </c>
      <c r="BM14" s="9">
        <v>7.719687499</v>
      </c>
      <c r="BN14" s="10">
        <v>8.6914685689999995</v>
      </c>
      <c r="BO14" s="10">
        <v>8.9843838042000002</v>
      </c>
      <c r="BP14" s="10">
        <f t="shared" si="34"/>
        <v>-4.8846147190000107</v>
      </c>
      <c r="BQ14" s="10">
        <f t="shared" si="34"/>
        <v>9.9883785199999853E-2</v>
      </c>
      <c r="BR14" s="10">
        <f t="shared" si="35"/>
        <v>-5.7790599880000091</v>
      </c>
      <c r="BS14" s="10">
        <f t="shared" si="36"/>
        <v>-5.9720914380000103</v>
      </c>
      <c r="BT14" s="18">
        <f t="shared" si="37"/>
        <v>3.4295938369232608E-2</v>
      </c>
      <c r="BU14" s="18">
        <f t="shared" si="38"/>
        <v>3.3701466314305741E-2</v>
      </c>
      <c r="BV14" s="18">
        <f t="shared" si="39"/>
        <v>-0.62647173556606028</v>
      </c>
      <c r="BW14" s="18">
        <f t="shared" si="40"/>
        <v>0.12588347263096894</v>
      </c>
      <c r="BX14" s="1"/>
      <c r="BY14" s="9">
        <v>15181.076206748199</v>
      </c>
      <c r="BZ14" s="9">
        <v>14167.1702067482</v>
      </c>
      <c r="CA14" s="9">
        <v>13955.355120148201</v>
      </c>
      <c r="CB14" s="9">
        <v>15181.076209999999</v>
      </c>
      <c r="CC14" s="10">
        <v>14167.170348060334</v>
      </c>
      <c r="CD14" s="10">
        <v>13862.9984067482</v>
      </c>
      <c r="CE14" s="10">
        <f t="shared" si="41"/>
        <v>-1013.905999999999</v>
      </c>
      <c r="CF14" s="10">
        <f t="shared" si="41"/>
        <v>-211.81508659999963</v>
      </c>
      <c r="CG14" s="10">
        <f t="shared" si="42"/>
        <v>-1.4131213356449734E-4</v>
      </c>
      <c r="CH14" s="10">
        <f t="shared" si="43"/>
        <v>92.356713400000444</v>
      </c>
      <c r="CI14" s="18">
        <f t="shared" si="44"/>
        <v>-1.4951121749007186E-2</v>
      </c>
      <c r="CJ14" s="18">
        <f t="shared" si="45"/>
        <v>-2.1470197212231493E-2</v>
      </c>
      <c r="CK14" s="18">
        <f t="shared" si="46"/>
        <v>-6.678749162390106E-2</v>
      </c>
      <c r="CL14" s="18">
        <f t="shared" si="47"/>
        <v>-6.6787482515356239E-2</v>
      </c>
      <c r="CM14" s="6"/>
      <c r="CN14" s="9">
        <v>277.10079999999994</v>
      </c>
      <c r="CO14" s="9">
        <v>277.10079999999994</v>
      </c>
      <c r="CP14" s="9">
        <v>277.10079999999994</v>
      </c>
      <c r="CQ14" s="9">
        <v>277.10079999999994</v>
      </c>
      <c r="CR14" s="9">
        <v>277.10079999999994</v>
      </c>
      <c r="CS14" s="9">
        <v>277.10079999999994</v>
      </c>
      <c r="CT14" s="10">
        <f t="shared" si="48"/>
        <v>0</v>
      </c>
      <c r="CU14" s="10">
        <f t="shared" si="48"/>
        <v>0</v>
      </c>
      <c r="CV14" s="10">
        <f t="shared" si="49"/>
        <v>0</v>
      </c>
      <c r="CW14" s="10">
        <f t="shared" si="50"/>
        <v>0</v>
      </c>
      <c r="CX14" s="18">
        <f t="shared" si="51"/>
        <v>0</v>
      </c>
      <c r="CY14" s="18">
        <f t="shared" si="52"/>
        <v>0</v>
      </c>
      <c r="CZ14" s="18">
        <f t="shared" si="53"/>
        <v>0</v>
      </c>
      <c r="DA14" s="18">
        <f t="shared" si="54"/>
        <v>0</v>
      </c>
      <c r="DB14" s="7"/>
      <c r="DC14" s="9">
        <v>9720.3555851865131</v>
      </c>
      <c r="DD14" s="9">
        <v>5816.1275081468102</v>
      </c>
      <c r="DE14" s="9">
        <v>5074.9563407033547</v>
      </c>
      <c r="DF14" s="9">
        <v>3981.7385127550701</v>
      </c>
      <c r="DG14" s="10">
        <v>2522.360596</v>
      </c>
      <c r="DH14" s="10">
        <v>2202.2989518023101</v>
      </c>
      <c r="DI14" s="10">
        <f t="shared" si="55"/>
        <v>-3904.2280770397028</v>
      </c>
      <c r="DJ14" s="10">
        <f t="shared" si="55"/>
        <v>-741.17116744345549</v>
      </c>
      <c r="DK14" s="10">
        <f t="shared" si="56"/>
        <v>3293.7669121468102</v>
      </c>
      <c r="DL14" s="10">
        <f t="shared" si="57"/>
        <v>2872.6573889010447</v>
      </c>
      <c r="DM14" s="18">
        <f t="shared" si="58"/>
        <v>-0.12743378930487281</v>
      </c>
      <c r="DN14" s="18">
        <f t="shared" si="59"/>
        <v>-0.12688972572171039</v>
      </c>
      <c r="DO14" s="18">
        <f t="shared" si="60"/>
        <v>-0.40165486157621766</v>
      </c>
      <c r="DP14" s="18">
        <f t="shared" si="61"/>
        <v>-0.36651776908004136</v>
      </c>
      <c r="DQ14" s="7"/>
      <c r="DR14" s="9">
        <v>9844.5910335138105</v>
      </c>
      <c r="DS14" s="9">
        <v>7198.4071542000002</v>
      </c>
      <c r="DT14" s="9">
        <v>6332.3692202472703</v>
      </c>
      <c r="DU14" s="9">
        <v>9844.5910339999991</v>
      </c>
      <c r="DV14" s="10">
        <v>7198.4071542000002</v>
      </c>
      <c r="DW14" s="10">
        <v>6332.3692202472703</v>
      </c>
      <c r="DX14" s="10">
        <f t="shared" si="62"/>
        <v>-2646.1838793138104</v>
      </c>
      <c r="DY14" s="10">
        <f t="shared" si="62"/>
        <v>-866.03793395272987</v>
      </c>
      <c r="DZ14" s="10">
        <f t="shared" si="63"/>
        <v>0</v>
      </c>
      <c r="EA14" s="10">
        <f t="shared" si="64"/>
        <v>0</v>
      </c>
      <c r="EB14" s="18">
        <f t="shared" si="65"/>
        <v>-0.12030966231847962</v>
      </c>
      <c r="EC14" s="18">
        <f t="shared" si="66"/>
        <v>-0.12030966231847962</v>
      </c>
      <c r="ED14" s="18">
        <f t="shared" si="67"/>
        <v>-0.26879571434764954</v>
      </c>
      <c r="EE14" s="18">
        <f t="shared" si="68"/>
        <v>-0.2687957143837611</v>
      </c>
      <c r="EF14" s="6"/>
      <c r="EG14" s="9">
        <v>1108.3274857300198</v>
      </c>
      <c r="EH14" s="9">
        <v>846.7306955058699</v>
      </c>
      <c r="EI14" s="9">
        <v>802.45139258910604</v>
      </c>
      <c r="EJ14" s="9">
        <v>1144.6199445705079</v>
      </c>
      <c r="EK14" s="10">
        <v>930.71384199735292</v>
      </c>
      <c r="EL14" s="10">
        <v>850.66303182979107</v>
      </c>
      <c r="EM14" s="10">
        <f t="shared" si="69"/>
        <v>-261.59679022414991</v>
      </c>
      <c r="EN14" s="10">
        <f t="shared" si="69"/>
        <v>-44.279302916763868</v>
      </c>
      <c r="EO14" s="10">
        <f t="shared" si="70"/>
        <v>-83.983146491483012</v>
      </c>
      <c r="EP14" s="10">
        <f t="shared" si="71"/>
        <v>-48.211639240685031</v>
      </c>
      <c r="EQ14" s="18">
        <f t="shared" si="72"/>
        <v>-5.2294434525383168E-2</v>
      </c>
      <c r="ER14" s="18">
        <f t="shared" si="73"/>
        <v>-8.6010121001068682E-2</v>
      </c>
      <c r="ES14" s="18">
        <f t="shared" si="74"/>
        <v>-0.23602842444338054</v>
      </c>
      <c r="ET14" s="18">
        <f t="shared" si="75"/>
        <v>-0.18687958705229293</v>
      </c>
      <c r="EU14" s="7"/>
      <c r="EV14" s="9">
        <v>2443.3135528470211</v>
      </c>
      <c r="EW14" s="9">
        <v>1837.2060283640722</v>
      </c>
      <c r="EX14" s="9">
        <v>1770.6804770907638</v>
      </c>
      <c r="EY14" s="9">
        <v>2054.880126815322</v>
      </c>
      <c r="EZ14" s="10">
        <v>1660.901695308236</v>
      </c>
      <c r="FA14" s="10">
        <v>1567.8102243174721</v>
      </c>
      <c r="FB14" s="10">
        <f t="shared" si="76"/>
        <v>-606.10752448294897</v>
      </c>
      <c r="FC14" s="10">
        <f t="shared" si="76"/>
        <v>-66.525551273308338</v>
      </c>
      <c r="FD14" s="10">
        <f t="shared" si="77"/>
        <v>176.3043330558362</v>
      </c>
      <c r="FE14" s="10">
        <f t="shared" si="78"/>
        <v>202.87025277329167</v>
      </c>
      <c r="FF14" s="18">
        <f t="shared" si="79"/>
        <v>-3.6210174714343589E-2</v>
      </c>
      <c r="FG14" s="18">
        <f t="shared" si="80"/>
        <v>-5.6048754272291577E-2</v>
      </c>
      <c r="FH14" s="18">
        <f t="shared" si="81"/>
        <v>-0.24806784367757245</v>
      </c>
      <c r="FI14" s="18">
        <f t="shared" si="82"/>
        <v>-0.19172818227488461</v>
      </c>
      <c r="FJ14" s="15"/>
      <c r="FK14" s="9">
        <v>58864.054398612403</v>
      </c>
      <c r="FL14" s="9">
        <v>58864.054398612301</v>
      </c>
      <c r="FM14" s="9">
        <v>58864.054398612301</v>
      </c>
      <c r="FN14" s="9">
        <v>58864.054398612403</v>
      </c>
      <c r="FO14" s="9">
        <v>58864.054400000001</v>
      </c>
      <c r="FP14" s="9">
        <v>58864.054398612301</v>
      </c>
      <c r="FQ14" s="10">
        <f t="shared" si="83"/>
        <v>-1.0186340659856796E-10</v>
      </c>
      <c r="FR14" s="10">
        <f t="shared" si="83"/>
        <v>0</v>
      </c>
      <c r="FS14" s="10">
        <f t="shared" si="84"/>
        <v>-1.3876997400075197E-6</v>
      </c>
      <c r="FT14" s="10">
        <f t="shared" si="85"/>
        <v>0</v>
      </c>
      <c r="FU14" s="18">
        <f t="shared" si="86"/>
        <v>0</v>
      </c>
      <c r="FV14" s="18">
        <f t="shared" si="87"/>
        <v>-2.3574654416049189E-11</v>
      </c>
      <c r="FW14" s="18">
        <f t="shared" si="88"/>
        <v>-1.730485737675745E-15</v>
      </c>
      <c r="FX14" s="18">
        <f t="shared" si="89"/>
        <v>2.3572923930867237E-11</v>
      </c>
      <c r="FY14" s="7"/>
    </row>
    <row r="15" spans="1:181">
      <c r="A15" s="5" t="s">
        <v>12</v>
      </c>
      <c r="B15" s="9">
        <f t="shared" si="0"/>
        <v>137990.85342030955</v>
      </c>
      <c r="C15" s="9">
        <f t="shared" si="1"/>
        <v>143706.35368329653</v>
      </c>
      <c r="D15" s="9">
        <f t="shared" si="2"/>
        <v>139034.76337672002</v>
      </c>
      <c r="E15" s="9">
        <f t="shared" si="3"/>
        <v>136584.14936701866</v>
      </c>
      <c r="F15" s="9">
        <f t="shared" si="4"/>
        <v>121109.50745583986</v>
      </c>
      <c r="G15" s="9">
        <f t="shared" si="5"/>
        <v>119478.78771235647</v>
      </c>
      <c r="H15" s="10">
        <f t="shared" si="6"/>
        <v>5715.500262986985</v>
      </c>
      <c r="I15" s="10">
        <f t="shared" si="6"/>
        <v>-4671.590306576516</v>
      </c>
      <c r="J15" s="10">
        <f t="shared" si="7"/>
        <v>22596.84622745667</v>
      </c>
      <c r="K15" s="10">
        <f t="shared" si="8"/>
        <v>19555.975664363548</v>
      </c>
      <c r="L15" s="18">
        <f t="shared" si="9"/>
        <v>-3.2507889782464855E-2</v>
      </c>
      <c r="M15" s="18">
        <f t="shared" si="10"/>
        <v>-1.3464836722897278E-2</v>
      </c>
      <c r="N15" s="18">
        <f t="shared" si="11"/>
        <v>4.1419413833016963E-2</v>
      </c>
      <c r="O15" s="18">
        <f t="shared" si="12"/>
        <v>-0.11329749449620617</v>
      </c>
      <c r="P15" s="5"/>
      <c r="Q15" s="10">
        <v>34439.366984374697</v>
      </c>
      <c r="R15" s="9">
        <v>46114.208290590002</v>
      </c>
      <c r="S15" s="9">
        <v>42888.438590879901</v>
      </c>
      <c r="T15" s="9">
        <v>35055.7955</v>
      </c>
      <c r="U15" s="10">
        <v>23718.089441</v>
      </c>
      <c r="V15" s="10">
        <v>23375.602903790001</v>
      </c>
      <c r="W15" s="10">
        <f t="shared" si="13"/>
        <v>11674.841306215305</v>
      </c>
      <c r="X15" s="10">
        <f t="shared" si="13"/>
        <v>-3225.7696997101011</v>
      </c>
      <c r="Y15" s="10">
        <f t="shared" si="14"/>
        <v>22396.118849590002</v>
      </c>
      <c r="Z15" s="10">
        <f t="shared" si="15"/>
        <v>19512.835687089901</v>
      </c>
      <c r="AA15" s="18">
        <f t="shared" si="16"/>
        <v>-6.9951752817327392E-2</v>
      </c>
      <c r="AB15" s="18">
        <f t="shared" si="17"/>
        <v>-1.443988724563809E-2</v>
      </c>
      <c r="AC15" s="18">
        <f t="shared" si="18"/>
        <v>0.33899697725316019</v>
      </c>
      <c r="AD15" s="18">
        <f t="shared" si="19"/>
        <v>-0.32341887831357302</v>
      </c>
      <c r="AE15" s="7"/>
      <c r="AF15" s="9">
        <v>14112.1916366639</v>
      </c>
      <c r="AG15" s="9">
        <v>13607.836108879101</v>
      </c>
      <c r="AH15" s="9">
        <v>13379.4085312477</v>
      </c>
      <c r="AI15" s="9">
        <v>15553.21875</v>
      </c>
      <c r="AJ15" s="10">
        <v>15150.51585</v>
      </c>
      <c r="AK15" s="10">
        <v>15022.311848437699</v>
      </c>
      <c r="AL15" s="10">
        <f t="shared" si="20"/>
        <v>-504.35552778479905</v>
      </c>
      <c r="AM15" s="10">
        <f t="shared" si="20"/>
        <v>-228.42757763140071</v>
      </c>
      <c r="AN15" s="10">
        <f t="shared" si="21"/>
        <v>-1542.6797411208991</v>
      </c>
      <c r="AO15" s="10">
        <f t="shared" si="22"/>
        <v>-1642.9033171899991</v>
      </c>
      <c r="AP15" s="18">
        <f t="shared" si="23"/>
        <v>-1.6786473308739509E-2</v>
      </c>
      <c r="AQ15" s="18">
        <f t="shared" si="24"/>
        <v>-8.4620222064782456E-3</v>
      </c>
      <c r="AR15" s="18">
        <f t="shared" si="25"/>
        <v>-3.573899368503955E-2</v>
      </c>
      <c r="AS15" s="18">
        <f t="shared" si="26"/>
        <v>-2.5891933140849074E-2</v>
      </c>
      <c r="AT15" s="7"/>
      <c r="AU15" s="9">
        <v>1243.5337265998601</v>
      </c>
      <c r="AV15" s="9">
        <v>1024.0740670171699</v>
      </c>
      <c r="AW15" s="9">
        <v>927.29066624576603</v>
      </c>
      <c r="AX15" s="9">
        <v>1243.5337265998601</v>
      </c>
      <c r="AY15" s="10">
        <v>1024.099326</v>
      </c>
      <c r="AZ15" s="10">
        <v>884.78531110035999</v>
      </c>
      <c r="BA15" s="10">
        <f t="shared" si="27"/>
        <v>-219.45965958269016</v>
      </c>
      <c r="BB15" s="10">
        <f t="shared" si="27"/>
        <v>-96.783400771403876</v>
      </c>
      <c r="BC15" s="10">
        <f t="shared" si="28"/>
        <v>-2.5258982830109744E-2</v>
      </c>
      <c r="BD15" s="10">
        <f t="shared" si="29"/>
        <v>42.505355145406043</v>
      </c>
      <c r="BE15" s="18">
        <f t="shared" si="30"/>
        <v>-9.4508203936172111E-2</v>
      </c>
      <c r="BF15" s="18">
        <f t="shared" si="31"/>
        <v>-0.13603564748331845</v>
      </c>
      <c r="BG15" s="18">
        <f t="shared" si="32"/>
        <v>-0.17648066545227456</v>
      </c>
      <c r="BH15" s="18">
        <f t="shared" si="33"/>
        <v>-0.17646035319029901</v>
      </c>
      <c r="BI15" s="1"/>
      <c r="BJ15" s="9">
        <v>3.5881444999999998</v>
      </c>
      <c r="BK15" s="9">
        <v>1.3402729014999999</v>
      </c>
      <c r="BL15" s="9">
        <v>1.3862388177</v>
      </c>
      <c r="BM15" s="9">
        <v>3.55255372649999</v>
      </c>
      <c r="BN15" s="10">
        <v>3.999761527</v>
      </c>
      <c r="BO15" s="10">
        <v>4.1345593546000003</v>
      </c>
      <c r="BP15" s="10">
        <f t="shared" si="34"/>
        <v>-2.2478715984999997</v>
      </c>
      <c r="BQ15" s="10">
        <f t="shared" si="34"/>
        <v>4.5965916200000123E-2</v>
      </c>
      <c r="BR15" s="10">
        <f t="shared" si="35"/>
        <v>-2.6594886254999999</v>
      </c>
      <c r="BS15" s="10">
        <f t="shared" si="36"/>
        <v>-2.7483205369000006</v>
      </c>
      <c r="BT15" s="18">
        <f t="shared" si="37"/>
        <v>3.4295937900823199E-2</v>
      </c>
      <c r="BU15" s="18">
        <f t="shared" si="38"/>
        <v>3.3701466122432744E-2</v>
      </c>
      <c r="BV15" s="18">
        <f t="shared" si="39"/>
        <v>-0.62647187104644197</v>
      </c>
      <c r="BW15" s="18">
        <f t="shared" si="40"/>
        <v>0.12588347282803894</v>
      </c>
      <c r="BX15" s="1"/>
      <c r="BY15" s="9">
        <v>32610.925853850102</v>
      </c>
      <c r="BZ15" s="9">
        <v>31910.498941095699</v>
      </c>
      <c r="CA15" s="9">
        <v>31757.753558091601</v>
      </c>
      <c r="CB15" s="9">
        <v>32610.92585</v>
      </c>
      <c r="CC15" s="10">
        <v>31910.499112711204</v>
      </c>
      <c r="CD15" s="10">
        <v>31700.370867269499</v>
      </c>
      <c r="CE15" s="10">
        <f t="shared" si="41"/>
        <v>-700.42691275440302</v>
      </c>
      <c r="CF15" s="10">
        <f t="shared" si="41"/>
        <v>-152.74538300409768</v>
      </c>
      <c r="CG15" s="10">
        <f t="shared" si="42"/>
        <v>-1.7161550567834638E-4</v>
      </c>
      <c r="CH15" s="10">
        <f t="shared" si="43"/>
        <v>57.382690822101722</v>
      </c>
      <c r="CI15" s="18">
        <f t="shared" si="44"/>
        <v>-4.7866811260473801E-3</v>
      </c>
      <c r="CJ15" s="18">
        <f t="shared" si="45"/>
        <v>-6.5849250649295784E-3</v>
      </c>
      <c r="CK15" s="18">
        <f t="shared" si="46"/>
        <v>-2.1478289696326099E-2</v>
      </c>
      <c r="CL15" s="18">
        <f t="shared" si="47"/>
        <v>-2.1478284318284552E-2</v>
      </c>
      <c r="CM15" s="6"/>
      <c r="CN15" s="9">
        <v>343.89</v>
      </c>
      <c r="CO15" s="9">
        <v>343.89</v>
      </c>
      <c r="CP15" s="9">
        <v>343.89</v>
      </c>
      <c r="CQ15" s="9">
        <v>343.89</v>
      </c>
      <c r="CR15" s="9">
        <v>343.89</v>
      </c>
      <c r="CS15" s="9">
        <v>343.89</v>
      </c>
      <c r="CT15" s="10">
        <f t="shared" si="48"/>
        <v>0</v>
      </c>
      <c r="CU15" s="10">
        <f t="shared" si="48"/>
        <v>0</v>
      </c>
      <c r="CV15" s="10">
        <f t="shared" si="49"/>
        <v>0</v>
      </c>
      <c r="CW15" s="10">
        <f t="shared" si="50"/>
        <v>0</v>
      </c>
      <c r="CX15" s="18">
        <f t="shared" si="51"/>
        <v>0</v>
      </c>
      <c r="CY15" s="18">
        <f t="shared" si="52"/>
        <v>0</v>
      </c>
      <c r="CZ15" s="18">
        <f t="shared" si="53"/>
        <v>0</v>
      </c>
      <c r="DA15" s="18">
        <f t="shared" si="54"/>
        <v>0</v>
      </c>
      <c r="DB15" s="7"/>
      <c r="DC15" s="9">
        <v>6035.074120380662</v>
      </c>
      <c r="DD15" s="9">
        <v>3441.9753248344396</v>
      </c>
      <c r="DE15" s="9">
        <v>2994.8778261293646</v>
      </c>
      <c r="DF15" s="9">
        <v>2748.38964525029</v>
      </c>
      <c r="DG15" s="10">
        <v>1727.6765290000001</v>
      </c>
      <c r="DH15" s="10">
        <v>1501.6079055580699</v>
      </c>
      <c r="DI15" s="10">
        <f t="shared" si="55"/>
        <v>-2593.0987955462224</v>
      </c>
      <c r="DJ15" s="10">
        <f t="shared" si="55"/>
        <v>-447.09749870507494</v>
      </c>
      <c r="DK15" s="10">
        <f t="shared" si="56"/>
        <v>1714.2987958344395</v>
      </c>
      <c r="DL15" s="10">
        <f t="shared" si="57"/>
        <v>1493.2699205712947</v>
      </c>
      <c r="DM15" s="18">
        <f t="shared" si="58"/>
        <v>-0.12989561414900047</v>
      </c>
      <c r="DN15" s="18">
        <f t="shared" si="59"/>
        <v>-0.13085124422728681</v>
      </c>
      <c r="DO15" s="18">
        <f t="shared" si="60"/>
        <v>-0.42967140814215266</v>
      </c>
      <c r="DP15" s="18">
        <f t="shared" si="61"/>
        <v>-0.3713858833714736</v>
      </c>
      <c r="DQ15" s="7"/>
      <c r="DR15" s="9">
        <v>5267.6147597945301</v>
      </c>
      <c r="DS15" s="9">
        <v>3848.9812084999999</v>
      </c>
      <c r="DT15" s="9">
        <v>3376.84589899194</v>
      </c>
      <c r="DU15" s="9">
        <v>5267.6147600000004</v>
      </c>
      <c r="DV15" s="10">
        <v>3848.9812084999999</v>
      </c>
      <c r="DW15" s="10">
        <v>3376.84589899194</v>
      </c>
      <c r="DX15" s="10">
        <f t="shared" si="62"/>
        <v>-1418.6335512945302</v>
      </c>
      <c r="DY15" s="10">
        <f t="shared" si="62"/>
        <v>-472.13530950805989</v>
      </c>
      <c r="DZ15" s="10">
        <f t="shared" si="63"/>
        <v>0</v>
      </c>
      <c r="EA15" s="10">
        <f t="shared" si="64"/>
        <v>0</v>
      </c>
      <c r="EB15" s="18">
        <f t="shared" si="65"/>
        <v>-0.12266500768187887</v>
      </c>
      <c r="EC15" s="18">
        <f t="shared" si="66"/>
        <v>-0.12266500768187887</v>
      </c>
      <c r="ED15" s="18">
        <f t="shared" si="67"/>
        <v>-0.26931231989900983</v>
      </c>
      <c r="EE15" s="18">
        <f t="shared" si="68"/>
        <v>-0.26931231992751126</v>
      </c>
      <c r="EF15" s="6"/>
      <c r="EG15" s="9">
        <v>654.29961199800402</v>
      </c>
      <c r="EH15" s="9">
        <v>503.44499374025747</v>
      </c>
      <c r="EI15" s="9">
        <v>482.3454877132038</v>
      </c>
      <c r="EJ15" s="9">
        <v>682.49374454563599</v>
      </c>
      <c r="EK15" s="10">
        <v>534.83979611918403</v>
      </c>
      <c r="EL15" s="10">
        <v>485.89518020268395</v>
      </c>
      <c r="EM15" s="10">
        <f t="shared" si="69"/>
        <v>-150.85461825774655</v>
      </c>
      <c r="EN15" s="10">
        <f t="shared" si="69"/>
        <v>-21.099506027053678</v>
      </c>
      <c r="EO15" s="10">
        <f t="shared" si="70"/>
        <v>-31.394802378926556</v>
      </c>
      <c r="EP15" s="10">
        <f t="shared" si="71"/>
        <v>-3.5496924894801509</v>
      </c>
      <c r="EQ15" s="18">
        <f t="shared" si="72"/>
        <v>-4.1910250949758282E-2</v>
      </c>
      <c r="ER15" s="18">
        <f t="shared" si="73"/>
        <v>-9.1512666543596605E-2</v>
      </c>
      <c r="ES15" s="18">
        <f t="shared" si="74"/>
        <v>-0.23055892971889266</v>
      </c>
      <c r="ET15" s="18">
        <f t="shared" si="75"/>
        <v>-0.2163447644853525</v>
      </c>
      <c r="EU15" s="7"/>
      <c r="EV15" s="9">
        <v>1447.9449785230759</v>
      </c>
      <c r="EW15" s="9">
        <v>1077.680872113654</v>
      </c>
      <c r="EX15" s="9">
        <v>1050.1029749781528</v>
      </c>
      <c r="EY15" s="9">
        <v>1242.311233271653</v>
      </c>
      <c r="EZ15" s="10">
        <v>1014.492830982458</v>
      </c>
      <c r="FA15" s="10">
        <v>950.91963402690897</v>
      </c>
      <c r="FB15" s="10">
        <f t="shared" si="76"/>
        <v>-370.26410640942186</v>
      </c>
      <c r="FC15" s="10">
        <f t="shared" si="76"/>
        <v>-27.577897135501189</v>
      </c>
      <c r="FD15" s="10">
        <f t="shared" si="77"/>
        <v>63.188041131195973</v>
      </c>
      <c r="FE15" s="10">
        <f t="shared" si="78"/>
        <v>99.183340951243849</v>
      </c>
      <c r="FF15" s="18">
        <f t="shared" si="79"/>
        <v>-2.5590040474053045E-2</v>
      </c>
      <c r="FG15" s="18">
        <f t="shared" si="80"/>
        <v>-6.2665003649146858E-2</v>
      </c>
      <c r="FH15" s="18">
        <f t="shared" si="81"/>
        <v>-0.25571697260699533</v>
      </c>
      <c r="FI15" s="18">
        <f t="shared" si="82"/>
        <v>-0.18338271134297834</v>
      </c>
      <c r="FJ15" s="15"/>
      <c r="FK15" s="9">
        <v>41832.423603624702</v>
      </c>
      <c r="FL15" s="9">
        <v>41832.423603624702</v>
      </c>
      <c r="FM15" s="9">
        <v>41832.423603624702</v>
      </c>
      <c r="FN15" s="9">
        <v>41832.423603624702</v>
      </c>
      <c r="FO15" s="9">
        <v>41832.423600000002</v>
      </c>
      <c r="FP15" s="9">
        <v>41832.423603624702</v>
      </c>
      <c r="FQ15" s="10">
        <f t="shared" si="83"/>
        <v>0</v>
      </c>
      <c r="FR15" s="10">
        <f t="shared" si="83"/>
        <v>0</v>
      </c>
      <c r="FS15" s="10">
        <f t="shared" si="84"/>
        <v>3.6247001844458282E-6</v>
      </c>
      <c r="FT15" s="10">
        <f t="shared" si="85"/>
        <v>0</v>
      </c>
      <c r="FU15" s="18">
        <f t="shared" si="86"/>
        <v>0</v>
      </c>
      <c r="FV15" s="18">
        <f t="shared" si="87"/>
        <v>8.664810385133478E-11</v>
      </c>
      <c r="FW15" s="18">
        <f t="shared" si="88"/>
        <v>0</v>
      </c>
      <c r="FX15" s="18">
        <f t="shared" si="89"/>
        <v>-8.6648103843826889E-11</v>
      </c>
      <c r="FY15" s="7"/>
    </row>
    <row r="16" spans="1:181">
      <c r="A16" s="5" t="s">
        <v>13</v>
      </c>
      <c r="B16" s="9">
        <f t="shared" si="0"/>
        <v>80139.290796772169</v>
      </c>
      <c r="C16" s="9">
        <f t="shared" si="1"/>
        <v>70811.563095947946</v>
      </c>
      <c r="D16" s="9">
        <f t="shared" si="2"/>
        <v>69866.819766610584</v>
      </c>
      <c r="E16" s="9">
        <f t="shared" si="3"/>
        <v>78519.037098450499</v>
      </c>
      <c r="F16" s="9">
        <f t="shared" si="4"/>
        <v>72543.884186488416</v>
      </c>
      <c r="G16" s="9">
        <f t="shared" si="5"/>
        <v>73856.261036819604</v>
      </c>
      <c r="H16" s="10">
        <f t="shared" si="6"/>
        <v>-9327.7277008242236</v>
      </c>
      <c r="I16" s="10">
        <f t="shared" si="6"/>
        <v>-944.7433293373615</v>
      </c>
      <c r="J16" s="10">
        <f t="shared" si="7"/>
        <v>-1732.3210905404703</v>
      </c>
      <c r="K16" s="10">
        <f t="shared" si="8"/>
        <v>-3989.4412702090194</v>
      </c>
      <c r="L16" s="18">
        <f t="shared" si="9"/>
        <v>-1.3341653368917407E-2</v>
      </c>
      <c r="M16" s="18">
        <f t="shared" si="10"/>
        <v>1.8090799314763227E-2</v>
      </c>
      <c r="N16" s="18">
        <f t="shared" si="11"/>
        <v>-0.11639393870453273</v>
      </c>
      <c r="O16" s="18">
        <f t="shared" si="12"/>
        <v>-7.6098142982448741E-2</v>
      </c>
      <c r="P16" s="5"/>
      <c r="Q16" s="10">
        <v>8897.9561896990508</v>
      </c>
      <c r="R16" s="9">
        <v>4157.2165885499999</v>
      </c>
      <c r="S16" s="9">
        <v>4288.7549358200004</v>
      </c>
      <c r="T16" s="9">
        <v>8905.1214029999992</v>
      </c>
      <c r="U16" s="10">
        <v>6939.2337960000004</v>
      </c>
      <c r="V16" s="10">
        <v>9297.5368426399891</v>
      </c>
      <c r="W16" s="10">
        <f t="shared" si="13"/>
        <v>-4740.7396011490509</v>
      </c>
      <c r="X16" s="10">
        <f t="shared" si="13"/>
        <v>131.53834727000049</v>
      </c>
      <c r="Y16" s="10">
        <f t="shared" si="14"/>
        <v>-2782.0172074500006</v>
      </c>
      <c r="Z16" s="10">
        <f t="shared" si="15"/>
        <v>-5008.7819068199888</v>
      </c>
      <c r="AA16" s="18">
        <f t="shared" si="16"/>
        <v>3.1640965648094821E-2</v>
      </c>
      <c r="AB16" s="18">
        <f t="shared" si="17"/>
        <v>0.33985063999420095</v>
      </c>
      <c r="AC16" s="18">
        <f t="shared" si="18"/>
        <v>-0.53278972160340488</v>
      </c>
      <c r="AD16" s="18">
        <f t="shared" si="19"/>
        <v>-0.22075921461752573</v>
      </c>
      <c r="AE16" s="7"/>
      <c r="AF16" s="9">
        <v>5904.3906518715103</v>
      </c>
      <c r="AG16" s="9">
        <v>5845.34037056742</v>
      </c>
      <c r="AH16" s="9">
        <v>5796.8322519573003</v>
      </c>
      <c r="AI16" s="9">
        <v>5804.136904</v>
      </c>
      <c r="AJ16" s="10">
        <v>5604.2776830000003</v>
      </c>
      <c r="AK16" s="10">
        <v>5598.7385759887502</v>
      </c>
      <c r="AL16" s="10">
        <f t="shared" si="20"/>
        <v>-59.050281304090277</v>
      </c>
      <c r="AM16" s="10">
        <f t="shared" si="20"/>
        <v>-48.508118610119709</v>
      </c>
      <c r="AN16" s="10">
        <f t="shared" si="21"/>
        <v>241.06268756741974</v>
      </c>
      <c r="AO16" s="10">
        <f t="shared" si="22"/>
        <v>198.09367596855009</v>
      </c>
      <c r="AP16" s="18">
        <f t="shared" si="23"/>
        <v>-8.2985960671116445E-3</v>
      </c>
      <c r="AQ16" s="18">
        <f t="shared" si="24"/>
        <v>-9.883712629108947E-4</v>
      </c>
      <c r="AR16" s="18">
        <f t="shared" si="25"/>
        <v>-1.0001079668631539E-2</v>
      </c>
      <c r="AS16" s="18">
        <f t="shared" si="26"/>
        <v>-3.4433926060955591E-2</v>
      </c>
      <c r="AT16" s="7"/>
      <c r="AU16" s="9">
        <v>889.93717302862603</v>
      </c>
      <c r="AV16" s="9">
        <v>699.47156879750298</v>
      </c>
      <c r="AW16" s="9">
        <v>631.56080234248304</v>
      </c>
      <c r="AX16" s="9">
        <v>889.93717302862603</v>
      </c>
      <c r="AY16" s="10">
        <v>699.50327930000003</v>
      </c>
      <c r="AZ16" s="10">
        <v>600.50834401380496</v>
      </c>
      <c r="BA16" s="10">
        <f t="shared" si="27"/>
        <v>-190.46560423112305</v>
      </c>
      <c r="BB16" s="10">
        <f t="shared" si="27"/>
        <v>-67.910766455019939</v>
      </c>
      <c r="BC16" s="10">
        <f t="shared" si="28"/>
        <v>-3.1710502497048765E-2</v>
      </c>
      <c r="BD16" s="10">
        <f t="shared" si="29"/>
        <v>31.052458328678085</v>
      </c>
      <c r="BE16" s="18">
        <f t="shared" si="30"/>
        <v>-9.7088673056102595E-2</v>
      </c>
      <c r="BF16" s="18">
        <f t="shared" si="31"/>
        <v>-0.14152176010562853</v>
      </c>
      <c r="BG16" s="18">
        <f t="shared" si="32"/>
        <v>-0.21402140510990483</v>
      </c>
      <c r="BH16" s="18">
        <f t="shared" si="33"/>
        <v>-0.21398577281645975</v>
      </c>
      <c r="BI16" s="1"/>
      <c r="BJ16" s="9">
        <v>0</v>
      </c>
      <c r="BK16" s="9">
        <v>0</v>
      </c>
      <c r="BL16" s="9">
        <v>0</v>
      </c>
      <c r="BM16" s="9">
        <v>0</v>
      </c>
      <c r="BN16" s="10">
        <v>0</v>
      </c>
      <c r="BO16" s="10">
        <v>0</v>
      </c>
      <c r="BP16" s="10">
        <f t="shared" si="34"/>
        <v>0</v>
      </c>
      <c r="BQ16" s="10">
        <f t="shared" si="34"/>
        <v>0</v>
      </c>
      <c r="BR16" s="10">
        <f t="shared" si="35"/>
        <v>0</v>
      </c>
      <c r="BS16" s="10">
        <f t="shared" si="36"/>
        <v>0</v>
      </c>
      <c r="BT16" s="18">
        <f t="shared" si="37"/>
        <v>0</v>
      </c>
      <c r="BU16" s="18">
        <f t="shared" si="38"/>
        <v>0</v>
      </c>
      <c r="BV16" s="18">
        <f t="shared" si="39"/>
        <v>0</v>
      </c>
      <c r="BW16" s="18">
        <f t="shared" si="40"/>
        <v>0</v>
      </c>
      <c r="BX16" s="2"/>
      <c r="BY16" s="9">
        <v>11475.903135803899</v>
      </c>
      <c r="BZ16" s="9">
        <v>10560.600882230799</v>
      </c>
      <c r="CA16" s="9">
        <v>10359.4422795879</v>
      </c>
      <c r="CB16" s="9">
        <v>11475.90314</v>
      </c>
      <c r="CC16" s="10">
        <v>10560.60101391297</v>
      </c>
      <c r="CD16" s="10">
        <v>10286.0102061589</v>
      </c>
      <c r="CE16" s="10">
        <f t="shared" si="41"/>
        <v>-915.30225357309973</v>
      </c>
      <c r="CF16" s="10">
        <f t="shared" si="41"/>
        <v>-201.1586026428995</v>
      </c>
      <c r="CG16" s="10">
        <f t="shared" si="42"/>
        <v>-1.3168217083148193E-4</v>
      </c>
      <c r="CH16" s="10">
        <f t="shared" si="43"/>
        <v>73.432073428999502</v>
      </c>
      <c r="CI16" s="18">
        <f t="shared" si="44"/>
        <v>-1.9048026233182212E-2</v>
      </c>
      <c r="CJ16" s="18">
        <f t="shared" si="45"/>
        <v>-2.6001437550032674E-2</v>
      </c>
      <c r="CK16" s="18">
        <f t="shared" si="46"/>
        <v>-7.9758624897889735E-2</v>
      </c>
      <c r="CL16" s="18">
        <f t="shared" si="47"/>
        <v>-7.9758613759703625E-2</v>
      </c>
      <c r="CM16" s="6"/>
      <c r="CN16" s="9">
        <v>348.93419999999998</v>
      </c>
      <c r="CO16" s="9">
        <v>348.93419999999998</v>
      </c>
      <c r="CP16" s="9">
        <v>348.93419999999998</v>
      </c>
      <c r="CQ16" s="9">
        <v>348.93419999999998</v>
      </c>
      <c r="CR16" s="9">
        <v>348.93419999999998</v>
      </c>
      <c r="CS16" s="9">
        <v>348.93419999999998</v>
      </c>
      <c r="CT16" s="10">
        <f t="shared" si="48"/>
        <v>0</v>
      </c>
      <c r="CU16" s="10">
        <f t="shared" si="48"/>
        <v>0</v>
      </c>
      <c r="CV16" s="10">
        <f t="shared" si="49"/>
        <v>0</v>
      </c>
      <c r="CW16" s="10">
        <f t="shared" si="50"/>
        <v>0</v>
      </c>
      <c r="CX16" s="18">
        <f t="shared" si="51"/>
        <v>0</v>
      </c>
      <c r="CY16" s="18">
        <f t="shared" si="52"/>
        <v>0</v>
      </c>
      <c r="CZ16" s="18">
        <f t="shared" si="53"/>
        <v>0</v>
      </c>
      <c r="DA16" s="18">
        <f t="shared" si="54"/>
        <v>0</v>
      </c>
      <c r="DB16" s="7"/>
      <c r="DC16" s="9">
        <v>2577.2311434462276</v>
      </c>
      <c r="DD16" s="9">
        <v>1490.7597792730865</v>
      </c>
      <c r="DE16" s="9">
        <v>1282.8829055558983</v>
      </c>
      <c r="DF16" s="9">
        <v>1147.5145850736101</v>
      </c>
      <c r="DG16" s="10">
        <v>744.24533450000001</v>
      </c>
      <c r="DH16" s="10">
        <v>647.81817539170504</v>
      </c>
      <c r="DI16" s="10">
        <f t="shared" si="55"/>
        <v>-1086.4713641731412</v>
      </c>
      <c r="DJ16" s="10">
        <f t="shared" si="55"/>
        <v>-207.87687371718812</v>
      </c>
      <c r="DK16" s="10">
        <f t="shared" si="56"/>
        <v>746.51444477308644</v>
      </c>
      <c r="DL16" s="10">
        <f t="shared" si="57"/>
        <v>635.06473016419329</v>
      </c>
      <c r="DM16" s="18">
        <f t="shared" si="58"/>
        <v>-0.1394435754220251</v>
      </c>
      <c r="DN16" s="18">
        <f t="shared" si="59"/>
        <v>-0.12956367294270887</v>
      </c>
      <c r="DO16" s="18">
        <f t="shared" si="60"/>
        <v>-0.42156535588047062</v>
      </c>
      <c r="DP16" s="18">
        <f t="shared" si="61"/>
        <v>-0.35142843134123769</v>
      </c>
      <c r="DQ16" s="7"/>
      <c r="DR16" s="9">
        <v>6079.55413203836</v>
      </c>
      <c r="DS16" s="9">
        <v>4030.7094662</v>
      </c>
      <c r="DT16" s="9">
        <v>3515.4046181580102</v>
      </c>
      <c r="DU16" s="9">
        <v>6079.5541320000002</v>
      </c>
      <c r="DV16" s="10">
        <v>4030.7094662</v>
      </c>
      <c r="DW16" s="10">
        <v>3515.4046181580102</v>
      </c>
      <c r="DX16" s="10">
        <f t="shared" si="62"/>
        <v>-2048.84466583836</v>
      </c>
      <c r="DY16" s="10">
        <f t="shared" si="62"/>
        <v>-515.30484804198977</v>
      </c>
      <c r="DZ16" s="10">
        <f t="shared" si="63"/>
        <v>0</v>
      </c>
      <c r="EA16" s="10">
        <f t="shared" si="64"/>
        <v>0</v>
      </c>
      <c r="EB16" s="18">
        <f t="shared" si="65"/>
        <v>-0.12784470137655435</v>
      </c>
      <c r="EC16" s="18">
        <f t="shared" si="66"/>
        <v>-0.12784470137655435</v>
      </c>
      <c r="ED16" s="18">
        <f t="shared" si="67"/>
        <v>-0.33700574439188702</v>
      </c>
      <c r="EE16" s="18">
        <f t="shared" si="68"/>
        <v>-0.33700574438770375</v>
      </c>
      <c r="EF16" s="6"/>
      <c r="EG16" s="9">
        <v>389.37996436838802</v>
      </c>
      <c r="EH16" s="9">
        <v>296.04761366391597</v>
      </c>
      <c r="EI16" s="9">
        <v>279.14378017292739</v>
      </c>
      <c r="EJ16" s="9">
        <v>400.41348824237502</v>
      </c>
      <c r="EK16" s="10">
        <v>301.70678909292099</v>
      </c>
      <c r="EL16" s="10">
        <v>274.337141953882</v>
      </c>
      <c r="EM16" s="10">
        <f t="shared" si="69"/>
        <v>-93.332350704472049</v>
      </c>
      <c r="EN16" s="10">
        <f t="shared" si="69"/>
        <v>-16.903833490988575</v>
      </c>
      <c r="EO16" s="10">
        <f t="shared" si="70"/>
        <v>-5.6591754290050176</v>
      </c>
      <c r="EP16" s="10">
        <f t="shared" si="71"/>
        <v>4.8066382190453965</v>
      </c>
      <c r="EQ16" s="18">
        <f t="shared" si="72"/>
        <v>-5.7098360908182905E-2</v>
      </c>
      <c r="ER16" s="18">
        <f t="shared" si="73"/>
        <v>-9.071604660049451E-2</v>
      </c>
      <c r="ES16" s="18">
        <f t="shared" si="74"/>
        <v>-0.23969479491803372</v>
      </c>
      <c r="ET16" s="18">
        <f t="shared" si="75"/>
        <v>-0.2465119234187878</v>
      </c>
      <c r="EU16" s="7"/>
      <c r="EV16" s="9">
        <v>739.41006248329597</v>
      </c>
      <c r="EW16" s="9">
        <v>545.88848263251987</v>
      </c>
      <c r="EX16" s="9">
        <v>527.26984898335706</v>
      </c>
      <c r="EY16" s="9">
        <v>630.92792907309399</v>
      </c>
      <c r="EZ16" s="10">
        <v>478.07848448252298</v>
      </c>
      <c r="FA16" s="10">
        <v>450.37878848185301</v>
      </c>
      <c r="FB16" s="10">
        <f t="shared" si="76"/>
        <v>-193.52157985077611</v>
      </c>
      <c r="FC16" s="10">
        <f t="shared" si="76"/>
        <v>-18.618633649162803</v>
      </c>
      <c r="FD16" s="10">
        <f t="shared" si="77"/>
        <v>67.809998149996886</v>
      </c>
      <c r="FE16" s="10">
        <f t="shared" si="78"/>
        <v>76.891060501504057</v>
      </c>
      <c r="FF16" s="18">
        <f t="shared" si="79"/>
        <v>-3.4107027793250692E-2</v>
      </c>
      <c r="FG16" s="18">
        <f t="shared" si="80"/>
        <v>-5.7939641501860109E-2</v>
      </c>
      <c r="FH16" s="18">
        <f t="shared" si="81"/>
        <v>-0.26172429842358003</v>
      </c>
      <c r="FI16" s="18">
        <f t="shared" si="82"/>
        <v>-0.24226133849412007</v>
      </c>
      <c r="FJ16" s="15"/>
      <c r="FK16" s="9">
        <v>42836.594144032802</v>
      </c>
      <c r="FL16" s="9">
        <v>42836.594144032701</v>
      </c>
      <c r="FM16" s="9">
        <v>42836.594144032701</v>
      </c>
      <c r="FN16" s="9">
        <v>42836.594144032802</v>
      </c>
      <c r="FO16" s="9">
        <v>42836.594140000001</v>
      </c>
      <c r="FP16" s="9">
        <v>42836.594144032701</v>
      </c>
      <c r="FQ16" s="10">
        <f t="shared" si="83"/>
        <v>-1.0186340659856796E-10</v>
      </c>
      <c r="FR16" s="10">
        <f t="shared" si="83"/>
        <v>0</v>
      </c>
      <c r="FS16" s="10">
        <f t="shared" si="84"/>
        <v>4.0326995076611638E-6</v>
      </c>
      <c r="FT16" s="10">
        <f t="shared" si="85"/>
        <v>0</v>
      </c>
      <c r="FU16" s="18">
        <f t="shared" si="86"/>
        <v>0</v>
      </c>
      <c r="FV16" s="18">
        <f t="shared" si="87"/>
        <v>9.4141459857461103E-11</v>
      </c>
      <c r="FW16" s="18">
        <f t="shared" si="88"/>
        <v>-2.3779529776822298E-15</v>
      </c>
      <c r="FX16" s="18">
        <f t="shared" si="89"/>
        <v>-9.4143837801575956E-11</v>
      </c>
      <c r="FY16" s="7"/>
    </row>
    <row r="17" spans="1:181">
      <c r="A17" s="5" t="s">
        <v>14</v>
      </c>
      <c r="B17" s="9">
        <f t="shared" si="0"/>
        <v>161993.28440022256</v>
      </c>
      <c r="C17" s="9">
        <f t="shared" si="1"/>
        <v>156252.46747405065</v>
      </c>
      <c r="D17" s="9">
        <f t="shared" si="2"/>
        <v>155434.00338314284</v>
      </c>
      <c r="E17" s="9">
        <f t="shared" si="3"/>
        <v>160705.51752643293</v>
      </c>
      <c r="F17" s="9">
        <f t="shared" si="4"/>
        <v>157016.14801626751</v>
      </c>
      <c r="G17" s="9">
        <f t="shared" si="5"/>
        <v>156879.02549231114</v>
      </c>
      <c r="H17" s="10">
        <f t="shared" si="6"/>
        <v>-5740.8169261719158</v>
      </c>
      <c r="I17" s="10">
        <f t="shared" si="6"/>
        <v>-818.46409090780071</v>
      </c>
      <c r="J17" s="10">
        <f t="shared" si="7"/>
        <v>-763.68054221686907</v>
      </c>
      <c r="K17" s="10">
        <f t="shared" si="8"/>
        <v>-1445.0221091682906</v>
      </c>
      <c r="L17" s="18">
        <f t="shared" si="9"/>
        <v>-5.2380874628026319E-3</v>
      </c>
      <c r="M17" s="18">
        <f t="shared" si="10"/>
        <v>-8.7330205006795039E-4</v>
      </c>
      <c r="N17" s="18">
        <f t="shared" si="11"/>
        <v>-3.5438610603070339E-2</v>
      </c>
      <c r="O17" s="18">
        <f t="shared" si="12"/>
        <v>-2.2957329449242999E-2</v>
      </c>
      <c r="P17" s="5"/>
      <c r="Q17" s="10">
        <v>5549.1699458430003</v>
      </c>
      <c r="R17" s="9">
        <v>3846.80672749</v>
      </c>
      <c r="S17" s="9">
        <v>3830.1707444499898</v>
      </c>
      <c r="T17" s="9">
        <v>5591.5559430000003</v>
      </c>
      <c r="U17" s="10">
        <v>4698.2902883999996</v>
      </c>
      <c r="V17" s="10">
        <v>5326.3115815000001</v>
      </c>
      <c r="W17" s="10">
        <f t="shared" si="13"/>
        <v>-1702.3632183530003</v>
      </c>
      <c r="X17" s="10">
        <f t="shared" si="13"/>
        <v>-16.63598304001016</v>
      </c>
      <c r="Y17" s="10">
        <f t="shared" si="14"/>
        <v>-851.4835609099996</v>
      </c>
      <c r="Z17" s="10">
        <f t="shared" si="15"/>
        <v>-1496.1408370500103</v>
      </c>
      <c r="AA17" s="18">
        <f t="shared" si="16"/>
        <v>-4.3246214895919554E-3</v>
      </c>
      <c r="AB17" s="18">
        <f t="shared" si="17"/>
        <v>0.13367017671312789</v>
      </c>
      <c r="AC17" s="18">
        <f t="shared" si="18"/>
        <v>-0.30677799291915298</v>
      </c>
      <c r="AD17" s="18">
        <f t="shared" si="19"/>
        <v>-0.15975260977550784</v>
      </c>
      <c r="AE17" s="7"/>
      <c r="AF17" s="9">
        <v>7634.2976033939603</v>
      </c>
      <c r="AG17" s="9">
        <v>7090.4626271165898</v>
      </c>
      <c r="AH17" s="9">
        <v>7089.5937151486596</v>
      </c>
      <c r="AI17" s="9">
        <v>7631.1976359999999</v>
      </c>
      <c r="AJ17" s="10">
        <v>7614.8448470000003</v>
      </c>
      <c r="AK17" s="10">
        <v>7602.7233405307297</v>
      </c>
      <c r="AL17" s="10">
        <f t="shared" si="20"/>
        <v>-543.83497627737052</v>
      </c>
      <c r="AM17" s="10">
        <f t="shared" si="20"/>
        <v>-0.86891196793021663</v>
      </c>
      <c r="AN17" s="10">
        <f t="shared" si="21"/>
        <v>-524.38221988341047</v>
      </c>
      <c r="AO17" s="10">
        <f t="shared" si="22"/>
        <v>-513.12962538207012</v>
      </c>
      <c r="AP17" s="18">
        <f t="shared" si="23"/>
        <v>-1.2254658315342799E-4</v>
      </c>
      <c r="AQ17" s="18">
        <f t="shared" si="24"/>
        <v>-1.5918257972184486E-3</v>
      </c>
      <c r="AR17" s="18">
        <f t="shared" si="25"/>
        <v>-7.1235757960968038E-2</v>
      </c>
      <c r="AS17" s="18">
        <f t="shared" si="26"/>
        <v>-2.1428863174576514E-3</v>
      </c>
      <c r="AT17" s="7"/>
      <c r="AU17" s="9">
        <v>1132.67624847308</v>
      </c>
      <c r="AV17" s="9">
        <v>894.71168767797997</v>
      </c>
      <c r="AW17" s="9">
        <v>815.649498637026</v>
      </c>
      <c r="AX17" s="9">
        <v>1132.67624847308</v>
      </c>
      <c r="AY17" s="10">
        <v>894.75863079999999</v>
      </c>
      <c r="AZ17" s="10">
        <v>780.93481640461403</v>
      </c>
      <c r="BA17" s="10">
        <f t="shared" si="27"/>
        <v>-237.96456079510006</v>
      </c>
      <c r="BB17" s="10">
        <f t="shared" si="27"/>
        <v>-79.062189040953967</v>
      </c>
      <c r="BC17" s="10">
        <f t="shared" si="28"/>
        <v>-4.694312202002493E-2</v>
      </c>
      <c r="BD17" s="10">
        <f t="shared" si="29"/>
        <v>34.714682232411974</v>
      </c>
      <c r="BE17" s="18">
        <f t="shared" si="30"/>
        <v>-8.8366107350337453E-2</v>
      </c>
      <c r="BF17" s="18">
        <f t="shared" si="31"/>
        <v>-0.12721175351347722</v>
      </c>
      <c r="BG17" s="18">
        <f t="shared" si="32"/>
        <v>-0.2100905365640813</v>
      </c>
      <c r="BH17" s="18">
        <f t="shared" si="33"/>
        <v>-0.21004909213361558</v>
      </c>
      <c r="BI17" s="1"/>
      <c r="BJ17" s="9">
        <v>0</v>
      </c>
      <c r="BK17" s="9">
        <v>0</v>
      </c>
      <c r="BL17" s="9">
        <v>0</v>
      </c>
      <c r="BM17" s="9">
        <v>0</v>
      </c>
      <c r="BN17" s="10">
        <v>0</v>
      </c>
      <c r="BO17" s="10">
        <v>0</v>
      </c>
      <c r="BP17" s="10">
        <f t="shared" si="34"/>
        <v>0</v>
      </c>
      <c r="BQ17" s="10">
        <f t="shared" si="34"/>
        <v>0</v>
      </c>
      <c r="BR17" s="10">
        <f t="shared" si="35"/>
        <v>0</v>
      </c>
      <c r="BS17" s="10">
        <f t="shared" si="36"/>
        <v>0</v>
      </c>
      <c r="BT17" s="18">
        <f t="shared" si="37"/>
        <v>0</v>
      </c>
      <c r="BU17" s="18">
        <f t="shared" si="38"/>
        <v>0</v>
      </c>
      <c r="BV17" s="18">
        <f t="shared" si="39"/>
        <v>0</v>
      </c>
      <c r="BW17" s="18">
        <f t="shared" si="40"/>
        <v>0</v>
      </c>
      <c r="BX17" s="2"/>
      <c r="BY17" s="9">
        <v>83174.350566164096</v>
      </c>
      <c r="BZ17" s="9">
        <v>82760.718199442694</v>
      </c>
      <c r="CA17" s="9">
        <v>82663.245889655896</v>
      </c>
      <c r="CB17" s="9">
        <v>83174.350569999995</v>
      </c>
      <c r="CC17" s="10">
        <v>82760.718238552756</v>
      </c>
      <c r="CD17" s="10">
        <v>82636.628489426294</v>
      </c>
      <c r="CE17" s="10">
        <f t="shared" si="41"/>
        <v>-413.63236672140192</v>
      </c>
      <c r="CF17" s="10">
        <f t="shared" si="41"/>
        <v>-97.472309786797268</v>
      </c>
      <c r="CG17" s="10">
        <f t="shared" si="42"/>
        <v>-3.9110062061809003E-5</v>
      </c>
      <c r="CH17" s="10">
        <f t="shared" si="43"/>
        <v>26.617400229602936</v>
      </c>
      <c r="CI17" s="18">
        <f t="shared" si="44"/>
        <v>-1.177760559688493E-3</v>
      </c>
      <c r="CJ17" s="18">
        <f t="shared" si="45"/>
        <v>-1.4993797995902004E-3</v>
      </c>
      <c r="CK17" s="18">
        <f t="shared" si="46"/>
        <v>-4.973076001265112E-3</v>
      </c>
      <c r="CL17" s="18">
        <f t="shared" si="47"/>
        <v>-4.9730755769367141E-3</v>
      </c>
      <c r="CM17" s="6"/>
      <c r="CN17" s="9">
        <v>1467.6124000000002</v>
      </c>
      <c r="CO17" s="9">
        <v>1467.6124000000002</v>
      </c>
      <c r="CP17" s="9">
        <v>1467.6124000000002</v>
      </c>
      <c r="CQ17" s="9">
        <v>1467.6124000000002</v>
      </c>
      <c r="CR17" s="9">
        <v>1467.6124000000002</v>
      </c>
      <c r="CS17" s="9">
        <v>1467.6124000000002</v>
      </c>
      <c r="CT17" s="10">
        <f t="shared" si="48"/>
        <v>0</v>
      </c>
      <c r="CU17" s="10">
        <f t="shared" si="48"/>
        <v>0</v>
      </c>
      <c r="CV17" s="10">
        <f t="shared" si="49"/>
        <v>0</v>
      </c>
      <c r="CW17" s="10">
        <f t="shared" si="50"/>
        <v>0</v>
      </c>
      <c r="CX17" s="18">
        <f t="shared" si="51"/>
        <v>0</v>
      </c>
      <c r="CY17" s="18">
        <f t="shared" si="52"/>
        <v>0</v>
      </c>
      <c r="CZ17" s="18">
        <f t="shared" si="53"/>
        <v>0</v>
      </c>
      <c r="DA17" s="18">
        <f t="shared" si="54"/>
        <v>0</v>
      </c>
      <c r="DB17" s="7"/>
      <c r="DC17" s="9">
        <v>2405.0706551225376</v>
      </c>
      <c r="DD17" s="9">
        <v>1273.1801328156855</v>
      </c>
      <c r="DE17" s="9">
        <v>1061.1295226102714</v>
      </c>
      <c r="DF17" s="9">
        <v>1139.89617212854</v>
      </c>
      <c r="DG17" s="10">
        <v>661.29650800000002</v>
      </c>
      <c r="DH17" s="10">
        <v>568.80440018547301</v>
      </c>
      <c r="DI17" s="10">
        <f t="shared" si="55"/>
        <v>-1131.8905223068521</v>
      </c>
      <c r="DJ17" s="10">
        <f t="shared" si="55"/>
        <v>-212.05061020541416</v>
      </c>
      <c r="DK17" s="10">
        <f t="shared" si="56"/>
        <v>611.88362481568549</v>
      </c>
      <c r="DL17" s="10">
        <f t="shared" si="57"/>
        <v>492.32512242479834</v>
      </c>
      <c r="DM17" s="18">
        <f t="shared" si="58"/>
        <v>-0.16655193145093797</v>
      </c>
      <c r="DN17" s="18">
        <f t="shared" si="59"/>
        <v>-0.13986480602212253</v>
      </c>
      <c r="DO17" s="18">
        <f t="shared" si="60"/>
        <v>-0.47062672354180074</v>
      </c>
      <c r="DP17" s="18">
        <f t="shared" si="61"/>
        <v>-0.41986250663062219</v>
      </c>
      <c r="DQ17" s="7"/>
      <c r="DR17" s="9">
        <v>4586.4380248297302</v>
      </c>
      <c r="DS17" s="9">
        <v>3093.3267202000002</v>
      </c>
      <c r="DT17" s="9">
        <v>2711.0833704284901</v>
      </c>
      <c r="DU17" s="9">
        <v>4586.4380250000004</v>
      </c>
      <c r="DV17" s="10">
        <v>3093.3267202000002</v>
      </c>
      <c r="DW17" s="10">
        <v>2711.0833704284901</v>
      </c>
      <c r="DX17" s="10">
        <f t="shared" si="62"/>
        <v>-1493.1113046297301</v>
      </c>
      <c r="DY17" s="10">
        <f t="shared" si="62"/>
        <v>-382.24334977151011</v>
      </c>
      <c r="DZ17" s="10">
        <f t="shared" si="63"/>
        <v>0</v>
      </c>
      <c r="EA17" s="10">
        <f t="shared" si="64"/>
        <v>0</v>
      </c>
      <c r="EB17" s="18">
        <f t="shared" si="65"/>
        <v>-0.12357031259433081</v>
      </c>
      <c r="EC17" s="18">
        <f t="shared" si="66"/>
        <v>-0.12357031259433081</v>
      </c>
      <c r="ED17" s="18">
        <f t="shared" si="67"/>
        <v>-0.32554921630826161</v>
      </c>
      <c r="EE17" s="18">
        <f t="shared" si="68"/>
        <v>-0.32554921633330042</v>
      </c>
      <c r="EF17" s="6"/>
      <c r="EG17" s="9">
        <v>231.249465902297</v>
      </c>
      <c r="EH17" s="9">
        <v>171.09988005038031</v>
      </c>
      <c r="EI17" s="9">
        <v>160.3914464597344</v>
      </c>
      <c r="EJ17" s="9">
        <v>241.26246930599899</v>
      </c>
      <c r="EK17" s="10">
        <v>191.077072525017</v>
      </c>
      <c r="EL17" s="10">
        <v>173.99849515441133</v>
      </c>
      <c r="EM17" s="10">
        <f t="shared" si="69"/>
        <v>-60.149585851916697</v>
      </c>
      <c r="EN17" s="10">
        <f t="shared" si="69"/>
        <v>-10.70843359064591</v>
      </c>
      <c r="EO17" s="10">
        <f t="shared" si="70"/>
        <v>-19.977192474636695</v>
      </c>
      <c r="EP17" s="10">
        <f t="shared" si="71"/>
        <v>-13.607048694676934</v>
      </c>
      <c r="EQ17" s="18">
        <f t="shared" si="72"/>
        <v>-6.2585862640539641E-2</v>
      </c>
      <c r="ER17" s="18">
        <f t="shared" si="73"/>
        <v>-8.9380568505254013E-2</v>
      </c>
      <c r="ES17" s="18">
        <f t="shared" si="74"/>
        <v>-0.26010691794345558</v>
      </c>
      <c r="ET17" s="18">
        <f t="shared" si="75"/>
        <v>-0.20801161873764396</v>
      </c>
      <c r="EU17" s="7"/>
      <c r="EV17" s="9">
        <v>549.47142014235806</v>
      </c>
      <c r="EW17" s="9">
        <v>391.60102890580805</v>
      </c>
      <c r="EX17" s="9">
        <v>372.17872540127496</v>
      </c>
      <c r="EY17" s="9">
        <v>477.57999217383298</v>
      </c>
      <c r="EZ17" s="10">
        <v>371.27524078975301</v>
      </c>
      <c r="FA17" s="10">
        <v>347.98052832961099</v>
      </c>
      <c r="FB17" s="10">
        <f t="shared" si="76"/>
        <v>-157.87039123655001</v>
      </c>
      <c r="FC17" s="10">
        <f t="shared" si="76"/>
        <v>-19.42230350453309</v>
      </c>
      <c r="FD17" s="10">
        <f t="shared" si="77"/>
        <v>20.325788116055037</v>
      </c>
      <c r="FE17" s="10">
        <f t="shared" si="78"/>
        <v>24.198197071663969</v>
      </c>
      <c r="FF17" s="18">
        <f t="shared" si="79"/>
        <v>-4.95971717919177E-2</v>
      </c>
      <c r="FG17" s="18">
        <f t="shared" si="80"/>
        <v>-6.2742434455340987E-2</v>
      </c>
      <c r="FH17" s="18">
        <f t="shared" si="81"/>
        <v>-0.2873131985566213</v>
      </c>
      <c r="FI17" s="18">
        <f t="shared" si="82"/>
        <v>-0.22259046259497905</v>
      </c>
      <c r="FJ17" s="15"/>
      <c r="FK17" s="9">
        <v>55262.9480703515</v>
      </c>
      <c r="FL17" s="9">
        <v>55262.9480703515</v>
      </c>
      <c r="FM17" s="9">
        <v>55262.9480703515</v>
      </c>
      <c r="FN17" s="9">
        <v>55262.9480703515</v>
      </c>
      <c r="FO17" s="9">
        <v>55262.948069999999</v>
      </c>
      <c r="FP17" s="9">
        <v>55262.9480703515</v>
      </c>
      <c r="FQ17" s="10">
        <f t="shared" si="83"/>
        <v>0</v>
      </c>
      <c r="FR17" s="10">
        <f t="shared" si="83"/>
        <v>0</v>
      </c>
      <c r="FS17" s="10">
        <f t="shared" si="84"/>
        <v>3.5150151234120131E-7</v>
      </c>
      <c r="FT17" s="10">
        <f t="shared" si="85"/>
        <v>0</v>
      </c>
      <c r="FU17" s="18">
        <f t="shared" si="86"/>
        <v>0</v>
      </c>
      <c r="FV17" s="18">
        <f t="shared" si="87"/>
        <v>6.3605277064836352E-12</v>
      </c>
      <c r="FW17" s="18">
        <f t="shared" si="88"/>
        <v>0</v>
      </c>
      <c r="FX17" s="18">
        <f t="shared" si="89"/>
        <v>-6.3605277064431784E-12</v>
      </c>
      <c r="FY17" s="7"/>
    </row>
    <row r="18" spans="1:181">
      <c r="A18" s="5" t="s">
        <v>15</v>
      </c>
      <c r="B18" s="9">
        <f t="shared" si="0"/>
        <v>77234.705620011431</v>
      </c>
      <c r="C18" s="9">
        <f t="shared" si="1"/>
        <v>78380.179730745251</v>
      </c>
      <c r="D18" s="9">
        <f t="shared" si="2"/>
        <v>76746.013412604647</v>
      </c>
      <c r="E18" s="9">
        <f t="shared" si="3"/>
        <v>74611.948107235643</v>
      </c>
      <c r="F18" s="9">
        <f t="shared" si="4"/>
        <v>74517.842279884833</v>
      </c>
      <c r="G18" s="9">
        <f t="shared" si="5"/>
        <v>73608.820331416311</v>
      </c>
      <c r="H18" s="10">
        <f t="shared" si="6"/>
        <v>1145.4741107338195</v>
      </c>
      <c r="I18" s="10">
        <f t="shared" si="6"/>
        <v>-1634.1663181406038</v>
      </c>
      <c r="J18" s="10">
        <f t="shared" si="7"/>
        <v>3862.3374508604174</v>
      </c>
      <c r="K18" s="10">
        <f t="shared" si="8"/>
        <v>3137.1930811883358</v>
      </c>
      <c r="L18" s="18">
        <f t="shared" si="9"/>
        <v>-2.0849229023898106E-2</v>
      </c>
      <c r="M18" s="18">
        <f t="shared" si="10"/>
        <v>-1.2198715376839371E-2</v>
      </c>
      <c r="N18" s="18">
        <f t="shared" si="11"/>
        <v>1.4831080167113739E-2</v>
      </c>
      <c r="O18" s="18">
        <f t="shared" si="12"/>
        <v>-1.261270208567086E-3</v>
      </c>
      <c r="P18" s="5"/>
      <c r="Q18" s="10">
        <v>19829.675272767501</v>
      </c>
      <c r="R18" s="9">
        <v>25772.083083860001</v>
      </c>
      <c r="S18" s="9">
        <v>25313.639988269999</v>
      </c>
      <c r="T18" s="9">
        <v>19936.234250000001</v>
      </c>
      <c r="U18" s="10">
        <v>23180.364317599997</v>
      </c>
      <c r="V18" s="10">
        <v>23340.248867549999</v>
      </c>
      <c r="W18" s="10">
        <f t="shared" si="13"/>
        <v>5942.4078110925002</v>
      </c>
      <c r="X18" s="10">
        <f t="shared" si="13"/>
        <v>-458.44309559000249</v>
      </c>
      <c r="Y18" s="10">
        <f t="shared" si="14"/>
        <v>2591.7187662600045</v>
      </c>
      <c r="Z18" s="10">
        <f t="shared" si="15"/>
        <v>1973.3911207199999</v>
      </c>
      <c r="AA18" s="18">
        <f t="shared" si="16"/>
        <v>-1.7788360145288628E-2</v>
      </c>
      <c r="AB18" s="18">
        <f t="shared" si="17"/>
        <v>6.8974131622516243E-3</v>
      </c>
      <c r="AC18" s="18">
        <f t="shared" si="18"/>
        <v>0.2996724721586001</v>
      </c>
      <c r="AD18" s="18">
        <f t="shared" si="19"/>
        <v>0.16272531847883936</v>
      </c>
      <c r="AE18" s="7"/>
      <c r="AF18" s="9">
        <v>10452.683885054999</v>
      </c>
      <c r="AG18" s="9">
        <v>10419.1783823691</v>
      </c>
      <c r="AH18" s="9">
        <v>10354.367953516101</v>
      </c>
      <c r="AI18" s="9">
        <v>10449.517169999999</v>
      </c>
      <c r="AJ18" s="10">
        <v>10373.63809</v>
      </c>
      <c r="AK18" s="10">
        <v>10385.6910405738</v>
      </c>
      <c r="AL18" s="10">
        <f t="shared" si="20"/>
        <v>-33.505502685899046</v>
      </c>
      <c r="AM18" s="10">
        <f t="shared" si="20"/>
        <v>-64.810428852999394</v>
      </c>
      <c r="AN18" s="10">
        <f t="shared" si="21"/>
        <v>45.540292369099916</v>
      </c>
      <c r="AO18" s="10">
        <f t="shared" si="22"/>
        <v>-31.323087057699013</v>
      </c>
      <c r="AP18" s="18">
        <f t="shared" si="23"/>
        <v>-6.2203013015564553E-3</v>
      </c>
      <c r="AQ18" s="18">
        <f t="shared" si="24"/>
        <v>1.1618826943093727E-3</v>
      </c>
      <c r="AR18" s="18">
        <f t="shared" si="25"/>
        <v>-3.2054449416388095E-3</v>
      </c>
      <c r="AS18" s="18">
        <f t="shared" si="26"/>
        <v>-7.2614914895631297E-3</v>
      </c>
      <c r="AT18" s="7"/>
      <c r="AU18" s="9">
        <v>1740.4007862150299</v>
      </c>
      <c r="AV18" s="9">
        <v>1477.2591954448601</v>
      </c>
      <c r="AW18" s="9">
        <v>1312.0150764121099</v>
      </c>
      <c r="AX18" s="9">
        <v>1740.4007862150299</v>
      </c>
      <c r="AY18" s="10">
        <v>1477.2612240000001</v>
      </c>
      <c r="AZ18" s="10">
        <v>1234.87492474847</v>
      </c>
      <c r="BA18" s="10">
        <f t="shared" si="27"/>
        <v>-263.14159077016984</v>
      </c>
      <c r="BB18" s="10">
        <f t="shared" si="27"/>
        <v>-165.24411903275018</v>
      </c>
      <c r="BC18" s="10">
        <f t="shared" si="28"/>
        <v>-2.0285551399865653E-3</v>
      </c>
      <c r="BD18" s="10">
        <f t="shared" si="29"/>
        <v>77.140151663639926</v>
      </c>
      <c r="BE18" s="18">
        <f t="shared" si="30"/>
        <v>-0.11185858212443806</v>
      </c>
      <c r="BF18" s="18">
        <f t="shared" si="31"/>
        <v>-0.16407815714218604</v>
      </c>
      <c r="BG18" s="18">
        <f t="shared" si="32"/>
        <v>-0.15119597328063847</v>
      </c>
      <c r="BH18" s="18">
        <f t="shared" si="33"/>
        <v>-0.1511948077128244</v>
      </c>
      <c r="BI18" s="1"/>
      <c r="BJ18" s="9">
        <v>0</v>
      </c>
      <c r="BK18" s="9">
        <v>0</v>
      </c>
      <c r="BL18" s="9">
        <v>0</v>
      </c>
      <c r="BM18" s="9">
        <v>0</v>
      </c>
      <c r="BN18" s="10">
        <v>0</v>
      </c>
      <c r="BO18" s="10">
        <v>0</v>
      </c>
      <c r="BP18" s="10">
        <f t="shared" si="34"/>
        <v>0</v>
      </c>
      <c r="BQ18" s="10">
        <f t="shared" si="34"/>
        <v>0</v>
      </c>
      <c r="BR18" s="10">
        <f t="shared" si="35"/>
        <v>0</v>
      </c>
      <c r="BS18" s="10">
        <f t="shared" si="36"/>
        <v>0</v>
      </c>
      <c r="BT18" s="18">
        <f t="shared" si="37"/>
        <v>0</v>
      </c>
      <c r="BU18" s="18">
        <f t="shared" si="38"/>
        <v>0</v>
      </c>
      <c r="BV18" s="18">
        <f t="shared" si="39"/>
        <v>0</v>
      </c>
      <c r="BW18" s="18">
        <f t="shared" si="40"/>
        <v>0</v>
      </c>
      <c r="BX18" s="2"/>
      <c r="BY18" s="9">
        <v>18590.292969891201</v>
      </c>
      <c r="BZ18" s="9">
        <v>17414.850710904899</v>
      </c>
      <c r="CA18" s="9">
        <v>17163.196005870101</v>
      </c>
      <c r="CB18" s="9">
        <v>18590.292969999999</v>
      </c>
      <c r="CC18" s="10">
        <v>17414.850809814961</v>
      </c>
      <c r="CD18" s="10">
        <v>17062.218033209101</v>
      </c>
      <c r="CE18" s="10">
        <f t="shared" si="41"/>
        <v>-1175.4422589863025</v>
      </c>
      <c r="CF18" s="10">
        <f t="shared" si="41"/>
        <v>-251.6547050347981</v>
      </c>
      <c r="CG18" s="10">
        <f t="shared" si="42"/>
        <v>-9.8910062661161646E-5</v>
      </c>
      <c r="CH18" s="10">
        <f t="shared" si="43"/>
        <v>100.97797266099951</v>
      </c>
      <c r="CI18" s="18">
        <f t="shared" si="44"/>
        <v>-1.4450580668900939E-2</v>
      </c>
      <c r="CJ18" s="18">
        <f t="shared" si="45"/>
        <v>-2.0248969138863791E-2</v>
      </c>
      <c r="CK18" s="18">
        <f t="shared" si="46"/>
        <v>-6.3228818442509022E-2</v>
      </c>
      <c r="CL18" s="18">
        <f t="shared" si="47"/>
        <v>-6.3228813127469363E-2</v>
      </c>
      <c r="CM18" s="6"/>
      <c r="CN18" s="9">
        <v>5154.5443999999998</v>
      </c>
      <c r="CO18" s="9">
        <v>5154.5443999999998</v>
      </c>
      <c r="CP18" s="9">
        <v>5154.5443999999998</v>
      </c>
      <c r="CQ18" s="9">
        <v>5154.5443999999998</v>
      </c>
      <c r="CR18" s="9">
        <v>5154.5443999999998</v>
      </c>
      <c r="CS18" s="9">
        <v>5154.5443999999998</v>
      </c>
      <c r="CT18" s="10">
        <f t="shared" si="48"/>
        <v>0</v>
      </c>
      <c r="CU18" s="10">
        <f t="shared" si="48"/>
        <v>0</v>
      </c>
      <c r="CV18" s="10">
        <f t="shared" si="49"/>
        <v>0</v>
      </c>
      <c r="CW18" s="10">
        <f t="shared" si="50"/>
        <v>0</v>
      </c>
      <c r="CX18" s="18">
        <f t="shared" si="51"/>
        <v>0</v>
      </c>
      <c r="CY18" s="18">
        <f t="shared" si="52"/>
        <v>0</v>
      </c>
      <c r="CZ18" s="18">
        <f t="shared" si="53"/>
        <v>0</v>
      </c>
      <c r="DA18" s="18">
        <f t="shared" si="54"/>
        <v>0</v>
      </c>
      <c r="DB18" s="7"/>
      <c r="DC18" s="9">
        <v>4621.1159067003764</v>
      </c>
      <c r="DD18" s="9">
        <v>2395.3463545149089</v>
      </c>
      <c r="DE18" s="9">
        <v>1993.032163866063</v>
      </c>
      <c r="DF18" s="9">
        <v>1992.62001268934</v>
      </c>
      <c r="DG18" s="10">
        <v>1148.9632079999999</v>
      </c>
      <c r="DH18" s="10">
        <v>983.11412680509397</v>
      </c>
      <c r="DI18" s="10">
        <f t="shared" si="55"/>
        <v>-2225.7695521854675</v>
      </c>
      <c r="DJ18" s="10">
        <f t="shared" si="55"/>
        <v>-402.31419064884585</v>
      </c>
      <c r="DK18" s="10">
        <f t="shared" si="56"/>
        <v>1246.383146514909</v>
      </c>
      <c r="DL18" s="10">
        <f t="shared" si="57"/>
        <v>1009.918037060969</v>
      </c>
      <c r="DM18" s="18">
        <f t="shared" si="58"/>
        <v>-0.16795658376941489</v>
      </c>
      <c r="DN18" s="18">
        <f t="shared" si="59"/>
        <v>-0.14434672932965312</v>
      </c>
      <c r="DO18" s="18">
        <f t="shared" si="60"/>
        <v>-0.48165196396788451</v>
      </c>
      <c r="DP18" s="18">
        <f t="shared" si="61"/>
        <v>-0.42339071138340045</v>
      </c>
      <c r="DQ18" s="7"/>
      <c r="DR18" s="9">
        <v>3021.8951966167201</v>
      </c>
      <c r="DS18" s="9">
        <v>2238.9775519999998</v>
      </c>
      <c r="DT18" s="9">
        <v>1980.09583139088</v>
      </c>
      <c r="DU18" s="9">
        <v>3021.8951969999998</v>
      </c>
      <c r="DV18" s="10">
        <v>2238.9775519999998</v>
      </c>
      <c r="DW18" s="10">
        <v>1980.09583139088</v>
      </c>
      <c r="DX18" s="10">
        <f t="shared" si="62"/>
        <v>-782.91764461672028</v>
      </c>
      <c r="DY18" s="10">
        <f t="shared" si="62"/>
        <v>-258.88172060911984</v>
      </c>
      <c r="DZ18" s="10">
        <f t="shared" si="63"/>
        <v>0</v>
      </c>
      <c r="EA18" s="10">
        <f t="shared" si="64"/>
        <v>0</v>
      </c>
      <c r="EB18" s="18">
        <f t="shared" si="65"/>
        <v>-0.11562497371975432</v>
      </c>
      <c r="EC18" s="18">
        <f t="shared" si="66"/>
        <v>-0.11562497371975432</v>
      </c>
      <c r="ED18" s="18">
        <f t="shared" si="67"/>
        <v>-0.25908166686034184</v>
      </c>
      <c r="EE18" s="18">
        <f t="shared" si="68"/>
        <v>-0.25908166695431561</v>
      </c>
      <c r="EF18" s="6"/>
      <c r="EG18" s="9">
        <v>327.77612187170593</v>
      </c>
      <c r="EH18" s="9">
        <v>245.52553761483341</v>
      </c>
      <c r="EI18" s="9">
        <v>233.85113723345643</v>
      </c>
      <c r="EJ18" s="9">
        <v>339.11031633886199</v>
      </c>
      <c r="EK18" s="10">
        <v>264.910703217731</v>
      </c>
      <c r="EL18" s="10">
        <v>241.85753515847699</v>
      </c>
      <c r="EM18" s="10">
        <f t="shared" si="69"/>
        <v>-82.250584256872514</v>
      </c>
      <c r="EN18" s="10">
        <f t="shared" si="69"/>
        <v>-11.674400381376984</v>
      </c>
      <c r="EO18" s="10">
        <f t="shared" si="70"/>
        <v>-19.385165602897587</v>
      </c>
      <c r="EP18" s="10">
        <f t="shared" si="71"/>
        <v>-8.0063979250205648</v>
      </c>
      <c r="EQ18" s="18">
        <f t="shared" si="72"/>
        <v>-4.7548619564336821E-2</v>
      </c>
      <c r="ER18" s="18">
        <f t="shared" si="73"/>
        <v>-8.702241086992446E-2</v>
      </c>
      <c r="ES18" s="18">
        <f t="shared" si="74"/>
        <v>-0.25093525357245522</v>
      </c>
      <c r="ET18" s="18">
        <f t="shared" si="75"/>
        <v>-0.21880671140357086</v>
      </c>
      <c r="EU18" s="7"/>
      <c r="EV18" s="9">
        <v>841.55908402410319</v>
      </c>
      <c r="EW18" s="9">
        <v>607.652517166861</v>
      </c>
      <c r="EX18" s="9">
        <v>586.50885917613004</v>
      </c>
      <c r="EY18" s="9">
        <v>732.57100812261592</v>
      </c>
      <c r="EZ18" s="10">
        <v>609.56997525214103</v>
      </c>
      <c r="FA18" s="10">
        <v>571.41357511069509</v>
      </c>
      <c r="FB18" s="10">
        <f t="shared" si="76"/>
        <v>-233.90656685724218</v>
      </c>
      <c r="FC18" s="10">
        <f t="shared" si="76"/>
        <v>-21.143657990730958</v>
      </c>
      <c r="FD18" s="10">
        <f t="shared" si="77"/>
        <v>-1.9174580852800318</v>
      </c>
      <c r="FE18" s="10">
        <f t="shared" si="78"/>
        <v>15.095284065434953</v>
      </c>
      <c r="FF18" s="18">
        <f t="shared" si="79"/>
        <v>-3.47956396022382E-2</v>
      </c>
      <c r="FG18" s="18">
        <f t="shared" si="80"/>
        <v>-6.2595602950527574E-2</v>
      </c>
      <c r="FH18" s="18">
        <f t="shared" si="81"/>
        <v>-0.2779443194157748</v>
      </c>
      <c r="FI18" s="18">
        <f t="shared" si="82"/>
        <v>-0.16790322235887239</v>
      </c>
      <c r="FJ18" s="15"/>
      <c r="FK18" s="9">
        <v>12654.7619968698</v>
      </c>
      <c r="FL18" s="9">
        <v>12654.7619968698</v>
      </c>
      <c r="FM18" s="9">
        <v>12654.7619968698</v>
      </c>
      <c r="FN18" s="9">
        <v>12654.7619968698</v>
      </c>
      <c r="FO18" s="9">
        <v>12654.762000000001</v>
      </c>
      <c r="FP18" s="9">
        <v>12654.7619968698</v>
      </c>
      <c r="FQ18" s="10">
        <f t="shared" si="83"/>
        <v>0</v>
      </c>
      <c r="FR18" s="10">
        <f t="shared" si="83"/>
        <v>0</v>
      </c>
      <c r="FS18" s="10">
        <f t="shared" si="84"/>
        <v>-3.1302006391342729E-6</v>
      </c>
      <c r="FT18" s="10">
        <f t="shared" si="85"/>
        <v>0</v>
      </c>
      <c r="FU18" s="18">
        <f t="shared" si="86"/>
        <v>0</v>
      </c>
      <c r="FV18" s="18">
        <f t="shared" si="87"/>
        <v>-2.4735357639553179E-10</v>
      </c>
      <c r="FW18" s="18">
        <f t="shared" si="88"/>
        <v>0</v>
      </c>
      <c r="FX18" s="18">
        <f t="shared" si="89"/>
        <v>2.473535764567156E-10</v>
      </c>
      <c r="FY18" s="7"/>
    </row>
    <row r="19" spans="1:181">
      <c r="A19" s="5" t="s">
        <v>16</v>
      </c>
      <c r="B19" s="9">
        <f t="shared" si="0"/>
        <v>92524.434424557476</v>
      </c>
      <c r="C19" s="9">
        <f t="shared" si="1"/>
        <v>84431.791351813954</v>
      </c>
      <c r="D19" s="9">
        <f t="shared" si="2"/>
        <v>83350.158357343273</v>
      </c>
      <c r="E19" s="9">
        <f t="shared" si="3"/>
        <v>103788.41524463588</v>
      </c>
      <c r="F19" s="9">
        <f t="shared" si="4"/>
        <v>100658.10348821126</v>
      </c>
      <c r="G19" s="9">
        <f t="shared" si="5"/>
        <v>100124.57912500965</v>
      </c>
      <c r="H19" s="10">
        <f t="shared" si="6"/>
        <v>-8092.6430727435218</v>
      </c>
      <c r="I19" s="10">
        <f t="shared" si="6"/>
        <v>-1081.6329944706813</v>
      </c>
      <c r="J19" s="10">
        <f t="shared" si="7"/>
        <v>-16226.312136397304</v>
      </c>
      <c r="K19" s="10">
        <f t="shared" si="8"/>
        <v>-16774.420767666379</v>
      </c>
      <c r="L19" s="18">
        <f t="shared" si="9"/>
        <v>-1.2810731327062425E-2</v>
      </c>
      <c r="M19" s="18">
        <f t="shared" si="10"/>
        <v>-5.3003617663439379E-3</v>
      </c>
      <c r="N19" s="18">
        <f t="shared" si="11"/>
        <v>-8.7464928838252951E-2</v>
      </c>
      <c r="O19" s="18">
        <f t="shared" si="12"/>
        <v>-3.0160512125040902E-2</v>
      </c>
      <c r="P19" s="5"/>
      <c r="Q19" s="10">
        <v>5598.5199102682</v>
      </c>
      <c r="R19" s="9">
        <v>2731.08263742999</v>
      </c>
      <c r="S19" s="9">
        <v>2886.0433286499901</v>
      </c>
      <c r="T19" s="9">
        <v>5655.7501849999999</v>
      </c>
      <c r="U19" s="10">
        <v>3777.4773961000001</v>
      </c>
      <c r="V19" s="10">
        <v>4078.8934679499898</v>
      </c>
      <c r="W19" s="10">
        <f t="shared" si="13"/>
        <v>-2867.43727283821</v>
      </c>
      <c r="X19" s="10">
        <f t="shared" si="13"/>
        <v>154.96069122000017</v>
      </c>
      <c r="Y19" s="10">
        <f t="shared" si="14"/>
        <v>-1046.3947586700101</v>
      </c>
      <c r="Z19" s="10">
        <f t="shared" si="15"/>
        <v>-1192.8501392999997</v>
      </c>
      <c r="AA19" s="18">
        <f t="shared" si="16"/>
        <v>5.6739656682751154E-2</v>
      </c>
      <c r="AB19" s="18">
        <f t="shared" si="17"/>
        <v>7.9792951815193455E-2</v>
      </c>
      <c r="AC19" s="18">
        <f t="shared" si="18"/>
        <v>-0.51217773961633439</v>
      </c>
      <c r="AD19" s="18">
        <f t="shared" si="19"/>
        <v>-0.33209967333449325</v>
      </c>
      <c r="AE19" s="7"/>
      <c r="AF19" s="9">
        <v>32201.3474826089</v>
      </c>
      <c r="AG19" s="9">
        <v>31591.709616513701</v>
      </c>
      <c r="AH19" s="9">
        <v>31583.179630756102</v>
      </c>
      <c r="AI19" s="9">
        <v>39590.590779999999</v>
      </c>
      <c r="AJ19" s="10">
        <v>39314.195870000003</v>
      </c>
      <c r="AK19" s="10">
        <v>39319.614192241301</v>
      </c>
      <c r="AL19" s="10">
        <f t="shared" si="20"/>
        <v>-609.63786609519957</v>
      </c>
      <c r="AM19" s="10">
        <f t="shared" si="20"/>
        <v>-8.5299857575992064</v>
      </c>
      <c r="AN19" s="10">
        <f t="shared" si="21"/>
        <v>-7722.4862534863023</v>
      </c>
      <c r="AO19" s="10">
        <f t="shared" si="22"/>
        <v>-7736.4345614851991</v>
      </c>
      <c r="AP19" s="18">
        <f t="shared" si="23"/>
        <v>-2.7000709556852819E-4</v>
      </c>
      <c r="AQ19" s="18">
        <f t="shared" si="24"/>
        <v>1.3782101150470698E-4</v>
      </c>
      <c r="AR19" s="18">
        <f t="shared" si="25"/>
        <v>-1.8932060728963251E-2</v>
      </c>
      <c r="AS19" s="18">
        <f t="shared" si="26"/>
        <v>-6.9813282538744538E-3</v>
      </c>
      <c r="AT19" s="7"/>
      <c r="AU19" s="9">
        <v>5057.9042088945298</v>
      </c>
      <c r="AV19" s="9">
        <v>4434.6911246028103</v>
      </c>
      <c r="AW19" s="9">
        <v>3881.1246415938199</v>
      </c>
      <c r="AX19" s="9">
        <v>5057.9042088945298</v>
      </c>
      <c r="AY19" s="10">
        <v>4434.5863840000002</v>
      </c>
      <c r="AZ19" s="10">
        <v>3615.6545139827599</v>
      </c>
      <c r="BA19" s="10">
        <f t="shared" si="27"/>
        <v>-623.2130842917195</v>
      </c>
      <c r="BB19" s="10">
        <f t="shared" si="27"/>
        <v>-553.56648300899042</v>
      </c>
      <c r="BC19" s="10">
        <f t="shared" si="28"/>
        <v>0.10474060281012498</v>
      </c>
      <c r="BD19" s="10">
        <f t="shared" si="29"/>
        <v>265.47012761105998</v>
      </c>
      <c r="BE19" s="18">
        <f t="shared" si="30"/>
        <v>-0.12482638981053504</v>
      </c>
      <c r="BF19" s="18">
        <f t="shared" si="31"/>
        <v>-0.18466927895957755</v>
      </c>
      <c r="BG19" s="18">
        <f t="shared" si="32"/>
        <v>-0.12321567561437284</v>
      </c>
      <c r="BH19" s="18">
        <f t="shared" si="33"/>
        <v>-0.12323638391537743</v>
      </c>
      <c r="BI19" s="1"/>
      <c r="BJ19" s="9">
        <v>1411.9632999999999</v>
      </c>
      <c r="BK19" s="9">
        <v>567.63492727210098</v>
      </c>
      <c r="BL19" s="9">
        <v>601.03365558470102</v>
      </c>
      <c r="BM19" s="9">
        <v>7338.14393367713</v>
      </c>
      <c r="BN19" s="10">
        <v>8978.4901570000002</v>
      </c>
      <c r="BO19" s="10">
        <v>9491.2759178579709</v>
      </c>
      <c r="BP19" s="10">
        <f t="shared" si="34"/>
        <v>-844.32837272789891</v>
      </c>
      <c r="BQ19" s="10">
        <f t="shared" si="34"/>
        <v>33.398728312600042</v>
      </c>
      <c r="BR19" s="10">
        <f t="shared" si="35"/>
        <v>-8410.8552297278984</v>
      </c>
      <c r="BS19" s="10">
        <f t="shared" si="36"/>
        <v>-8890.2422622732702</v>
      </c>
      <c r="BT19" s="18">
        <f t="shared" si="37"/>
        <v>5.8838395433320576E-2</v>
      </c>
      <c r="BU19" s="18">
        <f t="shared" si="38"/>
        <v>5.7112693993230233E-2</v>
      </c>
      <c r="BV19" s="18">
        <f t="shared" si="39"/>
        <v>-0.59798181208243795</v>
      </c>
      <c r="BW19" s="18">
        <f t="shared" si="40"/>
        <v>0.22353693769820834</v>
      </c>
      <c r="BX19" s="1"/>
      <c r="BY19" s="9">
        <v>17862.347632880301</v>
      </c>
      <c r="BZ19" s="9">
        <v>17507.0052468707</v>
      </c>
      <c r="CA19" s="9">
        <v>17435.9367696687</v>
      </c>
      <c r="CB19" s="9">
        <v>17862.34763</v>
      </c>
      <c r="CC19" s="10">
        <v>17507.00531087484</v>
      </c>
      <c r="CD19" s="10">
        <v>17400.402531067801</v>
      </c>
      <c r="CE19" s="10">
        <f t="shared" si="41"/>
        <v>-355.34238600960089</v>
      </c>
      <c r="CF19" s="10">
        <f t="shared" si="41"/>
        <v>-71.068477201999485</v>
      </c>
      <c r="CG19" s="10">
        <f t="shared" si="42"/>
        <v>-6.4004139858298004E-5</v>
      </c>
      <c r="CH19" s="10">
        <f t="shared" si="43"/>
        <v>35.534238600899698</v>
      </c>
      <c r="CI19" s="18">
        <f t="shared" si="44"/>
        <v>-4.0594308506706287E-3</v>
      </c>
      <c r="CJ19" s="18">
        <f t="shared" si="45"/>
        <v>-6.0891499096547659E-3</v>
      </c>
      <c r="CK19" s="18">
        <f t="shared" si="46"/>
        <v>-1.9893375345326991E-2</v>
      </c>
      <c r="CL19" s="18">
        <f t="shared" si="47"/>
        <v>-1.9893371604097508E-2</v>
      </c>
      <c r="CM19" s="6"/>
      <c r="CN19" s="9">
        <v>12646.992199999995</v>
      </c>
      <c r="CO19" s="9">
        <v>12646.992199999995</v>
      </c>
      <c r="CP19" s="9">
        <v>12646.992199999995</v>
      </c>
      <c r="CQ19" s="9">
        <v>12646.992199999995</v>
      </c>
      <c r="CR19" s="9">
        <v>12646.992199999995</v>
      </c>
      <c r="CS19" s="9">
        <v>12646.992199999995</v>
      </c>
      <c r="CT19" s="10">
        <f t="shared" si="48"/>
        <v>0</v>
      </c>
      <c r="CU19" s="10">
        <f t="shared" si="48"/>
        <v>0</v>
      </c>
      <c r="CV19" s="10">
        <f t="shared" si="49"/>
        <v>0</v>
      </c>
      <c r="CW19" s="10">
        <f t="shared" si="50"/>
        <v>0</v>
      </c>
      <c r="CX19" s="18">
        <f t="shared" si="51"/>
        <v>0</v>
      </c>
      <c r="CY19" s="18">
        <f t="shared" si="52"/>
        <v>0</v>
      </c>
      <c r="CZ19" s="18">
        <f t="shared" si="53"/>
        <v>0</v>
      </c>
      <c r="DA19" s="18">
        <f t="shared" si="54"/>
        <v>0</v>
      </c>
      <c r="DB19" s="7"/>
      <c r="DC19" s="9">
        <v>3743.7482791450084</v>
      </c>
      <c r="DD19" s="9">
        <v>1945.0739028651747</v>
      </c>
      <c r="DE19" s="9">
        <v>1593.4027741219311</v>
      </c>
      <c r="DF19" s="9">
        <v>1702.0999023233401</v>
      </c>
      <c r="DG19" s="10">
        <v>985.70632569999998</v>
      </c>
      <c r="DH19" s="10">
        <v>848.20209866461096</v>
      </c>
      <c r="DI19" s="10">
        <f t="shared" si="55"/>
        <v>-1798.6743762798337</v>
      </c>
      <c r="DJ19" s="10">
        <f t="shared" si="55"/>
        <v>-351.67112874324357</v>
      </c>
      <c r="DK19" s="10">
        <f t="shared" si="56"/>
        <v>959.36757716517468</v>
      </c>
      <c r="DL19" s="10">
        <f t="shared" si="57"/>
        <v>745.20067545732013</v>
      </c>
      <c r="DM19" s="18">
        <f t="shared" si="58"/>
        <v>-0.1808009085028684</v>
      </c>
      <c r="DN19" s="18">
        <f t="shared" si="59"/>
        <v>-0.13949816842023441</v>
      </c>
      <c r="DO19" s="18">
        <f t="shared" si="60"/>
        <v>-0.48044746659372417</v>
      </c>
      <c r="DP19" s="18">
        <f t="shared" si="61"/>
        <v>-0.42088808985035125</v>
      </c>
      <c r="DQ19" s="7"/>
      <c r="DR19" s="9">
        <v>2969.6802657712701</v>
      </c>
      <c r="DS19" s="9">
        <v>2183.1373770999999</v>
      </c>
      <c r="DT19" s="9">
        <v>1928.31109674445</v>
      </c>
      <c r="DU19" s="9">
        <v>2969.6802659999998</v>
      </c>
      <c r="DV19" s="10">
        <v>2183.1373770999999</v>
      </c>
      <c r="DW19" s="10">
        <v>1928.31109674445</v>
      </c>
      <c r="DX19" s="10">
        <f t="shared" si="62"/>
        <v>-786.54288867127025</v>
      </c>
      <c r="DY19" s="10">
        <f t="shared" si="62"/>
        <v>-254.8262803555499</v>
      </c>
      <c r="DZ19" s="10">
        <f t="shared" si="63"/>
        <v>0</v>
      </c>
      <c r="EA19" s="10">
        <f t="shared" si="64"/>
        <v>0</v>
      </c>
      <c r="EB19" s="18">
        <f t="shared" si="65"/>
        <v>-0.11672480304196516</v>
      </c>
      <c r="EC19" s="18">
        <f t="shared" si="66"/>
        <v>-0.11672480304196516</v>
      </c>
      <c r="ED19" s="18">
        <f t="shared" si="67"/>
        <v>-0.26485776860795934</v>
      </c>
      <c r="EE19" s="18">
        <f t="shared" si="68"/>
        <v>-0.26485776866458122</v>
      </c>
      <c r="EF19" s="6"/>
      <c r="EG19" s="9">
        <v>171.92878185918602</v>
      </c>
      <c r="EH19" s="9">
        <v>127.18213971207248</v>
      </c>
      <c r="EI19" s="9">
        <v>119.8780313490593</v>
      </c>
      <c r="EJ19" s="9">
        <v>179.46752484754199</v>
      </c>
      <c r="EK19" s="10">
        <v>148.675774247454</v>
      </c>
      <c r="EL19" s="10">
        <v>136.928250186947</v>
      </c>
      <c r="EM19" s="10">
        <f t="shared" si="69"/>
        <v>-44.746642147113533</v>
      </c>
      <c r="EN19" s="10">
        <f t="shared" si="69"/>
        <v>-7.3041083630131851</v>
      </c>
      <c r="EO19" s="10">
        <f t="shared" si="70"/>
        <v>-21.493634535381517</v>
      </c>
      <c r="EP19" s="10">
        <f t="shared" si="71"/>
        <v>-17.050218837887698</v>
      </c>
      <c r="EQ19" s="18">
        <f t="shared" si="72"/>
        <v>-5.7430299407990375E-2</v>
      </c>
      <c r="ER19" s="18">
        <f t="shared" si="73"/>
        <v>-7.9014379578441471E-2</v>
      </c>
      <c r="ES19" s="18">
        <f t="shared" si="74"/>
        <v>-0.26026266029013195</v>
      </c>
      <c r="ET19" s="18">
        <f t="shared" si="75"/>
        <v>-0.17157282704068966</v>
      </c>
      <c r="EU19" s="7"/>
      <c r="EV19" s="9">
        <v>557.87437682888901</v>
      </c>
      <c r="EW19" s="9">
        <v>395.15419314630998</v>
      </c>
      <c r="EX19" s="9">
        <v>372.12824257342101</v>
      </c>
      <c r="EY19" s="9">
        <v>483.310627592142</v>
      </c>
      <c r="EZ19" s="10">
        <v>379.70870318896402</v>
      </c>
      <c r="FA19" s="10">
        <v>356.17687001272395</v>
      </c>
      <c r="FB19" s="10">
        <f t="shared" si="76"/>
        <v>-162.72018368257903</v>
      </c>
      <c r="FC19" s="10">
        <f t="shared" si="76"/>
        <v>-23.025950572888974</v>
      </c>
      <c r="FD19" s="10">
        <f t="shared" si="77"/>
        <v>15.445489957345956</v>
      </c>
      <c r="FE19" s="10">
        <f t="shared" si="78"/>
        <v>15.951372560697052</v>
      </c>
      <c r="FF19" s="18">
        <f t="shared" si="79"/>
        <v>-5.8270799025441126E-2</v>
      </c>
      <c r="FG19" s="18">
        <f t="shared" si="80"/>
        <v>-6.197338375077837E-2</v>
      </c>
      <c r="FH19" s="18">
        <f t="shared" si="81"/>
        <v>-0.29167889840634947</v>
      </c>
      <c r="FI19" s="18">
        <f t="shared" si="82"/>
        <v>-0.21435887913188195</v>
      </c>
      <c r="FJ19" s="15"/>
      <c r="FK19" s="9">
        <v>10302.127986301201</v>
      </c>
      <c r="FL19" s="9">
        <v>10302.1279863011</v>
      </c>
      <c r="FM19" s="9">
        <v>10302.1279863011</v>
      </c>
      <c r="FN19" s="9">
        <v>10302.127986301201</v>
      </c>
      <c r="FO19" s="9">
        <v>10302.127990000001</v>
      </c>
      <c r="FP19" s="9">
        <v>10302.1279863011</v>
      </c>
      <c r="FQ19" s="10">
        <f t="shared" si="83"/>
        <v>-1.0004441719502211E-10</v>
      </c>
      <c r="FR19" s="10">
        <f t="shared" si="83"/>
        <v>0</v>
      </c>
      <c r="FS19" s="10">
        <f t="shared" si="84"/>
        <v>-3.6989004001952708E-6</v>
      </c>
      <c r="FT19" s="10">
        <f t="shared" si="85"/>
        <v>0</v>
      </c>
      <c r="FU19" s="18">
        <f t="shared" si="86"/>
        <v>0</v>
      </c>
      <c r="FV19" s="18">
        <f t="shared" si="87"/>
        <v>-3.5904236520704209E-10</v>
      </c>
      <c r="FW19" s="18">
        <f t="shared" si="88"/>
        <v>-9.7110439054971695E-15</v>
      </c>
      <c r="FX19" s="18">
        <f t="shared" si="89"/>
        <v>3.5903265429204454E-10</v>
      </c>
      <c r="FY19" s="7"/>
    </row>
    <row r="20" spans="1:181">
      <c r="A20" s="5" t="s">
        <v>17</v>
      </c>
      <c r="B20" s="9">
        <f t="shared" si="0"/>
        <v>24166.997079841076</v>
      </c>
      <c r="C20" s="9">
        <f t="shared" si="1"/>
        <v>21942.210432255706</v>
      </c>
      <c r="D20" s="9">
        <f t="shared" si="2"/>
        <v>21470.930006028084</v>
      </c>
      <c r="E20" s="9">
        <f t="shared" si="3"/>
        <v>23807.06294110301</v>
      </c>
      <c r="F20" s="9">
        <f t="shared" si="4"/>
        <v>22305.758648264706</v>
      </c>
      <c r="G20" s="9">
        <f t="shared" si="5"/>
        <v>21732.146107804914</v>
      </c>
      <c r="H20" s="10">
        <f t="shared" si="6"/>
        <v>-2224.7866475853698</v>
      </c>
      <c r="I20" s="10">
        <f t="shared" si="6"/>
        <v>-471.28042622762223</v>
      </c>
      <c r="J20" s="10">
        <f t="shared" si="7"/>
        <v>-363.54821600899959</v>
      </c>
      <c r="K20" s="10">
        <f t="shared" si="8"/>
        <v>-261.21610177683033</v>
      </c>
      <c r="L20" s="18">
        <f t="shared" si="9"/>
        <v>-2.1478256608770185E-2</v>
      </c>
      <c r="M20" s="18">
        <f t="shared" si="10"/>
        <v>-2.5715894693607119E-2</v>
      </c>
      <c r="N20" s="18">
        <f t="shared" si="11"/>
        <v>-9.2058878487686735E-2</v>
      </c>
      <c r="O20" s="18">
        <f t="shared" si="12"/>
        <v>-6.3061298092604898E-2</v>
      </c>
      <c r="P20" s="5"/>
      <c r="Q20" s="10">
        <v>51.901912419199903</v>
      </c>
      <c r="R20" s="9">
        <v>263.37797022000001</v>
      </c>
      <c r="S20" s="9">
        <v>301.83564095999998</v>
      </c>
      <c r="T20" s="9">
        <v>98.344172459999996</v>
      </c>
      <c r="U20" s="10">
        <v>278.76810743999999</v>
      </c>
      <c r="V20" s="10">
        <v>230.80738525999999</v>
      </c>
      <c r="W20" s="10">
        <f t="shared" si="13"/>
        <v>211.47605780080011</v>
      </c>
      <c r="X20" s="10">
        <f t="shared" si="13"/>
        <v>38.457670739999969</v>
      </c>
      <c r="Y20" s="10">
        <f t="shared" si="14"/>
        <v>-15.390137219999986</v>
      </c>
      <c r="Z20" s="10">
        <f t="shared" si="15"/>
        <v>71.028255699999988</v>
      </c>
      <c r="AA20" s="18">
        <f t="shared" si="16"/>
        <v>0.14601703668638732</v>
      </c>
      <c r="AB20" s="18">
        <f t="shared" si="17"/>
        <v>-0.17204522648030215</v>
      </c>
      <c r="AC20" s="18">
        <f t="shared" si="18"/>
        <v>4.0745330555983417</v>
      </c>
      <c r="AD20" s="18">
        <f t="shared" si="19"/>
        <v>1.8346174508040598</v>
      </c>
      <c r="AE20" s="7"/>
      <c r="AF20" s="9">
        <v>3782.5568630191901</v>
      </c>
      <c r="AG20" s="9">
        <v>3568.2167726459302</v>
      </c>
      <c r="AH20" s="9">
        <v>3544.4154874968699</v>
      </c>
      <c r="AI20" s="9">
        <v>3785.1674800000001</v>
      </c>
      <c r="AJ20" s="10">
        <v>3755.9182660000001</v>
      </c>
      <c r="AK20" s="10">
        <v>3757.7631889518898</v>
      </c>
      <c r="AL20" s="10">
        <f t="shared" si="20"/>
        <v>-214.34009037325995</v>
      </c>
      <c r="AM20" s="10">
        <f t="shared" si="20"/>
        <v>-23.801285149060277</v>
      </c>
      <c r="AN20" s="10">
        <f t="shared" si="21"/>
        <v>-187.70149335406995</v>
      </c>
      <c r="AO20" s="10">
        <f t="shared" si="22"/>
        <v>-213.34770145501989</v>
      </c>
      <c r="AP20" s="18">
        <f t="shared" si="23"/>
        <v>-6.6703585195612919E-3</v>
      </c>
      <c r="AQ20" s="18">
        <f t="shared" si="24"/>
        <v>4.9120423322056848E-4</v>
      </c>
      <c r="AR20" s="18">
        <f t="shared" si="25"/>
        <v>-5.6665398072079834E-2</v>
      </c>
      <c r="AS20" s="18">
        <f t="shared" si="26"/>
        <v>-7.7273236004870086E-3</v>
      </c>
      <c r="AT20" s="7"/>
      <c r="AU20" s="9">
        <v>162.11030000199901</v>
      </c>
      <c r="AV20" s="9">
        <v>144.331341628046</v>
      </c>
      <c r="AW20" s="9">
        <v>125.660179130359</v>
      </c>
      <c r="AX20" s="9">
        <v>162.11030000199901</v>
      </c>
      <c r="AY20" s="10">
        <v>144.32679680000001</v>
      </c>
      <c r="AZ20" s="10">
        <v>116.638360851439</v>
      </c>
      <c r="BA20" s="10">
        <f t="shared" si="27"/>
        <v>-17.778958373953003</v>
      </c>
      <c r="BB20" s="10">
        <f t="shared" si="27"/>
        <v>-18.671162497687007</v>
      </c>
      <c r="BC20" s="10">
        <f t="shared" si="28"/>
        <v>4.5448280459936541E-3</v>
      </c>
      <c r="BD20" s="10">
        <f t="shared" si="29"/>
        <v>9.0218182789199943</v>
      </c>
      <c r="BE20" s="18">
        <f t="shared" si="30"/>
        <v>-0.12936318811339093</v>
      </c>
      <c r="BF20" s="18">
        <f t="shared" si="31"/>
        <v>-0.19184542692324899</v>
      </c>
      <c r="BG20" s="18">
        <f t="shared" si="32"/>
        <v>-0.10967198489999568</v>
      </c>
      <c r="BH20" s="18">
        <f t="shared" si="33"/>
        <v>-0.10970002030580232</v>
      </c>
      <c r="BI20" s="1"/>
      <c r="BJ20" s="9">
        <v>77.188889000000003</v>
      </c>
      <c r="BK20" s="9">
        <v>34.6945915421</v>
      </c>
      <c r="BL20" s="9">
        <v>37.887628552799903</v>
      </c>
      <c r="BM20" s="9">
        <v>337.44235877139801</v>
      </c>
      <c r="BN20" s="10">
        <v>460.99301100000002</v>
      </c>
      <c r="BO20" s="10">
        <v>501.47144956040501</v>
      </c>
      <c r="BP20" s="10">
        <f t="shared" si="34"/>
        <v>-42.494297457900004</v>
      </c>
      <c r="BQ20" s="10">
        <f t="shared" si="34"/>
        <v>3.1930370106999035</v>
      </c>
      <c r="BR20" s="10">
        <f t="shared" si="35"/>
        <v>-426.29841945790002</v>
      </c>
      <c r="BS20" s="10">
        <f t="shared" si="36"/>
        <v>-463.58382100760508</v>
      </c>
      <c r="BT20" s="18">
        <f t="shared" si="37"/>
        <v>9.2032702181414267E-2</v>
      </c>
      <c r="BU20" s="18">
        <f t="shared" si="38"/>
        <v>8.7807054759025352E-2</v>
      </c>
      <c r="BV20" s="18">
        <f t="shared" si="39"/>
        <v>-0.55052350161303654</v>
      </c>
      <c r="BW20" s="18">
        <f t="shared" si="40"/>
        <v>0.36613853897430232</v>
      </c>
      <c r="BX20" s="1"/>
      <c r="BY20" s="9">
        <v>13725.795499711199</v>
      </c>
      <c r="BZ20" s="9">
        <v>12468.937096248999</v>
      </c>
      <c r="CA20" s="9">
        <v>12209.522879832701</v>
      </c>
      <c r="CB20" s="9">
        <v>13725.7955</v>
      </c>
      <c r="CC20" s="10">
        <v>12468.9373431359</v>
      </c>
      <c r="CD20" s="10">
        <v>12091.635040601501</v>
      </c>
      <c r="CE20" s="10">
        <f t="shared" si="41"/>
        <v>-1256.8584034621999</v>
      </c>
      <c r="CF20" s="10">
        <f t="shared" si="41"/>
        <v>-259.41421641629859</v>
      </c>
      <c r="CG20" s="10">
        <f t="shared" si="42"/>
        <v>-2.4688690064067487E-4</v>
      </c>
      <c r="CH20" s="10">
        <f t="shared" si="43"/>
        <v>117.88783923119991</v>
      </c>
      <c r="CI20" s="18">
        <f t="shared" si="44"/>
        <v>-2.080483800775108E-2</v>
      </c>
      <c r="CJ20" s="18">
        <f t="shared" si="45"/>
        <v>-3.0259379139642766E-2</v>
      </c>
      <c r="CK20" s="18">
        <f t="shared" si="46"/>
        <v>-9.1569075430902716E-2</v>
      </c>
      <c r="CL20" s="18">
        <f t="shared" si="47"/>
        <v>-9.1569057462942693E-2</v>
      </c>
      <c r="CM20" s="6"/>
      <c r="CN20" s="9">
        <v>2127.3228000000008</v>
      </c>
      <c r="CO20" s="9">
        <v>2127.3228000000008</v>
      </c>
      <c r="CP20" s="9">
        <v>2127.3228000000008</v>
      </c>
      <c r="CQ20" s="9">
        <v>2127.3228000000008</v>
      </c>
      <c r="CR20" s="9">
        <v>2127.3228000000008</v>
      </c>
      <c r="CS20" s="9">
        <v>2127.3228000000008</v>
      </c>
      <c r="CT20" s="10">
        <f t="shared" si="48"/>
        <v>0</v>
      </c>
      <c r="CU20" s="10">
        <f t="shared" si="48"/>
        <v>0</v>
      </c>
      <c r="CV20" s="10">
        <f t="shared" si="49"/>
        <v>0</v>
      </c>
      <c r="CW20" s="10">
        <f t="shared" si="50"/>
        <v>0</v>
      </c>
      <c r="CX20" s="18">
        <f t="shared" si="51"/>
        <v>0</v>
      </c>
      <c r="CY20" s="18">
        <f t="shared" si="52"/>
        <v>0</v>
      </c>
      <c r="CZ20" s="18">
        <f t="shared" si="53"/>
        <v>0</v>
      </c>
      <c r="DA20" s="18">
        <f t="shared" si="54"/>
        <v>0</v>
      </c>
      <c r="DB20" s="7"/>
      <c r="DC20" s="9">
        <v>1183.3054709412916</v>
      </c>
      <c r="DD20" s="9">
        <v>641.74454453098224</v>
      </c>
      <c r="DE20" s="9">
        <v>529.21477319420887</v>
      </c>
      <c r="DF20" s="9">
        <v>563.58948647263503</v>
      </c>
      <c r="DG20" s="10">
        <v>347.65025639999999</v>
      </c>
      <c r="DH20" s="10">
        <v>299.76303516643998</v>
      </c>
      <c r="DI20" s="10">
        <f t="shared" si="55"/>
        <v>-541.56092641030932</v>
      </c>
      <c r="DJ20" s="10">
        <f t="shared" si="55"/>
        <v>-112.52977133677336</v>
      </c>
      <c r="DK20" s="10">
        <f t="shared" si="56"/>
        <v>294.09428813098225</v>
      </c>
      <c r="DL20" s="10">
        <f t="shared" si="57"/>
        <v>229.4517380277689</v>
      </c>
      <c r="DM20" s="18">
        <f t="shared" si="58"/>
        <v>-0.17534979034222337</v>
      </c>
      <c r="DN20" s="18">
        <f t="shared" si="59"/>
        <v>-0.13774539311273182</v>
      </c>
      <c r="DO20" s="18">
        <f t="shared" si="60"/>
        <v>-0.45766789701353311</v>
      </c>
      <c r="DP20" s="18">
        <f t="shared" si="61"/>
        <v>-0.38314985509070515</v>
      </c>
      <c r="DQ20" s="7"/>
      <c r="DR20" s="9">
        <v>1123.3330816668799</v>
      </c>
      <c r="DS20" s="9">
        <v>964.53670666000005</v>
      </c>
      <c r="DT20" s="9">
        <v>882.46533801910596</v>
      </c>
      <c r="DU20" s="9">
        <v>1123.3330820000001</v>
      </c>
      <c r="DV20" s="10">
        <v>964.53670666000005</v>
      </c>
      <c r="DW20" s="10">
        <v>882.46533801910596</v>
      </c>
      <c r="DX20" s="10">
        <f t="shared" si="62"/>
        <v>-158.79637500687988</v>
      </c>
      <c r="DY20" s="10">
        <f t="shared" si="62"/>
        <v>-82.071368640894093</v>
      </c>
      <c r="DZ20" s="10">
        <f t="shared" si="63"/>
        <v>0</v>
      </c>
      <c r="EA20" s="10">
        <f t="shared" si="64"/>
        <v>0</v>
      </c>
      <c r="EB20" s="18">
        <f t="shared" si="65"/>
        <v>-8.508890130795646E-2</v>
      </c>
      <c r="EC20" s="18">
        <f t="shared" si="66"/>
        <v>-8.508890130795646E-2</v>
      </c>
      <c r="ED20" s="18">
        <f t="shared" si="67"/>
        <v>-0.14136178983640965</v>
      </c>
      <c r="EE20" s="18">
        <f t="shared" si="68"/>
        <v>-0.14136179009103556</v>
      </c>
      <c r="EF20" s="6"/>
      <c r="EG20" s="9">
        <v>223.41736351227178</v>
      </c>
      <c r="EH20" s="9">
        <v>150.84068859340073</v>
      </c>
      <c r="EI20" s="9">
        <v>142.3270352449392</v>
      </c>
      <c r="EJ20" s="9">
        <v>228.25526377312679</v>
      </c>
      <c r="EK20" s="10">
        <v>173.97339869490639</v>
      </c>
      <c r="EL20" s="10">
        <v>157.54157376750192</v>
      </c>
      <c r="EM20" s="10">
        <f t="shared" si="69"/>
        <v>-72.576674918871049</v>
      </c>
      <c r="EN20" s="10">
        <f t="shared" si="69"/>
        <v>-8.5136533484615313</v>
      </c>
      <c r="EO20" s="10">
        <f t="shared" si="70"/>
        <v>-23.132710101505666</v>
      </c>
      <c r="EP20" s="10">
        <f t="shared" si="71"/>
        <v>-15.214538522562719</v>
      </c>
      <c r="EQ20" s="18">
        <f t="shared" si="72"/>
        <v>-5.6441358282383253E-2</v>
      </c>
      <c r="ER20" s="18">
        <f t="shared" si="73"/>
        <v>-9.4450215094208936E-2</v>
      </c>
      <c r="ES20" s="18">
        <f t="shared" si="74"/>
        <v>-0.32484796068629906</v>
      </c>
      <c r="ET20" s="18">
        <f t="shared" si="75"/>
        <v>-0.23781210641509493</v>
      </c>
      <c r="EU20" s="7"/>
      <c r="EV20" s="9">
        <v>398.38208806084396</v>
      </c>
      <c r="EW20" s="9">
        <v>266.52510867805455</v>
      </c>
      <c r="EX20" s="9">
        <v>258.59543208890949</v>
      </c>
      <c r="EY20" s="9">
        <v>344.01968611565201</v>
      </c>
      <c r="EZ20" s="10">
        <v>271.64915013389947</v>
      </c>
      <c r="FA20" s="10">
        <v>255.05512411843978</v>
      </c>
      <c r="FB20" s="10">
        <f t="shared" si="76"/>
        <v>-131.8569793827894</v>
      </c>
      <c r="FC20" s="10">
        <f t="shared" si="76"/>
        <v>-7.9296765891450605</v>
      </c>
      <c r="FD20" s="10">
        <f t="shared" si="77"/>
        <v>-5.1240414558449174</v>
      </c>
      <c r="FE20" s="10">
        <f t="shared" si="78"/>
        <v>3.540307970469712</v>
      </c>
      <c r="FF20" s="18">
        <f t="shared" si="79"/>
        <v>-2.9752080877016383E-2</v>
      </c>
      <c r="FG20" s="18">
        <f t="shared" si="80"/>
        <v>-6.1086243072287452E-2</v>
      </c>
      <c r="FH20" s="18">
        <f t="shared" si="81"/>
        <v>-0.33098119452260916</v>
      </c>
      <c r="FI20" s="18">
        <f t="shared" si="82"/>
        <v>-0.2103674263496163</v>
      </c>
      <c r="FJ20" s="15"/>
      <c r="FK20" s="9">
        <v>1311.6828115082001</v>
      </c>
      <c r="FL20" s="9">
        <v>1311.6828115081901</v>
      </c>
      <c r="FM20" s="9">
        <v>1311.6828115081901</v>
      </c>
      <c r="FN20" s="9">
        <v>1311.6828115082001</v>
      </c>
      <c r="FO20" s="9">
        <v>1311.682812</v>
      </c>
      <c r="FP20" s="9">
        <v>1311.6828115081901</v>
      </c>
      <c r="FQ20" s="10">
        <f t="shared" si="83"/>
        <v>-1.0004441719502211E-11</v>
      </c>
      <c r="FR20" s="10">
        <f t="shared" si="83"/>
        <v>0</v>
      </c>
      <c r="FS20" s="10">
        <f t="shared" si="84"/>
        <v>-4.9180994210473727E-7</v>
      </c>
      <c r="FT20" s="10">
        <f t="shared" si="85"/>
        <v>0</v>
      </c>
      <c r="FU20" s="18">
        <f t="shared" si="86"/>
        <v>0</v>
      </c>
      <c r="FV20" s="18">
        <f t="shared" si="87"/>
        <v>-3.7494578537233837E-10</v>
      </c>
      <c r="FW20" s="18">
        <f t="shared" si="88"/>
        <v>-7.6271806199845645E-15</v>
      </c>
      <c r="FX20" s="18">
        <f t="shared" si="89"/>
        <v>3.7493815833229989E-10</v>
      </c>
      <c r="FY20" s="7"/>
    </row>
    <row r="21" spans="1:181">
      <c r="A21" s="5" t="s">
        <v>18</v>
      </c>
      <c r="B21" s="9">
        <f t="shared" si="0"/>
        <v>55116.31362322894</v>
      </c>
      <c r="C21" s="9">
        <f t="shared" si="1"/>
        <v>40229.788587431569</v>
      </c>
      <c r="D21" s="9">
        <f t="shared" si="2"/>
        <v>38958.440875690743</v>
      </c>
      <c r="E21" s="9">
        <f t="shared" si="3"/>
        <v>53921.178837444219</v>
      </c>
      <c r="F21" s="9">
        <f t="shared" si="4"/>
        <v>42840.639136292506</v>
      </c>
      <c r="G21" s="9">
        <f t="shared" si="5"/>
        <v>57583.929509355636</v>
      </c>
      <c r="H21" s="10">
        <f t="shared" si="6"/>
        <v>-14886.525035797371</v>
      </c>
      <c r="I21" s="10">
        <f t="shared" si="6"/>
        <v>-1271.3477117408256</v>
      </c>
      <c r="J21" s="10">
        <f t="shared" si="7"/>
        <v>-2610.8505488609371</v>
      </c>
      <c r="K21" s="10">
        <f t="shared" si="8"/>
        <v>-18625.488633664892</v>
      </c>
      <c r="L21" s="18">
        <f t="shared" si="9"/>
        <v>-3.1602147472830994E-2</v>
      </c>
      <c r="M21" s="18">
        <f t="shared" si="10"/>
        <v>0.34414263349711166</v>
      </c>
      <c r="N21" s="18">
        <f t="shared" si="11"/>
        <v>-0.27009290094327715</v>
      </c>
      <c r="O21" s="18">
        <f t="shared" si="12"/>
        <v>-0.20549513085676657</v>
      </c>
      <c r="P21" s="5"/>
      <c r="Q21" s="10">
        <v>15416.843159038601</v>
      </c>
      <c r="R21" s="9">
        <v>4529.7578864399902</v>
      </c>
      <c r="S21" s="9">
        <v>4302.68160463</v>
      </c>
      <c r="T21" s="9">
        <v>15570.283530000001</v>
      </c>
      <c r="U21" s="10">
        <v>6646.1298723</v>
      </c>
      <c r="V21" s="10">
        <v>21834.85018297</v>
      </c>
      <c r="W21" s="10">
        <f t="shared" si="13"/>
        <v>-10887.085272598611</v>
      </c>
      <c r="X21" s="10">
        <f t="shared" si="13"/>
        <v>-227.07628180999018</v>
      </c>
      <c r="Y21" s="10">
        <f t="shared" si="14"/>
        <v>-2116.3719858600098</v>
      </c>
      <c r="Z21" s="10">
        <f t="shared" si="15"/>
        <v>-17532.168578339999</v>
      </c>
      <c r="AA21" s="18">
        <f t="shared" si="16"/>
        <v>-5.0129893805086589E-2</v>
      </c>
      <c r="AB21" s="18">
        <f t="shared" si="17"/>
        <v>2.2853481052144562</v>
      </c>
      <c r="AC21" s="18">
        <f t="shared" si="18"/>
        <v>-0.70618123050799286</v>
      </c>
      <c r="AD21" s="18">
        <f t="shared" si="19"/>
        <v>-0.57315293202628026</v>
      </c>
      <c r="AE21" s="7"/>
      <c r="AF21" s="9">
        <v>6768.3484404568799</v>
      </c>
      <c r="AG21" s="9">
        <v>6670.0970013103397</v>
      </c>
      <c r="AH21" s="9">
        <v>6382.3843798702601</v>
      </c>
      <c r="AI21" s="9">
        <v>6768.3484399999998</v>
      </c>
      <c r="AJ21" s="10">
        <v>6488.4664270000003</v>
      </c>
      <c r="AK21" s="10">
        <v>6494.1846763352296</v>
      </c>
      <c r="AL21" s="10">
        <f t="shared" si="20"/>
        <v>-98.251439146540179</v>
      </c>
      <c r="AM21" s="10">
        <f t="shared" si="20"/>
        <v>-287.7126214400796</v>
      </c>
      <c r="AN21" s="10">
        <f t="shared" si="21"/>
        <v>181.6305743103394</v>
      </c>
      <c r="AO21" s="10">
        <f t="shared" si="22"/>
        <v>-111.80029646496951</v>
      </c>
      <c r="AP21" s="18">
        <f t="shared" si="23"/>
        <v>-4.3134698248549985E-2</v>
      </c>
      <c r="AQ21" s="18">
        <f t="shared" si="24"/>
        <v>8.8129443213797831E-4</v>
      </c>
      <c r="AR21" s="18">
        <f t="shared" si="25"/>
        <v>-1.4516309260802177E-2</v>
      </c>
      <c r="AS21" s="18">
        <f t="shared" si="26"/>
        <v>-4.1351596402149693E-2</v>
      </c>
      <c r="AT21" s="7"/>
      <c r="AU21" s="9">
        <v>312.41377467813197</v>
      </c>
      <c r="AV21" s="9">
        <v>243.95214836886501</v>
      </c>
      <c r="AW21" s="9">
        <v>220.64672774426299</v>
      </c>
      <c r="AX21" s="9">
        <v>312.41377467813197</v>
      </c>
      <c r="AY21" s="10">
        <v>243.9540934</v>
      </c>
      <c r="AZ21" s="10">
        <v>211.222311216544</v>
      </c>
      <c r="BA21" s="10">
        <f t="shared" si="27"/>
        <v>-68.461626309266961</v>
      </c>
      <c r="BB21" s="10">
        <f t="shared" si="27"/>
        <v>-23.305420624602021</v>
      </c>
      <c r="BC21" s="10">
        <f t="shared" si="28"/>
        <v>-1.945031134994224E-3</v>
      </c>
      <c r="BD21" s="10">
        <f t="shared" si="29"/>
        <v>9.4244165277189893</v>
      </c>
      <c r="BE21" s="18">
        <f t="shared" si="30"/>
        <v>-9.5532754191462704E-2</v>
      </c>
      <c r="BF21" s="18">
        <f t="shared" si="31"/>
        <v>-0.13417189163449389</v>
      </c>
      <c r="BG21" s="18">
        <f t="shared" si="32"/>
        <v>-0.21913766888095881</v>
      </c>
      <c r="BH21" s="18">
        <f t="shared" si="33"/>
        <v>-0.21913144306349286</v>
      </c>
      <c r="BI21" s="1"/>
      <c r="BJ21" s="9">
        <v>326.06479000000002</v>
      </c>
      <c r="BK21" s="9">
        <v>146.55864309250001</v>
      </c>
      <c r="BL21" s="9">
        <v>160.0468310439</v>
      </c>
      <c r="BM21" s="9">
        <v>1373.2552690872001</v>
      </c>
      <c r="BN21" s="10">
        <v>1876.056947</v>
      </c>
      <c r="BO21" s="10">
        <v>2040.7879819949301</v>
      </c>
      <c r="BP21" s="10">
        <f t="shared" si="34"/>
        <v>-179.50614690750001</v>
      </c>
      <c r="BQ21" s="10">
        <f t="shared" si="34"/>
        <v>13.488187951399993</v>
      </c>
      <c r="BR21" s="10">
        <f t="shared" si="35"/>
        <v>-1729.4983039075</v>
      </c>
      <c r="BS21" s="10">
        <f t="shared" si="36"/>
        <v>-1880.74115095103</v>
      </c>
      <c r="BT21" s="18">
        <f t="shared" si="37"/>
        <v>9.203270217838308E-2</v>
      </c>
      <c r="BU21" s="18">
        <f t="shared" si="38"/>
        <v>8.7807054715663718E-2</v>
      </c>
      <c r="BV21" s="18">
        <f t="shared" si="39"/>
        <v>-0.55052294026441806</v>
      </c>
      <c r="BW21" s="18">
        <f t="shared" si="40"/>
        <v>0.36613853901103993</v>
      </c>
      <c r="BX21" s="1"/>
      <c r="BY21" s="9">
        <v>19763.612151927198</v>
      </c>
      <c r="BZ21" s="9">
        <v>19040.979597600999</v>
      </c>
      <c r="CA21" s="9">
        <v>18886.750237721801</v>
      </c>
      <c r="CB21" s="9">
        <v>19763.612150000001</v>
      </c>
      <c r="CC21" s="10">
        <v>19040.97947491808</v>
      </c>
      <c r="CD21" s="10">
        <v>18824.0398252864</v>
      </c>
      <c r="CE21" s="10">
        <f t="shared" si="41"/>
        <v>-722.63255432619917</v>
      </c>
      <c r="CF21" s="10">
        <f t="shared" si="41"/>
        <v>-154.22935987919846</v>
      </c>
      <c r="CG21" s="10">
        <f t="shared" si="42"/>
        <v>1.2268291902728379E-4</v>
      </c>
      <c r="CH21" s="10">
        <f t="shared" si="43"/>
        <v>62.71041243540094</v>
      </c>
      <c r="CI21" s="18">
        <f t="shared" si="44"/>
        <v>-8.0998647726417423E-3</v>
      </c>
      <c r="CJ21" s="18">
        <f t="shared" si="45"/>
        <v>-1.1393303055520136E-2</v>
      </c>
      <c r="CK21" s="18">
        <f t="shared" si="46"/>
        <v>-3.6563789492080959E-2</v>
      </c>
      <c r="CL21" s="18">
        <f t="shared" si="47"/>
        <v>-3.6563795605648979E-2</v>
      </c>
      <c r="CM21" s="6"/>
      <c r="CN21" s="9">
        <v>530.71240000000023</v>
      </c>
      <c r="CO21" s="9">
        <v>530.71240000000023</v>
      </c>
      <c r="CP21" s="9">
        <v>530.71240000000023</v>
      </c>
      <c r="CQ21" s="9">
        <v>530.71240000000023</v>
      </c>
      <c r="CR21" s="9">
        <v>530.71240000000023</v>
      </c>
      <c r="CS21" s="9">
        <v>530.71240000000023</v>
      </c>
      <c r="CT21" s="10">
        <f t="shared" si="48"/>
        <v>0</v>
      </c>
      <c r="CU21" s="10">
        <f t="shared" si="48"/>
        <v>0</v>
      </c>
      <c r="CV21" s="10">
        <f t="shared" si="49"/>
        <v>0</v>
      </c>
      <c r="CW21" s="10">
        <f t="shared" si="50"/>
        <v>0</v>
      </c>
      <c r="CX21" s="18">
        <f t="shared" si="51"/>
        <v>0</v>
      </c>
      <c r="CY21" s="18">
        <f t="shared" si="52"/>
        <v>0</v>
      </c>
      <c r="CZ21" s="18">
        <f t="shared" si="53"/>
        <v>0</v>
      </c>
      <c r="DA21" s="18">
        <f t="shared" si="54"/>
        <v>0</v>
      </c>
      <c r="DB21" s="7"/>
      <c r="DC21" s="9">
        <v>4020.0195042414389</v>
      </c>
      <c r="DD21" s="9">
        <v>2037.8456037222118</v>
      </c>
      <c r="DE21" s="9">
        <v>1681.815463963143</v>
      </c>
      <c r="DF21" s="9">
        <v>1754.7519002899601</v>
      </c>
      <c r="DG21" s="10">
        <v>998.13164930000005</v>
      </c>
      <c r="DH21" s="10">
        <v>908.785173500881</v>
      </c>
      <c r="DI21" s="10">
        <f t="shared" si="55"/>
        <v>-1982.1739005192271</v>
      </c>
      <c r="DJ21" s="10">
        <f t="shared" si="55"/>
        <v>-356.03013975906879</v>
      </c>
      <c r="DK21" s="10">
        <f t="shared" si="56"/>
        <v>1039.7139544222118</v>
      </c>
      <c r="DL21" s="10">
        <f t="shared" si="57"/>
        <v>773.03029046226197</v>
      </c>
      <c r="DM21" s="18">
        <f t="shared" si="58"/>
        <v>-0.17470908449038758</v>
      </c>
      <c r="DN21" s="18">
        <f t="shared" si="59"/>
        <v>-8.951371881833288E-2</v>
      </c>
      <c r="DO21" s="18">
        <f t="shared" si="60"/>
        <v>-0.49307569240096388</v>
      </c>
      <c r="DP21" s="18">
        <f t="shared" si="61"/>
        <v>-0.4311836054230424</v>
      </c>
      <c r="DQ21" s="7"/>
      <c r="DR21" s="9">
        <v>2771.1697006603799</v>
      </c>
      <c r="DS21" s="9">
        <v>2188.5312837000001</v>
      </c>
      <c r="DT21" s="9">
        <v>1993.1694205354099</v>
      </c>
      <c r="DU21" s="9">
        <v>2771.1697009999998</v>
      </c>
      <c r="DV21" s="10">
        <v>2188.5312837000001</v>
      </c>
      <c r="DW21" s="10">
        <v>1993.1694205354099</v>
      </c>
      <c r="DX21" s="10">
        <f t="shared" si="62"/>
        <v>-582.6384169603798</v>
      </c>
      <c r="DY21" s="10">
        <f t="shared" si="62"/>
        <v>-195.3618631645902</v>
      </c>
      <c r="DZ21" s="10">
        <f t="shared" si="63"/>
        <v>0</v>
      </c>
      <c r="EA21" s="10">
        <f t="shared" si="64"/>
        <v>0</v>
      </c>
      <c r="EB21" s="18">
        <f t="shared" si="65"/>
        <v>-8.926619629320777E-2</v>
      </c>
      <c r="EC21" s="18">
        <f t="shared" si="66"/>
        <v>-8.926619629320777E-2</v>
      </c>
      <c r="ED21" s="18">
        <f t="shared" si="67"/>
        <v>-0.21024999545193315</v>
      </c>
      <c r="EE21" s="18">
        <f t="shared" si="68"/>
        <v>-0.2102499955487207</v>
      </c>
      <c r="EF21" s="6"/>
      <c r="EG21" s="9">
        <v>476.54070013344403</v>
      </c>
      <c r="EH21" s="9">
        <v>374.4669155487793</v>
      </c>
      <c r="EI21" s="9">
        <v>358.38058579955037</v>
      </c>
      <c r="EJ21" s="9">
        <v>493.45619054788301</v>
      </c>
      <c r="EK21" s="10">
        <v>396.52839390389704</v>
      </c>
      <c r="EL21" s="10">
        <v>363.70215425687002</v>
      </c>
      <c r="EM21" s="10">
        <f t="shared" si="69"/>
        <v>-102.07378458466474</v>
      </c>
      <c r="EN21" s="10">
        <f t="shared" si="69"/>
        <v>-16.086329749228923</v>
      </c>
      <c r="EO21" s="10">
        <f t="shared" si="70"/>
        <v>-22.061478355117742</v>
      </c>
      <c r="EP21" s="10">
        <f t="shared" si="71"/>
        <v>-5.3215684573196427</v>
      </c>
      <c r="EQ21" s="18">
        <f t="shared" si="72"/>
        <v>-4.295794656693367E-2</v>
      </c>
      <c r="ER21" s="18">
        <f t="shared" si="73"/>
        <v>-8.2784083439388756E-2</v>
      </c>
      <c r="ES21" s="18">
        <f t="shared" si="74"/>
        <v>-0.2141974117973163</v>
      </c>
      <c r="ET21" s="18">
        <f t="shared" si="75"/>
        <v>-0.19642634645310117</v>
      </c>
      <c r="EU21" s="7"/>
      <c r="EV21" s="9">
        <v>1171.5502283358669</v>
      </c>
      <c r="EW21" s="9">
        <v>907.84833389089101</v>
      </c>
      <c r="EX21" s="9">
        <v>882.81445062542105</v>
      </c>
      <c r="EY21" s="9">
        <v>1024.1367080840459</v>
      </c>
      <c r="EZ21" s="10">
        <v>872.10982077052699</v>
      </c>
      <c r="FA21" s="10">
        <v>823.43660950238007</v>
      </c>
      <c r="FB21" s="10">
        <f t="shared" si="76"/>
        <v>-263.70189444497589</v>
      </c>
      <c r="FC21" s="10">
        <f t="shared" si="76"/>
        <v>-25.033883265469967</v>
      </c>
      <c r="FD21" s="10">
        <f t="shared" si="77"/>
        <v>35.738513120364019</v>
      </c>
      <c r="FE21" s="10">
        <f t="shared" si="78"/>
        <v>59.37784112304098</v>
      </c>
      <c r="FF21" s="18">
        <f t="shared" si="79"/>
        <v>-2.7574961952266625E-2</v>
      </c>
      <c r="FG21" s="18">
        <f t="shared" si="80"/>
        <v>-5.5810873939182506E-2</v>
      </c>
      <c r="FH21" s="18">
        <f t="shared" si="81"/>
        <v>-0.22508799713995384</v>
      </c>
      <c r="FI21" s="18">
        <f t="shared" si="82"/>
        <v>-0.14844393928417107</v>
      </c>
      <c r="FJ21" s="15"/>
      <c r="FK21" s="9">
        <v>3559.0387737569999</v>
      </c>
      <c r="FL21" s="9">
        <v>3559.0387737569899</v>
      </c>
      <c r="FM21" s="9">
        <v>3559.0387737569899</v>
      </c>
      <c r="FN21" s="9">
        <v>3559.0387737569999</v>
      </c>
      <c r="FO21" s="9">
        <v>3559.0387740000001</v>
      </c>
      <c r="FP21" s="9">
        <v>3559.0387737569899</v>
      </c>
      <c r="FQ21" s="10">
        <f t="shared" si="83"/>
        <v>-1.0004441719502211E-11</v>
      </c>
      <c r="FR21" s="10">
        <f t="shared" si="83"/>
        <v>0</v>
      </c>
      <c r="FS21" s="10">
        <f t="shared" si="84"/>
        <v>-2.4301016310346313E-7</v>
      </c>
      <c r="FT21" s="10">
        <f t="shared" si="85"/>
        <v>0</v>
      </c>
      <c r="FU21" s="18">
        <f t="shared" si="86"/>
        <v>0</v>
      </c>
      <c r="FV21" s="18">
        <f t="shared" si="87"/>
        <v>-6.8279717793111945E-11</v>
      </c>
      <c r="FW21" s="18">
        <f t="shared" si="88"/>
        <v>-2.8109954275494732E-15</v>
      </c>
      <c r="FX21" s="18">
        <f t="shared" si="89"/>
        <v>6.8276906802346317E-11</v>
      </c>
      <c r="FY21" s="7"/>
    </row>
    <row r="22" spans="1:181">
      <c r="A22" s="5" t="s">
        <v>19</v>
      </c>
      <c r="B22" s="9">
        <f t="shared" si="0"/>
        <v>47179.333185975702</v>
      </c>
      <c r="C22" s="9">
        <f t="shared" si="1"/>
        <v>40416.190462825987</v>
      </c>
      <c r="D22" s="9">
        <f t="shared" si="2"/>
        <v>39895.132342294928</v>
      </c>
      <c r="E22" s="9">
        <f t="shared" si="3"/>
        <v>47138.980482114501</v>
      </c>
      <c r="F22" s="9">
        <f t="shared" si="4"/>
        <v>44157.058267498469</v>
      </c>
      <c r="G22" s="9">
        <f t="shared" si="5"/>
        <v>43888.692387455289</v>
      </c>
      <c r="H22" s="10">
        <f t="shared" si="6"/>
        <v>-6763.1427231497146</v>
      </c>
      <c r="I22" s="10">
        <f t="shared" si="6"/>
        <v>-521.0581205310591</v>
      </c>
      <c r="J22" s="10">
        <f t="shared" si="7"/>
        <v>-3740.8678046724817</v>
      </c>
      <c r="K22" s="10">
        <f t="shared" si="8"/>
        <v>-3993.5600451603605</v>
      </c>
      <c r="L22" s="18">
        <f t="shared" si="9"/>
        <v>-1.2892311585138585E-2</v>
      </c>
      <c r="M22" s="18">
        <f t="shared" si="10"/>
        <v>-6.07753076342745E-3</v>
      </c>
      <c r="N22" s="18">
        <f t="shared" si="11"/>
        <v>-0.14334968865477932</v>
      </c>
      <c r="O22" s="18">
        <f t="shared" si="12"/>
        <v>-6.3258097313908482E-2</v>
      </c>
      <c r="P22" s="5"/>
      <c r="Q22" s="10">
        <v>3110.0024756643902</v>
      </c>
      <c r="R22" s="9">
        <v>806.09673104999899</v>
      </c>
      <c r="S22" s="9">
        <v>1180.25444154</v>
      </c>
      <c r="T22" s="9">
        <v>3292.7457490000002</v>
      </c>
      <c r="U22" s="10">
        <v>2074.6937848399998</v>
      </c>
      <c r="V22" s="10">
        <v>2346.87602327999</v>
      </c>
      <c r="W22" s="10">
        <f t="shared" si="13"/>
        <v>-2303.9057446143911</v>
      </c>
      <c r="X22" s="10">
        <f t="shared" si="13"/>
        <v>374.15771049000102</v>
      </c>
      <c r="Y22" s="10">
        <f t="shared" si="14"/>
        <v>-1268.5970537900007</v>
      </c>
      <c r="Z22" s="10">
        <f t="shared" si="15"/>
        <v>-1166.62158173999</v>
      </c>
      <c r="AA22" s="18">
        <f t="shared" si="16"/>
        <v>0.46415981615833335</v>
      </c>
      <c r="AB22" s="18">
        <f t="shared" si="17"/>
        <v>0.13119152350522942</v>
      </c>
      <c r="AC22" s="18">
        <f t="shared" si="18"/>
        <v>-0.74080511595805321</v>
      </c>
      <c r="AD22" s="18">
        <f t="shared" si="19"/>
        <v>-0.36991983499786468</v>
      </c>
      <c r="AE22" s="7"/>
      <c r="AF22" s="9">
        <v>2244.8761617252899</v>
      </c>
      <c r="AG22" s="9">
        <v>2153.1150996628899</v>
      </c>
      <c r="AH22" s="9">
        <v>2153.5568022571701</v>
      </c>
      <c r="AI22" s="9">
        <v>2244.876162</v>
      </c>
      <c r="AJ22" s="10">
        <v>2221.8563640000002</v>
      </c>
      <c r="AK22" s="10">
        <v>2227.0079334536799</v>
      </c>
      <c r="AL22" s="10">
        <f t="shared" si="20"/>
        <v>-91.761062062400015</v>
      </c>
      <c r="AM22" s="10">
        <f t="shared" si="20"/>
        <v>0.44170259428028658</v>
      </c>
      <c r="AN22" s="10">
        <f t="shared" si="21"/>
        <v>-68.741264337110351</v>
      </c>
      <c r="AO22" s="10">
        <f t="shared" si="22"/>
        <v>-73.451131196509778</v>
      </c>
      <c r="AP22" s="18">
        <f t="shared" si="23"/>
        <v>2.0514583467899292E-4</v>
      </c>
      <c r="AQ22" s="18">
        <f t="shared" si="24"/>
        <v>2.3185879776698799E-3</v>
      </c>
      <c r="AR22" s="18">
        <f t="shared" si="25"/>
        <v>-4.0875779086128938E-2</v>
      </c>
      <c r="AS22" s="18">
        <f t="shared" si="26"/>
        <v>-1.0254373220966926E-2</v>
      </c>
      <c r="AT22" s="7"/>
      <c r="AU22" s="9">
        <v>454.15283915991</v>
      </c>
      <c r="AV22" s="9">
        <v>379.38872576754198</v>
      </c>
      <c r="AW22" s="9">
        <v>335.61634765982802</v>
      </c>
      <c r="AX22" s="9">
        <v>454.15283915991</v>
      </c>
      <c r="AY22" s="10">
        <v>379.38709369999998</v>
      </c>
      <c r="AZ22" s="10">
        <v>315.01240486404402</v>
      </c>
      <c r="BA22" s="10">
        <f t="shared" si="27"/>
        <v>-74.764113392368017</v>
      </c>
      <c r="BB22" s="10">
        <f t="shared" si="27"/>
        <v>-43.772378107713962</v>
      </c>
      <c r="BC22" s="10">
        <f t="shared" si="28"/>
        <v>1.6320675420047337E-3</v>
      </c>
      <c r="BD22" s="10">
        <f t="shared" si="29"/>
        <v>20.603942795784008</v>
      </c>
      <c r="BE22" s="18">
        <f t="shared" si="30"/>
        <v>-0.1153760645342267</v>
      </c>
      <c r="BF22" s="18">
        <f t="shared" si="31"/>
        <v>-0.16968075589534998</v>
      </c>
      <c r="BG22" s="18">
        <f t="shared" si="32"/>
        <v>-0.16462324342321927</v>
      </c>
      <c r="BH22" s="18">
        <f t="shared" si="33"/>
        <v>-0.16462683707584297</v>
      </c>
      <c r="BI22" s="1"/>
      <c r="BJ22" s="9">
        <v>257.35638</v>
      </c>
      <c r="BK22" s="9">
        <v>115.6757222458</v>
      </c>
      <c r="BL22" s="9">
        <v>126.3216715472</v>
      </c>
      <c r="BM22" s="9">
        <v>2586.5573650644801</v>
      </c>
      <c r="BN22" s="10">
        <v>3533.5956999999999</v>
      </c>
      <c r="BO22" s="10">
        <v>3843.87033063122</v>
      </c>
      <c r="BP22" s="10">
        <f t="shared" si="34"/>
        <v>-141.68065775420001</v>
      </c>
      <c r="BQ22" s="10">
        <f t="shared" si="34"/>
        <v>10.645949301399995</v>
      </c>
      <c r="BR22" s="10">
        <f t="shared" si="35"/>
        <v>-3417.9199777541999</v>
      </c>
      <c r="BS22" s="10">
        <f t="shared" si="36"/>
        <v>-3717.5486590840201</v>
      </c>
      <c r="BT22" s="18">
        <f t="shared" si="37"/>
        <v>9.2032702236155964E-2</v>
      </c>
      <c r="BU22" s="18">
        <f t="shared" si="38"/>
        <v>8.7807054618959421E-2</v>
      </c>
      <c r="BV22" s="18">
        <f t="shared" si="39"/>
        <v>-0.55052319959660612</v>
      </c>
      <c r="BW22" s="18">
        <f t="shared" si="40"/>
        <v>0.3661385390970871</v>
      </c>
      <c r="BX22" s="1"/>
      <c r="BY22" s="9">
        <v>26536.363047524501</v>
      </c>
      <c r="BZ22" s="9">
        <v>25263.870099312699</v>
      </c>
      <c r="CA22" s="9">
        <v>25003.228711293399</v>
      </c>
      <c r="CB22" s="9">
        <v>26536.36305</v>
      </c>
      <c r="CC22" s="10">
        <v>25263.870071319805</v>
      </c>
      <c r="CD22" s="10">
        <v>24881.865267356399</v>
      </c>
      <c r="CE22" s="10">
        <f t="shared" si="41"/>
        <v>-1272.4929482118023</v>
      </c>
      <c r="CF22" s="10">
        <f t="shared" si="41"/>
        <v>-260.64138801929948</v>
      </c>
      <c r="CG22" s="10">
        <f t="shared" si="42"/>
        <v>2.7992893592454493E-5</v>
      </c>
      <c r="CH22" s="10">
        <f t="shared" si="43"/>
        <v>121.36344393699983</v>
      </c>
      <c r="CI22" s="18">
        <f t="shared" si="44"/>
        <v>-1.0316764098086073E-2</v>
      </c>
      <c r="CJ22" s="18">
        <f t="shared" si="45"/>
        <v>-1.5120597235696972E-2</v>
      </c>
      <c r="CK22" s="18">
        <f t="shared" si="46"/>
        <v>-4.7952801442038964E-2</v>
      </c>
      <c r="CL22" s="18">
        <f t="shared" si="47"/>
        <v>-4.7952802585740736E-2</v>
      </c>
      <c r="CM22" s="6"/>
      <c r="CN22" s="9">
        <v>1324.0641000000001</v>
      </c>
      <c r="CO22" s="9">
        <v>1324.0641000000001</v>
      </c>
      <c r="CP22" s="9">
        <v>1324.0641000000001</v>
      </c>
      <c r="CQ22" s="9">
        <v>1324.0641000000001</v>
      </c>
      <c r="CR22" s="9">
        <v>1324.0641000000001</v>
      </c>
      <c r="CS22" s="9">
        <v>1324.0641000000001</v>
      </c>
      <c r="CT22" s="10">
        <f t="shared" si="48"/>
        <v>0</v>
      </c>
      <c r="CU22" s="10">
        <f t="shared" si="48"/>
        <v>0</v>
      </c>
      <c r="CV22" s="10">
        <f t="shared" si="49"/>
        <v>0</v>
      </c>
      <c r="CW22" s="10">
        <f t="shared" si="50"/>
        <v>0</v>
      </c>
      <c r="CX22" s="18">
        <f t="shared" si="51"/>
        <v>0</v>
      </c>
      <c r="CY22" s="18">
        <f t="shared" si="52"/>
        <v>0</v>
      </c>
      <c r="CZ22" s="18">
        <f t="shared" si="53"/>
        <v>0</v>
      </c>
      <c r="DA22" s="18">
        <f t="shared" si="54"/>
        <v>0</v>
      </c>
      <c r="DB22" s="7"/>
      <c r="DC22" s="9">
        <v>4010.1346623182535</v>
      </c>
      <c r="DD22" s="9">
        <v>2237.3318630048188</v>
      </c>
      <c r="DE22" s="9">
        <v>1913.3431583306653</v>
      </c>
      <c r="DF22" s="9">
        <v>1609.0317950531</v>
      </c>
      <c r="DG22" s="10">
        <v>947.59264080000003</v>
      </c>
      <c r="DH22" s="10">
        <v>863.21026344439304</v>
      </c>
      <c r="DI22" s="10">
        <f t="shared" si="55"/>
        <v>-1772.8027993134347</v>
      </c>
      <c r="DJ22" s="10">
        <f t="shared" si="55"/>
        <v>-323.9887046741535</v>
      </c>
      <c r="DK22" s="10">
        <f t="shared" si="56"/>
        <v>1289.7392222048188</v>
      </c>
      <c r="DL22" s="10">
        <f t="shared" si="57"/>
        <v>1050.1328948862724</v>
      </c>
      <c r="DM22" s="18">
        <f t="shared" si="58"/>
        <v>-0.14481030285736188</v>
      </c>
      <c r="DN22" s="18">
        <f t="shared" si="59"/>
        <v>-8.9049211361928282E-2</v>
      </c>
      <c r="DO22" s="18">
        <f t="shared" si="60"/>
        <v>-0.44208061538975346</v>
      </c>
      <c r="DP22" s="18">
        <f t="shared" si="61"/>
        <v>-0.41107898320385378</v>
      </c>
      <c r="DQ22" s="7"/>
      <c r="DR22" s="9">
        <v>2581.2557184689799</v>
      </c>
      <c r="DS22" s="9">
        <v>2049.349612</v>
      </c>
      <c r="DT22" s="9">
        <v>1853.2790356714199</v>
      </c>
      <c r="DU22" s="9">
        <v>2581.2557179999999</v>
      </c>
      <c r="DV22" s="10">
        <v>2049.349612</v>
      </c>
      <c r="DW22" s="10">
        <v>1853.2790356714199</v>
      </c>
      <c r="DX22" s="10">
        <f t="shared" si="62"/>
        <v>-531.90610646897994</v>
      </c>
      <c r="DY22" s="10">
        <f t="shared" si="62"/>
        <v>-196.07057632858005</v>
      </c>
      <c r="DZ22" s="10">
        <f t="shared" si="63"/>
        <v>0</v>
      </c>
      <c r="EA22" s="10">
        <f t="shared" si="64"/>
        <v>0</v>
      </c>
      <c r="EB22" s="18">
        <f t="shared" si="65"/>
        <v>-9.5674537512040692E-2</v>
      </c>
      <c r="EC22" s="18">
        <f t="shared" si="66"/>
        <v>-9.5674537512040692E-2</v>
      </c>
      <c r="ED22" s="18">
        <f t="shared" si="67"/>
        <v>-0.20606486318390391</v>
      </c>
      <c r="EE22" s="18">
        <f t="shared" si="68"/>
        <v>-0.2060648630396564</v>
      </c>
      <c r="EF22" s="6"/>
      <c r="EG22" s="9">
        <v>623.81457204150297</v>
      </c>
      <c r="EH22" s="9">
        <v>461.35607420745981</v>
      </c>
      <c r="EI22" s="9">
        <v>433.15464122496275</v>
      </c>
      <c r="EJ22" s="9">
        <v>657.75243598923498</v>
      </c>
      <c r="EK22" s="10">
        <v>607.30270865736907</v>
      </c>
      <c r="EL22" s="10">
        <v>551.51478260514205</v>
      </c>
      <c r="EM22" s="10">
        <f t="shared" si="69"/>
        <v>-162.45849783404316</v>
      </c>
      <c r="EN22" s="10">
        <f t="shared" si="69"/>
        <v>-28.201432982497067</v>
      </c>
      <c r="EO22" s="10">
        <f t="shared" si="70"/>
        <v>-145.94663444990925</v>
      </c>
      <c r="EP22" s="10">
        <f t="shared" si="71"/>
        <v>-118.3601413801793</v>
      </c>
      <c r="EQ22" s="18">
        <f t="shared" si="72"/>
        <v>-6.1127260610891222E-2</v>
      </c>
      <c r="ER22" s="18">
        <f t="shared" si="73"/>
        <v>-9.1861810028088839E-2</v>
      </c>
      <c r="ES22" s="18">
        <f t="shared" si="74"/>
        <v>-0.26042754548419661</v>
      </c>
      <c r="ET22" s="18">
        <f t="shared" si="75"/>
        <v>-7.6700175585045785E-2</v>
      </c>
      <c r="EU22" s="7"/>
      <c r="EV22" s="9">
        <v>1457.542184721872</v>
      </c>
      <c r="EW22" s="9">
        <v>1046.171391223776</v>
      </c>
      <c r="EX22" s="9">
        <v>992.54238841928293</v>
      </c>
      <c r="EY22" s="9">
        <v>1272.410223496767</v>
      </c>
      <c r="EZ22" s="10">
        <v>1175.5751481812961</v>
      </c>
      <c r="FA22" s="10">
        <v>1102.2212017980019</v>
      </c>
      <c r="FB22" s="10">
        <f t="shared" si="76"/>
        <v>-411.37079349809596</v>
      </c>
      <c r="FC22" s="10">
        <f t="shared" si="76"/>
        <v>-53.629002804493098</v>
      </c>
      <c r="FD22" s="10">
        <f t="shared" si="77"/>
        <v>-129.40375695752005</v>
      </c>
      <c r="FE22" s="10">
        <f t="shared" si="78"/>
        <v>-109.67881337871893</v>
      </c>
      <c r="FF22" s="18">
        <f t="shared" si="79"/>
        <v>-5.1262157667836525E-2</v>
      </c>
      <c r="FG22" s="18">
        <f t="shared" si="80"/>
        <v>-6.2398347308360795E-2</v>
      </c>
      <c r="FH22" s="18">
        <f t="shared" si="81"/>
        <v>-0.28223594336420094</v>
      </c>
      <c r="FI22" s="18">
        <f t="shared" si="82"/>
        <v>-7.6103660224730169E-2</v>
      </c>
      <c r="FJ22" s="15"/>
      <c r="FK22" s="9">
        <v>4579.7710443509995</v>
      </c>
      <c r="FL22" s="9">
        <v>4579.7710443509995</v>
      </c>
      <c r="FM22" s="9">
        <v>4579.7710443509995</v>
      </c>
      <c r="FN22" s="9">
        <v>4579.7710443509995</v>
      </c>
      <c r="FO22" s="9">
        <v>4579.7710440000001</v>
      </c>
      <c r="FP22" s="9">
        <v>4579.7710443509995</v>
      </c>
      <c r="FQ22" s="10">
        <f t="shared" si="83"/>
        <v>0</v>
      </c>
      <c r="FR22" s="10">
        <f t="shared" si="83"/>
        <v>0</v>
      </c>
      <c r="FS22" s="10">
        <f t="shared" si="84"/>
        <v>3.5099947126582265E-7</v>
      </c>
      <c r="FT22" s="10">
        <f t="shared" si="85"/>
        <v>0</v>
      </c>
      <c r="FU22" s="18">
        <f t="shared" si="86"/>
        <v>0</v>
      </c>
      <c r="FV22" s="18">
        <f t="shared" si="87"/>
        <v>7.6641270468241046E-11</v>
      </c>
      <c r="FW22" s="18">
        <f t="shared" si="88"/>
        <v>0</v>
      </c>
      <c r="FX22" s="18">
        <f t="shared" si="89"/>
        <v>-7.6641270462367159E-11</v>
      </c>
      <c r="FY22" s="7"/>
    </row>
    <row r="23" spans="1:181">
      <c r="A23" s="5" t="s">
        <v>20</v>
      </c>
      <c r="B23" s="9">
        <f t="shared" si="0"/>
        <v>95078.26598780397</v>
      </c>
      <c r="C23" s="9">
        <f t="shared" si="1"/>
        <v>82883.18710108925</v>
      </c>
      <c r="D23" s="9">
        <f t="shared" si="2"/>
        <v>81741.032749413251</v>
      </c>
      <c r="E23" s="9">
        <f t="shared" si="3"/>
        <v>89371.818462848387</v>
      </c>
      <c r="F23" s="9">
        <f t="shared" si="4"/>
        <v>83415.444253517679</v>
      </c>
      <c r="G23" s="9">
        <f t="shared" si="5"/>
        <v>81512.355661333917</v>
      </c>
      <c r="H23" s="10">
        <f t="shared" si="6"/>
        <v>-12195.07888671472</v>
      </c>
      <c r="I23" s="10">
        <f t="shared" si="6"/>
        <v>-1142.1543516759994</v>
      </c>
      <c r="J23" s="10">
        <f t="shared" si="7"/>
        <v>-532.25715242842853</v>
      </c>
      <c r="K23" s="10">
        <f t="shared" si="8"/>
        <v>228.67708807933377</v>
      </c>
      <c r="L23" s="18">
        <f t="shared" si="9"/>
        <v>-1.3780289967408712E-2</v>
      </c>
      <c r="M23" s="18">
        <f t="shared" si="10"/>
        <v>-2.2814583189173714E-2</v>
      </c>
      <c r="N23" s="18">
        <f t="shared" si="11"/>
        <v>-0.12826358116668879</v>
      </c>
      <c r="O23" s="18">
        <f t="shared" si="12"/>
        <v>-6.6647118876816361E-2</v>
      </c>
      <c r="P23" s="5"/>
      <c r="Q23" s="10">
        <v>11021.9871529628</v>
      </c>
      <c r="R23" s="9">
        <v>8796.5613181799908</v>
      </c>
      <c r="S23" s="9">
        <v>9584.9530699599909</v>
      </c>
      <c r="T23" s="9">
        <v>11375.06652</v>
      </c>
      <c r="U23" s="10">
        <v>11483.4986634</v>
      </c>
      <c r="V23" s="10">
        <v>11285.240043059899</v>
      </c>
      <c r="W23" s="10">
        <f t="shared" si="13"/>
        <v>-2225.425834782809</v>
      </c>
      <c r="X23" s="10">
        <f t="shared" si="13"/>
        <v>788.39175178000005</v>
      </c>
      <c r="Y23" s="10">
        <f t="shared" si="14"/>
        <v>-2686.9373452200089</v>
      </c>
      <c r="Z23" s="10">
        <f t="shared" si="15"/>
        <v>-1700.2869730999082</v>
      </c>
      <c r="AA23" s="18">
        <f t="shared" si="16"/>
        <v>8.9624993592737026E-2</v>
      </c>
      <c r="AB23" s="18">
        <f t="shared" si="17"/>
        <v>-1.7264653060132876E-2</v>
      </c>
      <c r="AC23" s="18">
        <f t="shared" si="18"/>
        <v>-0.20190785961718313</v>
      </c>
      <c r="AD23" s="18">
        <f t="shared" si="19"/>
        <v>9.5324403782035549E-3</v>
      </c>
      <c r="AE23" s="7"/>
      <c r="AF23" s="9">
        <v>12912.6145350979</v>
      </c>
      <c r="AG23" s="9">
        <v>11674.977449834099</v>
      </c>
      <c r="AH23" s="9">
        <v>11626.0223102523</v>
      </c>
      <c r="AI23" s="9">
        <v>12918.07504</v>
      </c>
      <c r="AJ23" s="10">
        <v>12296.375110000001</v>
      </c>
      <c r="AK23" s="10">
        <v>12158.7088432605</v>
      </c>
      <c r="AL23" s="10">
        <f t="shared" si="20"/>
        <v>-1237.6370852638011</v>
      </c>
      <c r="AM23" s="10">
        <f t="shared" si="20"/>
        <v>-48.955139581799813</v>
      </c>
      <c r="AN23" s="10">
        <f t="shared" si="21"/>
        <v>-621.39766016590147</v>
      </c>
      <c r="AO23" s="10">
        <f t="shared" si="22"/>
        <v>-532.68653300820006</v>
      </c>
      <c r="AP23" s="18">
        <f t="shared" si="23"/>
        <v>-4.1931678062894643E-3</v>
      </c>
      <c r="AQ23" s="18">
        <f t="shared" si="24"/>
        <v>-1.1195678849089796E-2</v>
      </c>
      <c r="AR23" s="18">
        <f t="shared" si="25"/>
        <v>-9.5847133196748646E-2</v>
      </c>
      <c r="AS23" s="18">
        <f t="shared" si="26"/>
        <v>-4.812636000913019E-2</v>
      </c>
      <c r="AT23" s="7"/>
      <c r="AU23" s="9">
        <v>543.29976553321296</v>
      </c>
      <c r="AV23" s="9">
        <v>455.04059005091301</v>
      </c>
      <c r="AW23" s="9">
        <v>408.091244818647</v>
      </c>
      <c r="AX23" s="9">
        <v>543.29976553321296</v>
      </c>
      <c r="AY23" s="10">
        <v>455.04376009999999</v>
      </c>
      <c r="AZ23" s="10">
        <v>386.85443321000298</v>
      </c>
      <c r="BA23" s="10">
        <f t="shared" si="27"/>
        <v>-88.259175482299952</v>
      </c>
      <c r="BB23" s="10">
        <f t="shared" si="27"/>
        <v>-46.949345232266012</v>
      </c>
      <c r="BC23" s="10">
        <f t="shared" si="28"/>
        <v>-3.1700490869752684E-3</v>
      </c>
      <c r="BD23" s="10">
        <f t="shared" si="29"/>
        <v>21.236811608644018</v>
      </c>
      <c r="BE23" s="18">
        <f t="shared" si="30"/>
        <v>-0.10317616990390462</v>
      </c>
      <c r="BF23" s="18">
        <f t="shared" si="31"/>
        <v>-0.14985224030983699</v>
      </c>
      <c r="BG23" s="18">
        <f t="shared" si="32"/>
        <v>-0.16245023664915331</v>
      </c>
      <c r="BH23" s="18">
        <f t="shared" si="33"/>
        <v>-0.16244440184249945</v>
      </c>
      <c r="BI23" s="1"/>
      <c r="BJ23" s="9">
        <v>792.67003999999997</v>
      </c>
      <c r="BK23" s="9">
        <v>296.08406309529698</v>
      </c>
      <c r="BL23" s="9">
        <v>306.23854373709798</v>
      </c>
      <c r="BM23" s="9">
        <v>784.80624396929602</v>
      </c>
      <c r="BN23" s="10">
        <v>883.60037939999995</v>
      </c>
      <c r="BO23" s="10">
        <v>913.37900775929597</v>
      </c>
      <c r="BP23" s="10">
        <f t="shared" si="34"/>
        <v>-496.58597690470299</v>
      </c>
      <c r="BQ23" s="10">
        <f t="shared" si="34"/>
        <v>10.154480641801001</v>
      </c>
      <c r="BR23" s="10">
        <f t="shared" si="35"/>
        <v>-587.51631630470297</v>
      </c>
      <c r="BS23" s="10">
        <f t="shared" si="36"/>
        <v>-607.14046402219799</v>
      </c>
      <c r="BT23" s="18">
        <f t="shared" si="37"/>
        <v>3.4295937902381127E-2</v>
      </c>
      <c r="BU23" s="18">
        <f t="shared" si="38"/>
        <v>3.370146624372989E-2</v>
      </c>
      <c r="BV23" s="18">
        <f t="shared" si="39"/>
        <v>-0.62647249403383909</v>
      </c>
      <c r="BW23" s="18">
        <f t="shared" si="40"/>
        <v>0.12588347275505246</v>
      </c>
      <c r="BX23" s="1"/>
      <c r="BY23" s="9">
        <v>24215.835553896399</v>
      </c>
      <c r="BZ23" s="9">
        <v>22900.987553896401</v>
      </c>
      <c r="CA23" s="9">
        <v>22637.062331473298</v>
      </c>
      <c r="CB23" s="9">
        <v>24215.83555</v>
      </c>
      <c r="CC23" s="10">
        <v>22900.987715028339</v>
      </c>
      <c r="CD23" s="10">
        <v>22506.533153896398</v>
      </c>
      <c r="CE23" s="10">
        <f t="shared" si="41"/>
        <v>-1314.8479999999981</v>
      </c>
      <c r="CF23" s="10">
        <f t="shared" si="41"/>
        <v>-263.92522242310224</v>
      </c>
      <c r="CG23" s="10">
        <f t="shared" si="42"/>
        <v>-1.6113193851197138E-4</v>
      </c>
      <c r="CH23" s="10">
        <f t="shared" si="43"/>
        <v>130.52917757690011</v>
      </c>
      <c r="CI23" s="18">
        <f t="shared" si="44"/>
        <v>-1.1524621888115812E-2</v>
      </c>
      <c r="CJ23" s="18">
        <f t="shared" si="45"/>
        <v>-1.7224347091068369E-2</v>
      </c>
      <c r="CK23" s="18">
        <f t="shared" si="46"/>
        <v>-5.4297032083554735E-2</v>
      </c>
      <c r="CL23" s="18">
        <f t="shared" si="47"/>
        <v>-5.4297025277397902E-2</v>
      </c>
      <c r="CM23" s="6"/>
      <c r="CN23" s="9">
        <v>1282.6244000000002</v>
      </c>
      <c r="CO23" s="9">
        <v>1282.6244000000002</v>
      </c>
      <c r="CP23" s="9">
        <v>1282.6244000000002</v>
      </c>
      <c r="CQ23" s="9">
        <v>1282.6244000000002</v>
      </c>
      <c r="CR23" s="9">
        <v>1282.6244000000002</v>
      </c>
      <c r="CS23" s="9">
        <v>1282.6244000000002</v>
      </c>
      <c r="CT23" s="10">
        <f t="shared" si="48"/>
        <v>0</v>
      </c>
      <c r="CU23" s="10">
        <f t="shared" si="48"/>
        <v>0</v>
      </c>
      <c r="CV23" s="10">
        <f t="shared" si="49"/>
        <v>0</v>
      </c>
      <c r="CW23" s="10">
        <f t="shared" si="50"/>
        <v>0</v>
      </c>
      <c r="CX23" s="18">
        <f t="shared" si="51"/>
        <v>0</v>
      </c>
      <c r="CY23" s="18">
        <f t="shared" si="52"/>
        <v>0</v>
      </c>
      <c r="CZ23" s="18">
        <f t="shared" si="53"/>
        <v>0</v>
      </c>
      <c r="DA23" s="18">
        <f t="shared" si="54"/>
        <v>0</v>
      </c>
      <c r="DB23" s="7"/>
      <c r="DC23" s="9">
        <v>9612.2119570217801</v>
      </c>
      <c r="DD23" s="9">
        <v>5416.0622878159484</v>
      </c>
      <c r="DE23" s="9">
        <v>4630.0411096246971</v>
      </c>
      <c r="DF23" s="9">
        <v>3971.8915628181799</v>
      </c>
      <c r="DG23" s="10">
        <v>2402.1686209999998</v>
      </c>
      <c r="DH23" s="10">
        <v>2069.2268724320902</v>
      </c>
      <c r="DI23" s="10">
        <f t="shared" si="55"/>
        <v>-4196.1496692058317</v>
      </c>
      <c r="DJ23" s="10">
        <f t="shared" si="55"/>
        <v>-786.02117819125124</v>
      </c>
      <c r="DK23" s="10">
        <f t="shared" si="56"/>
        <v>3013.8936668159486</v>
      </c>
      <c r="DL23" s="10">
        <f t="shared" si="57"/>
        <v>2560.8142371926069</v>
      </c>
      <c r="DM23" s="18">
        <f t="shared" si="58"/>
        <v>-0.14512779514362228</v>
      </c>
      <c r="DN23" s="18">
        <f t="shared" si="59"/>
        <v>-0.13860049026421348</v>
      </c>
      <c r="DO23" s="18">
        <f t="shared" si="60"/>
        <v>-0.43654360598452246</v>
      </c>
      <c r="DP23" s="18">
        <f t="shared" si="61"/>
        <v>-0.39520790459455873</v>
      </c>
      <c r="DQ23" s="7"/>
      <c r="DR23" s="9">
        <v>7366.4856702465704</v>
      </c>
      <c r="DS23" s="9">
        <v>5800.5245481000002</v>
      </c>
      <c r="DT23" s="9">
        <v>5166.0499338440804</v>
      </c>
      <c r="DU23" s="9">
        <v>7366.48567</v>
      </c>
      <c r="DV23" s="10">
        <v>5800.5245481000002</v>
      </c>
      <c r="DW23" s="10">
        <v>5166.0499338440804</v>
      </c>
      <c r="DX23" s="10">
        <f t="shared" si="62"/>
        <v>-1565.9611221465702</v>
      </c>
      <c r="DY23" s="10">
        <f t="shared" si="62"/>
        <v>-634.47461425591973</v>
      </c>
      <c r="DZ23" s="10">
        <f t="shared" si="63"/>
        <v>0</v>
      </c>
      <c r="EA23" s="10">
        <f t="shared" si="64"/>
        <v>0</v>
      </c>
      <c r="EB23" s="18">
        <f t="shared" si="65"/>
        <v>-0.10938228241163914</v>
      </c>
      <c r="EC23" s="18">
        <f t="shared" si="66"/>
        <v>-0.10938228241163914</v>
      </c>
      <c r="ED23" s="18">
        <f t="shared" si="67"/>
        <v>-0.21257913097849745</v>
      </c>
      <c r="EE23" s="18">
        <f t="shared" si="68"/>
        <v>-0.21257913095214095</v>
      </c>
      <c r="EF23" s="6"/>
      <c r="EG23" s="9">
        <v>1256.9137342991648</v>
      </c>
      <c r="EH23" s="9">
        <v>913.26632668085711</v>
      </c>
      <c r="EI23" s="9">
        <v>848.60876602870599</v>
      </c>
      <c r="EJ23" s="9">
        <v>1292.0096598679611</v>
      </c>
      <c r="EK23" s="10">
        <v>937.55165927141002</v>
      </c>
      <c r="EL23" s="10">
        <v>854.00887204521996</v>
      </c>
      <c r="EM23" s="10">
        <f t="shared" si="69"/>
        <v>-343.64740761830774</v>
      </c>
      <c r="EN23" s="10">
        <f t="shared" si="69"/>
        <v>-64.657560652151119</v>
      </c>
      <c r="EO23" s="10">
        <f t="shared" si="70"/>
        <v>-24.285332590552912</v>
      </c>
      <c r="EP23" s="10">
        <f t="shared" si="71"/>
        <v>-5.4001060165139734</v>
      </c>
      <c r="EQ23" s="18">
        <f t="shared" si="72"/>
        <v>-7.0798143721273812E-2</v>
      </c>
      <c r="ER23" s="18">
        <f t="shared" si="73"/>
        <v>-8.9107396269889616E-2</v>
      </c>
      <c r="ES23" s="18">
        <f t="shared" si="74"/>
        <v>-0.27340572247778011</v>
      </c>
      <c r="ET23" s="18">
        <f t="shared" si="75"/>
        <v>-0.27434624647680689</v>
      </c>
      <c r="EU23" s="7"/>
      <c r="EV23" s="9">
        <v>2567.5215701790498</v>
      </c>
      <c r="EW23" s="9">
        <v>1840.9569548686302</v>
      </c>
      <c r="EX23" s="9">
        <v>1745.2394311073263</v>
      </c>
      <c r="EY23" s="9">
        <v>2115.6224420926442</v>
      </c>
      <c r="EZ23" s="10">
        <v>1466.967787217932</v>
      </c>
      <c r="FA23" s="10">
        <v>1383.6284932593228</v>
      </c>
      <c r="FB23" s="10">
        <f t="shared" si="76"/>
        <v>-726.56461531041964</v>
      </c>
      <c r="FC23" s="10">
        <f t="shared" si="76"/>
        <v>-95.717523761303937</v>
      </c>
      <c r="FD23" s="10">
        <f t="shared" si="77"/>
        <v>373.98916765069816</v>
      </c>
      <c r="FE23" s="10">
        <f t="shared" si="78"/>
        <v>361.61093784800346</v>
      </c>
      <c r="FF23" s="18">
        <f t="shared" si="79"/>
        <v>-5.1993352429108963E-2</v>
      </c>
      <c r="FG23" s="18">
        <f t="shared" si="80"/>
        <v>-5.6810582130545711E-2</v>
      </c>
      <c r="FH23" s="18">
        <f t="shared" si="81"/>
        <v>-0.28298286711560194</v>
      </c>
      <c r="FI23" s="18">
        <f t="shared" si="82"/>
        <v>-0.30660227551429386</v>
      </c>
      <c r="FJ23" s="15"/>
      <c r="FK23" s="9">
        <v>23506.1016085671</v>
      </c>
      <c r="FL23" s="9">
        <v>23506.1016085671</v>
      </c>
      <c r="FM23" s="9">
        <v>23506.1016085671</v>
      </c>
      <c r="FN23" s="9">
        <v>23506.1016085671</v>
      </c>
      <c r="FO23" s="9">
        <v>23506.101610000002</v>
      </c>
      <c r="FP23" s="9">
        <v>23506.1016085671</v>
      </c>
      <c r="FQ23" s="10">
        <f t="shared" si="83"/>
        <v>0</v>
      </c>
      <c r="FR23" s="10">
        <f t="shared" si="83"/>
        <v>0</v>
      </c>
      <c r="FS23" s="10">
        <f t="shared" si="84"/>
        <v>-1.4329016266856343E-6</v>
      </c>
      <c r="FT23" s="10">
        <f t="shared" si="85"/>
        <v>0</v>
      </c>
      <c r="FU23" s="18">
        <f t="shared" si="86"/>
        <v>0</v>
      </c>
      <c r="FV23" s="18">
        <f t="shared" si="87"/>
        <v>-6.0958709804778817E-11</v>
      </c>
      <c r="FW23" s="18">
        <f t="shared" si="88"/>
        <v>0</v>
      </c>
      <c r="FX23" s="18">
        <f t="shared" si="89"/>
        <v>6.0958709808494783E-11</v>
      </c>
      <c r="FY23" s="7"/>
    </row>
    <row r="24" spans="1:181">
      <c r="A24" s="5" t="s">
        <v>21</v>
      </c>
      <c r="B24" s="9">
        <f t="shared" si="0"/>
        <v>112364.92387248269</v>
      </c>
      <c r="C24" s="9">
        <f t="shared" si="1"/>
        <v>105354.90824025271</v>
      </c>
      <c r="D24" s="9">
        <f t="shared" si="2"/>
        <v>103910.55160549053</v>
      </c>
      <c r="E24" s="9">
        <f t="shared" si="3"/>
        <v>109663.40008087725</v>
      </c>
      <c r="F24" s="9">
        <f t="shared" si="4"/>
        <v>111406.9425192851</v>
      </c>
      <c r="G24" s="9">
        <f t="shared" si="5"/>
        <v>110058.29337823536</v>
      </c>
      <c r="H24" s="10">
        <f t="shared" si="6"/>
        <v>-7010.0156322299736</v>
      </c>
      <c r="I24" s="10">
        <f t="shared" si="6"/>
        <v>-1444.3566347621818</v>
      </c>
      <c r="J24" s="10">
        <f t="shared" si="7"/>
        <v>-6052.0342790323921</v>
      </c>
      <c r="K24" s="10">
        <f t="shared" si="8"/>
        <v>-6147.7417727448337</v>
      </c>
      <c r="L24" s="18">
        <f t="shared" si="9"/>
        <v>-1.3709438495911856E-2</v>
      </c>
      <c r="M24" s="18">
        <f t="shared" si="10"/>
        <v>-1.2105611289137409E-2</v>
      </c>
      <c r="N24" s="18">
        <f t="shared" si="11"/>
        <v>-6.2386155667094906E-2</v>
      </c>
      <c r="O24" s="18">
        <f t="shared" si="12"/>
        <v>1.5899036844762977E-2</v>
      </c>
      <c r="P24" s="5"/>
      <c r="Q24" s="10">
        <v>3262.0613020598698</v>
      </c>
      <c r="R24" s="9">
        <v>3141.0406255399998</v>
      </c>
      <c r="S24" s="9">
        <v>3314.3224407399998</v>
      </c>
      <c r="T24" s="9">
        <v>3228.3953799999999</v>
      </c>
      <c r="U24" s="10">
        <v>9723.5013586999994</v>
      </c>
      <c r="V24" s="10">
        <v>10487.921613459999</v>
      </c>
      <c r="W24" s="10">
        <f t="shared" si="13"/>
        <v>-121.02067651986999</v>
      </c>
      <c r="X24" s="10">
        <f t="shared" si="13"/>
        <v>173.28181519999998</v>
      </c>
      <c r="Y24" s="10">
        <f t="shared" si="14"/>
        <v>-6582.46073316</v>
      </c>
      <c r="Z24" s="10">
        <f t="shared" si="15"/>
        <v>-7173.5991727199998</v>
      </c>
      <c r="AA24" s="18">
        <f t="shared" si="16"/>
        <v>5.5167008599326793E-2</v>
      </c>
      <c r="AB24" s="18">
        <f t="shared" si="17"/>
        <v>7.8615740005635204E-2</v>
      </c>
      <c r="AC24" s="18">
        <f t="shared" si="18"/>
        <v>-3.7099448880206498E-2</v>
      </c>
      <c r="AD24" s="18">
        <f t="shared" si="19"/>
        <v>2.0118681927676403</v>
      </c>
      <c r="AE24" s="7"/>
      <c r="AF24" s="9">
        <v>10609.8059346709</v>
      </c>
      <c r="AG24" s="9">
        <v>9778.0128010430508</v>
      </c>
      <c r="AH24" s="9">
        <v>9759.1501981330002</v>
      </c>
      <c r="AI24" s="9">
        <v>10650.861000000001</v>
      </c>
      <c r="AJ24" s="10">
        <v>10340.327010000001</v>
      </c>
      <c r="AK24" s="10">
        <v>9661.6174791440008</v>
      </c>
      <c r="AL24" s="10">
        <f t="shared" si="20"/>
        <v>-831.79313362784887</v>
      </c>
      <c r="AM24" s="10">
        <f t="shared" si="20"/>
        <v>-18.862602910050555</v>
      </c>
      <c r="AN24" s="10">
        <f t="shared" si="21"/>
        <v>-562.3142089569501</v>
      </c>
      <c r="AO24" s="10">
        <f t="shared" si="22"/>
        <v>97.532718988999477</v>
      </c>
      <c r="AP24" s="18">
        <f t="shared" si="23"/>
        <v>-1.9290834747156828E-3</v>
      </c>
      <c r="AQ24" s="18">
        <f t="shared" si="24"/>
        <v>-6.5637143796286962E-2</v>
      </c>
      <c r="AR24" s="18">
        <f t="shared" si="25"/>
        <v>-7.8398524793908006E-2</v>
      </c>
      <c r="AS24" s="18">
        <f t="shared" si="26"/>
        <v>-2.915576402696457E-2</v>
      </c>
      <c r="AT24" s="7"/>
      <c r="AU24" s="9">
        <v>1391.39634008434</v>
      </c>
      <c r="AV24" s="9">
        <v>1162.21920253249</v>
      </c>
      <c r="AW24" s="9">
        <v>1034.2350883447</v>
      </c>
      <c r="AX24" s="9">
        <v>1391.39634008434</v>
      </c>
      <c r="AY24" s="10">
        <v>1162.2284560000001</v>
      </c>
      <c r="AZ24" s="10">
        <v>974.53560577354801</v>
      </c>
      <c r="BA24" s="10">
        <f t="shared" si="27"/>
        <v>-229.17713755184991</v>
      </c>
      <c r="BB24" s="10">
        <f t="shared" si="27"/>
        <v>-127.98411418779006</v>
      </c>
      <c r="BC24" s="10">
        <f t="shared" si="28"/>
        <v>-9.2534675100068853E-3</v>
      </c>
      <c r="BD24" s="10">
        <f t="shared" si="29"/>
        <v>59.699482571151975</v>
      </c>
      <c r="BE24" s="18">
        <f t="shared" si="30"/>
        <v>-0.11012046084672417</v>
      </c>
      <c r="BF24" s="18">
        <f t="shared" si="31"/>
        <v>-0.16149393800976769</v>
      </c>
      <c r="BG24" s="18">
        <f t="shared" si="32"/>
        <v>-0.16471017707144339</v>
      </c>
      <c r="BH24" s="18">
        <f t="shared" si="33"/>
        <v>-0.16470352658139722</v>
      </c>
      <c r="BI24" s="1"/>
      <c r="BJ24" s="9">
        <v>23.651039000000001</v>
      </c>
      <c r="BK24" s="9">
        <v>8.8343230714000001</v>
      </c>
      <c r="BL24" s="9">
        <v>9.1373044668999999</v>
      </c>
      <c r="BM24" s="9">
        <v>23.416430568099901</v>
      </c>
      <c r="BN24" s="10">
        <v>26.36417217</v>
      </c>
      <c r="BO24" s="10">
        <v>27.252683427699999</v>
      </c>
      <c r="BP24" s="10">
        <f t="shared" si="34"/>
        <v>-14.816715928600001</v>
      </c>
      <c r="BQ24" s="10">
        <f t="shared" si="34"/>
        <v>0.30298139549999981</v>
      </c>
      <c r="BR24" s="10">
        <f t="shared" si="35"/>
        <v>-17.5298490986</v>
      </c>
      <c r="BS24" s="10">
        <f t="shared" si="36"/>
        <v>-18.115378960800001</v>
      </c>
      <c r="BT24" s="18">
        <f t="shared" si="37"/>
        <v>3.4295937906194944E-2</v>
      </c>
      <c r="BU24" s="18">
        <f t="shared" si="38"/>
        <v>3.3701466215997608E-2</v>
      </c>
      <c r="BV24" s="18">
        <f t="shared" si="39"/>
        <v>-0.62647209404204185</v>
      </c>
      <c r="BW24" s="18">
        <f t="shared" si="40"/>
        <v>0.12588347286011189</v>
      </c>
      <c r="BX24" s="1"/>
      <c r="BY24" s="9">
        <v>24495.806119281198</v>
      </c>
      <c r="BZ24" s="9">
        <v>23245.621464781099</v>
      </c>
      <c r="CA24" s="9">
        <v>22785.266126609698</v>
      </c>
      <c r="CB24" s="9">
        <v>24495.806120000001</v>
      </c>
      <c r="CC24" s="10">
        <v>23245.621792197831</v>
      </c>
      <c r="CD24" s="10">
        <v>22870.566068431199</v>
      </c>
      <c r="CE24" s="10">
        <f t="shared" si="41"/>
        <v>-1250.184654500099</v>
      </c>
      <c r="CF24" s="10">
        <f t="shared" si="41"/>
        <v>-460.35533817140094</v>
      </c>
      <c r="CG24" s="10">
        <f t="shared" si="42"/>
        <v>-3.2741673203418031E-4</v>
      </c>
      <c r="CH24" s="10">
        <f t="shared" si="43"/>
        <v>-85.299941821500397</v>
      </c>
      <c r="CI24" s="18">
        <f t="shared" si="44"/>
        <v>-1.980395916146508E-2</v>
      </c>
      <c r="CJ24" s="18">
        <f t="shared" si="45"/>
        <v>-1.6134467260949605E-2</v>
      </c>
      <c r="CK24" s="18">
        <f t="shared" si="46"/>
        <v>-5.1036681479775865E-2</v>
      </c>
      <c r="CL24" s="18">
        <f t="shared" si="47"/>
        <v>-5.1036668141385896E-2</v>
      </c>
      <c r="CM24" s="6"/>
      <c r="CN24" s="9">
        <v>8942.5843000000059</v>
      </c>
      <c r="CO24" s="9">
        <v>8942.5843000000059</v>
      </c>
      <c r="CP24" s="9">
        <v>8942.5843000000059</v>
      </c>
      <c r="CQ24" s="9">
        <v>8942.5843000000059</v>
      </c>
      <c r="CR24" s="9">
        <v>8942.5843000000059</v>
      </c>
      <c r="CS24" s="9">
        <v>8942.5843000000059</v>
      </c>
      <c r="CT24" s="10">
        <f t="shared" si="48"/>
        <v>0</v>
      </c>
      <c r="CU24" s="10">
        <f t="shared" si="48"/>
        <v>0</v>
      </c>
      <c r="CV24" s="10">
        <f t="shared" si="49"/>
        <v>0</v>
      </c>
      <c r="CW24" s="10">
        <f t="shared" si="50"/>
        <v>0</v>
      </c>
      <c r="CX24" s="18">
        <f t="shared" si="51"/>
        <v>0</v>
      </c>
      <c r="CY24" s="18">
        <f t="shared" si="52"/>
        <v>0</v>
      </c>
      <c r="CZ24" s="18">
        <f t="shared" si="53"/>
        <v>0</v>
      </c>
      <c r="DA24" s="18">
        <f t="shared" si="54"/>
        <v>0</v>
      </c>
      <c r="DB24" s="7"/>
      <c r="DC24" s="9">
        <v>4526.3065066742301</v>
      </c>
      <c r="DD24" s="9">
        <v>2509.7741162367784</v>
      </c>
      <c r="DE24" s="9">
        <v>2137.6976014437291</v>
      </c>
      <c r="DF24" s="9">
        <v>2001.3882188744999</v>
      </c>
      <c r="DG24" s="10">
        <v>1227.03748</v>
      </c>
      <c r="DH24" s="10">
        <v>1060.4120731866501</v>
      </c>
      <c r="DI24" s="10">
        <f t="shared" si="55"/>
        <v>-2016.5323904374518</v>
      </c>
      <c r="DJ24" s="10">
        <f t="shared" si="55"/>
        <v>-372.07651479304923</v>
      </c>
      <c r="DK24" s="10">
        <f t="shared" si="56"/>
        <v>1282.7366362367784</v>
      </c>
      <c r="DL24" s="10">
        <f t="shared" si="57"/>
        <v>1077.285528257079</v>
      </c>
      <c r="DM24" s="18">
        <f t="shared" si="58"/>
        <v>-0.14825099692674756</v>
      </c>
      <c r="DN24" s="18">
        <f t="shared" si="59"/>
        <v>-0.13579487956093228</v>
      </c>
      <c r="DO24" s="18">
        <f t="shared" si="60"/>
        <v>-0.44551388366297989</v>
      </c>
      <c r="DP24" s="18">
        <f t="shared" si="61"/>
        <v>-0.38690681376647834</v>
      </c>
      <c r="DQ24" s="7"/>
      <c r="DR24" s="9">
        <v>7125.6356383514803</v>
      </c>
      <c r="DS24" s="9">
        <v>5226.5268594999998</v>
      </c>
      <c r="DT24" s="9">
        <v>4666.3155080146898</v>
      </c>
      <c r="DU24" s="9">
        <v>7125.6356379999997</v>
      </c>
      <c r="DV24" s="10">
        <v>5226.5268594999998</v>
      </c>
      <c r="DW24" s="10">
        <v>4666.3155080146898</v>
      </c>
      <c r="DX24" s="10">
        <f t="shared" si="62"/>
        <v>-1899.1087788514806</v>
      </c>
      <c r="DY24" s="10">
        <f t="shared" si="62"/>
        <v>-560.21135148530993</v>
      </c>
      <c r="DZ24" s="10">
        <f t="shared" si="63"/>
        <v>0</v>
      </c>
      <c r="EA24" s="10">
        <f t="shared" si="64"/>
        <v>0</v>
      </c>
      <c r="EB24" s="18">
        <f t="shared" si="65"/>
        <v>-0.10718616139263523</v>
      </c>
      <c r="EC24" s="18">
        <f t="shared" si="66"/>
        <v>-0.10718616139263523</v>
      </c>
      <c r="ED24" s="18">
        <f t="shared" si="67"/>
        <v>-0.26651780630350058</v>
      </c>
      <c r="EE24" s="18">
        <f t="shared" si="68"/>
        <v>-0.26651780626732069</v>
      </c>
      <c r="EF24" s="6"/>
      <c r="EG24" s="9">
        <v>906.03235320899705</v>
      </c>
      <c r="EH24" s="9">
        <v>680.63563871995063</v>
      </c>
      <c r="EI24" s="9">
        <v>640.38959886480586</v>
      </c>
      <c r="EJ24" s="9">
        <v>935.06039176943898</v>
      </c>
      <c r="EK24" s="10">
        <v>831.72391357520905</v>
      </c>
      <c r="EL24" s="10">
        <v>754.03696063765699</v>
      </c>
      <c r="EM24" s="10">
        <f t="shared" si="69"/>
        <v>-225.39671448904642</v>
      </c>
      <c r="EN24" s="10">
        <f t="shared" si="69"/>
        <v>-40.246039855144772</v>
      </c>
      <c r="EO24" s="10">
        <f t="shared" si="70"/>
        <v>-151.08827485525842</v>
      </c>
      <c r="EP24" s="10">
        <f t="shared" si="71"/>
        <v>-113.64736177285113</v>
      </c>
      <c r="EQ24" s="18">
        <f t="shared" si="72"/>
        <v>-5.9130080127502864E-2</v>
      </c>
      <c r="ER24" s="18">
        <f t="shared" si="73"/>
        <v>-9.3404736439055364E-2</v>
      </c>
      <c r="ES24" s="18">
        <f t="shared" si="74"/>
        <v>-0.24877336189015042</v>
      </c>
      <c r="ET24" s="18">
        <f t="shared" si="75"/>
        <v>-0.11051315947484808</v>
      </c>
      <c r="EU24" s="7"/>
      <c r="EV24" s="9">
        <v>1587.1428369033699</v>
      </c>
      <c r="EW24" s="9">
        <v>1165.1574065797411</v>
      </c>
      <c r="EX24" s="9">
        <v>1126.9519366248078</v>
      </c>
      <c r="EY24" s="9">
        <v>1374.354759332562</v>
      </c>
      <c r="EZ24" s="10">
        <v>1186.5256771420679</v>
      </c>
      <c r="FA24" s="10">
        <v>1118.5495839117291</v>
      </c>
      <c r="FB24" s="10">
        <f t="shared" si="76"/>
        <v>-421.98543032362886</v>
      </c>
      <c r="FC24" s="10">
        <f t="shared" si="76"/>
        <v>-38.205469954933278</v>
      </c>
      <c r="FD24" s="10">
        <f t="shared" si="77"/>
        <v>-21.36827056232687</v>
      </c>
      <c r="FE24" s="10">
        <f t="shared" si="78"/>
        <v>8.4023527130786988</v>
      </c>
      <c r="FF24" s="18">
        <f t="shared" si="79"/>
        <v>-3.278996446246988E-2</v>
      </c>
      <c r="FG24" s="18">
        <f t="shared" si="80"/>
        <v>-5.7290031340973477E-2</v>
      </c>
      <c r="FH24" s="18">
        <f t="shared" si="81"/>
        <v>-0.26587741223527989</v>
      </c>
      <c r="FI24" s="18">
        <f t="shared" si="82"/>
        <v>-0.13666710208193328</v>
      </c>
      <c r="FJ24" s="15"/>
      <c r="FK24" s="9">
        <v>49494.501502248298</v>
      </c>
      <c r="FL24" s="9">
        <v>49494.501502248197</v>
      </c>
      <c r="FM24" s="9">
        <v>49494.501502248197</v>
      </c>
      <c r="FN24" s="9">
        <v>49494.501502248298</v>
      </c>
      <c r="FO24" s="9">
        <v>49494.501499999998</v>
      </c>
      <c r="FP24" s="9">
        <v>49494.501502248197</v>
      </c>
      <c r="FQ24" s="10">
        <f t="shared" si="83"/>
        <v>-1.0186340659856796E-10</v>
      </c>
      <c r="FR24" s="10">
        <f t="shared" si="83"/>
        <v>0</v>
      </c>
      <c r="FS24" s="10">
        <f t="shared" si="84"/>
        <v>2.2481981432065368E-6</v>
      </c>
      <c r="FT24" s="10">
        <f t="shared" si="85"/>
        <v>0</v>
      </c>
      <c r="FU24" s="18">
        <f t="shared" si="86"/>
        <v>0</v>
      </c>
      <c r="FV24" s="18">
        <f t="shared" si="87"/>
        <v>4.5423189951848223E-11</v>
      </c>
      <c r="FW24" s="18">
        <f t="shared" si="88"/>
        <v>-2.0580752105148648E-15</v>
      </c>
      <c r="FX24" s="18">
        <f t="shared" si="89"/>
        <v>-4.5425248024995377E-11</v>
      </c>
      <c r="FY24" s="7"/>
    </row>
    <row r="25" spans="1:181">
      <c r="A25" s="5" t="s">
        <v>22</v>
      </c>
      <c r="B25" s="9">
        <f t="shared" si="0"/>
        <v>70175.469793923985</v>
      </c>
      <c r="C25" s="9">
        <f t="shared" si="1"/>
        <v>66414.43234325177</v>
      </c>
      <c r="D25" s="9">
        <f t="shared" si="2"/>
        <v>65692.830603459646</v>
      </c>
      <c r="E25" s="9">
        <f t="shared" si="3"/>
        <v>69010.745390896147</v>
      </c>
      <c r="F25" s="9">
        <f t="shared" si="4"/>
        <v>65997.842753782432</v>
      </c>
      <c r="G25" s="9">
        <f t="shared" si="5"/>
        <v>65117.204865149062</v>
      </c>
      <c r="H25" s="10">
        <f t="shared" si="6"/>
        <v>-3761.0374506722146</v>
      </c>
      <c r="I25" s="10">
        <f t="shared" si="6"/>
        <v>-721.60173979212414</v>
      </c>
      <c r="J25" s="10">
        <f t="shared" si="7"/>
        <v>416.58958946933853</v>
      </c>
      <c r="K25" s="10">
        <f t="shared" si="8"/>
        <v>575.62573831058398</v>
      </c>
      <c r="L25" s="18">
        <f t="shared" si="9"/>
        <v>-1.0865134494602732E-2</v>
      </c>
      <c r="M25" s="18">
        <f t="shared" si="10"/>
        <v>-1.3343434450104037E-2</v>
      </c>
      <c r="N25" s="18">
        <f t="shared" si="11"/>
        <v>-5.3594759845809498E-2</v>
      </c>
      <c r="O25" s="18">
        <f t="shared" si="12"/>
        <v>-4.3658456665665507E-2</v>
      </c>
      <c r="P25" s="5"/>
      <c r="Q25" s="10">
        <v>2028.9408760097899</v>
      </c>
      <c r="R25" s="9">
        <v>1873.5500293699899</v>
      </c>
      <c r="S25" s="9">
        <v>2068.1188930799899</v>
      </c>
      <c r="T25" s="9">
        <v>2845.0478539999999</v>
      </c>
      <c r="U25" s="10">
        <v>2352.0142507999999</v>
      </c>
      <c r="V25" s="10">
        <v>2349.5684671700001</v>
      </c>
      <c r="W25" s="10">
        <f t="shared" si="13"/>
        <v>-155.39084663979997</v>
      </c>
      <c r="X25" s="10">
        <f t="shared" si="13"/>
        <v>194.56886370999996</v>
      </c>
      <c r="Y25" s="10">
        <f t="shared" si="14"/>
        <v>-478.46422143000996</v>
      </c>
      <c r="Z25" s="10">
        <f t="shared" si="15"/>
        <v>-281.44957409001017</v>
      </c>
      <c r="AA25" s="18">
        <f t="shared" si="16"/>
        <v>0.10385036997139956</v>
      </c>
      <c r="AB25" s="18">
        <f t="shared" si="17"/>
        <v>-1.0398676917743714E-3</v>
      </c>
      <c r="AC25" s="18">
        <f t="shared" si="18"/>
        <v>-7.6587173375598255E-2</v>
      </c>
      <c r="AD25" s="18">
        <f t="shared" si="19"/>
        <v>-0.17329536390989647</v>
      </c>
      <c r="AE25" s="7"/>
      <c r="AF25" s="9">
        <v>10602.2407729307</v>
      </c>
      <c r="AG25" s="9">
        <v>10509.993996016899</v>
      </c>
      <c r="AH25" s="9">
        <v>10500.5332550925</v>
      </c>
      <c r="AI25" s="9">
        <v>10602.24077</v>
      </c>
      <c r="AJ25" s="10">
        <v>10521.49763</v>
      </c>
      <c r="AK25" s="10">
        <v>10512.649412491901</v>
      </c>
      <c r="AL25" s="10">
        <f t="shared" si="20"/>
        <v>-92.246776913800204</v>
      </c>
      <c r="AM25" s="10">
        <f t="shared" si="20"/>
        <v>-9.4607409243999427</v>
      </c>
      <c r="AN25" s="10">
        <f t="shared" si="21"/>
        <v>-11.503633983100372</v>
      </c>
      <c r="AO25" s="10">
        <f t="shared" si="22"/>
        <v>-12.116157399401345</v>
      </c>
      <c r="AP25" s="18">
        <f t="shared" si="23"/>
        <v>-9.0016615879946217E-4</v>
      </c>
      <c r="AQ25" s="18">
        <f t="shared" si="24"/>
        <v>-8.4096559437223095E-4</v>
      </c>
      <c r="AR25" s="18">
        <f t="shared" si="25"/>
        <v>-8.7006868537943139E-3</v>
      </c>
      <c r="AS25" s="18">
        <f t="shared" si="26"/>
        <v>-7.6156674566824137E-3</v>
      </c>
      <c r="AT25" s="7"/>
      <c r="AU25" s="9">
        <v>1832.3073419999901</v>
      </c>
      <c r="AV25" s="9">
        <v>1573.46041057916</v>
      </c>
      <c r="AW25" s="9">
        <v>1386.5572027839701</v>
      </c>
      <c r="AX25" s="9">
        <v>1832.3073419999901</v>
      </c>
      <c r="AY25" s="10">
        <v>1573.4448870000001</v>
      </c>
      <c r="AZ25" s="10">
        <v>1297.9404765689901</v>
      </c>
      <c r="BA25" s="10">
        <f t="shared" si="27"/>
        <v>-258.84693142083006</v>
      </c>
      <c r="BB25" s="10">
        <f t="shared" si="27"/>
        <v>-186.90320779518993</v>
      </c>
      <c r="BC25" s="10">
        <f t="shared" si="28"/>
        <v>1.5523579159889778E-2</v>
      </c>
      <c r="BD25" s="10">
        <f t="shared" si="29"/>
        <v>88.616726214979963</v>
      </c>
      <c r="BE25" s="18">
        <f t="shared" si="30"/>
        <v>-0.11878481755152297</v>
      </c>
      <c r="BF25" s="18">
        <f t="shared" si="31"/>
        <v>-0.17509632063204891</v>
      </c>
      <c r="BG25" s="18">
        <f t="shared" si="32"/>
        <v>-0.14126829352672618</v>
      </c>
      <c r="BH25" s="18">
        <f t="shared" si="33"/>
        <v>-0.14127676567482278</v>
      </c>
      <c r="BI25" s="1"/>
      <c r="BJ25" s="9">
        <v>86.641129000000006</v>
      </c>
      <c r="BK25" s="9">
        <v>34.831185655699898</v>
      </c>
      <c r="BL25" s="9">
        <v>36.880596731399898</v>
      </c>
      <c r="BM25" s="9">
        <v>95.806557538500002</v>
      </c>
      <c r="BN25" s="10">
        <v>117.22286200000001</v>
      </c>
      <c r="BO25" s="10">
        <v>123.9177754657</v>
      </c>
      <c r="BP25" s="10">
        <f t="shared" si="34"/>
        <v>-51.809943344300109</v>
      </c>
      <c r="BQ25" s="10">
        <f t="shared" si="34"/>
        <v>2.0494110757000001</v>
      </c>
      <c r="BR25" s="10">
        <f t="shared" si="35"/>
        <v>-82.391676344300109</v>
      </c>
      <c r="BS25" s="10">
        <f t="shared" si="36"/>
        <v>-87.037178734300113</v>
      </c>
      <c r="BT25" s="18">
        <f t="shared" si="37"/>
        <v>5.8838395452800993E-2</v>
      </c>
      <c r="BU25" s="18">
        <f t="shared" si="38"/>
        <v>5.7112694157731764E-2</v>
      </c>
      <c r="BV25" s="18">
        <f t="shared" si="39"/>
        <v>-0.59798324355053256</v>
      </c>
      <c r="BW25" s="18">
        <f t="shared" si="40"/>
        <v>0.22353693746791636</v>
      </c>
      <c r="BX25" s="1"/>
      <c r="BY25" s="9">
        <v>16769.465868089501</v>
      </c>
      <c r="BZ25" s="9">
        <v>16000.947868089501</v>
      </c>
      <c r="CA25" s="9">
        <v>15838.2297563343</v>
      </c>
      <c r="CB25" s="9">
        <v>16769.46587</v>
      </c>
      <c r="CC25" s="10">
        <v>16000.947940843029</v>
      </c>
      <c r="CD25" s="10">
        <v>15770.3924680895</v>
      </c>
      <c r="CE25" s="10">
        <f t="shared" si="41"/>
        <v>-768.51800000000003</v>
      </c>
      <c r="CF25" s="10">
        <f t="shared" si="41"/>
        <v>-162.71811175520088</v>
      </c>
      <c r="CG25" s="10">
        <f t="shared" si="42"/>
        <v>-7.2753528002067469E-5</v>
      </c>
      <c r="CH25" s="10">
        <f t="shared" si="43"/>
        <v>67.83728824480022</v>
      </c>
      <c r="CI25" s="18">
        <f t="shared" si="44"/>
        <v>-1.0169279538727056E-2</v>
      </c>
      <c r="CJ25" s="18">
        <f t="shared" si="45"/>
        <v>-1.4408863375214633E-2</v>
      </c>
      <c r="CK25" s="18">
        <f t="shared" si="46"/>
        <v>-4.5828412547259931E-2</v>
      </c>
      <c r="CL25" s="18">
        <f t="shared" si="47"/>
        <v>-4.5828408317513759E-2</v>
      </c>
      <c r="CM25" s="6"/>
      <c r="CN25" s="9">
        <v>14897.435299999997</v>
      </c>
      <c r="CO25" s="9">
        <v>14897.435299999997</v>
      </c>
      <c r="CP25" s="9">
        <v>14897.435299999997</v>
      </c>
      <c r="CQ25" s="9">
        <v>14897.435299999997</v>
      </c>
      <c r="CR25" s="9">
        <v>14897.435299999997</v>
      </c>
      <c r="CS25" s="9">
        <v>14897.435299999997</v>
      </c>
      <c r="CT25" s="10">
        <f t="shared" si="48"/>
        <v>0</v>
      </c>
      <c r="CU25" s="10">
        <f t="shared" si="48"/>
        <v>0</v>
      </c>
      <c r="CV25" s="10">
        <f t="shared" si="49"/>
        <v>0</v>
      </c>
      <c r="CW25" s="10">
        <f t="shared" si="50"/>
        <v>0</v>
      </c>
      <c r="CX25" s="18">
        <f t="shared" si="51"/>
        <v>0</v>
      </c>
      <c r="CY25" s="18">
        <f t="shared" si="52"/>
        <v>0</v>
      </c>
      <c r="CZ25" s="18">
        <f t="shared" si="53"/>
        <v>0</v>
      </c>
      <c r="DA25" s="18">
        <f t="shared" si="54"/>
        <v>0</v>
      </c>
      <c r="DB25" s="7"/>
      <c r="DC25" s="9">
        <v>3635.4149848003485</v>
      </c>
      <c r="DD25" s="9">
        <v>2016.73957052528</v>
      </c>
      <c r="DE25" s="9">
        <v>1688.3301782232925</v>
      </c>
      <c r="DF25" s="9">
        <v>1713.5159709485599</v>
      </c>
      <c r="DG25" s="10">
        <v>1015.629113</v>
      </c>
      <c r="DH25" s="10">
        <v>872.09121382900696</v>
      </c>
      <c r="DI25" s="10">
        <f t="shared" si="55"/>
        <v>-1618.6754142750685</v>
      </c>
      <c r="DJ25" s="10">
        <f t="shared" si="55"/>
        <v>-328.40939230198751</v>
      </c>
      <c r="DK25" s="10">
        <f t="shared" si="56"/>
        <v>1001.11045752528</v>
      </c>
      <c r="DL25" s="10">
        <f t="shared" si="57"/>
        <v>816.23896439428552</v>
      </c>
      <c r="DM25" s="18">
        <f t="shared" si="58"/>
        <v>-0.16284174570762749</v>
      </c>
      <c r="DN25" s="18">
        <f t="shared" si="59"/>
        <v>-0.14132905145561045</v>
      </c>
      <c r="DO25" s="18">
        <f t="shared" si="60"/>
        <v>-0.44525189587509051</v>
      </c>
      <c r="DP25" s="18">
        <f t="shared" si="61"/>
        <v>-0.40728354435017439</v>
      </c>
      <c r="DQ25" s="7"/>
      <c r="DR25" s="9">
        <v>2214.46563492008</v>
      </c>
      <c r="DS25" s="9">
        <v>1628.1328338999999</v>
      </c>
      <c r="DT25" s="9">
        <v>1432.9308072322599</v>
      </c>
      <c r="DU25" s="9">
        <v>2214.465635</v>
      </c>
      <c r="DV25" s="10">
        <v>1628.1328338999999</v>
      </c>
      <c r="DW25" s="10">
        <v>1432.9308072322599</v>
      </c>
      <c r="DX25" s="10">
        <f t="shared" si="62"/>
        <v>-586.33280102008007</v>
      </c>
      <c r="DY25" s="10">
        <f t="shared" si="62"/>
        <v>-195.20202666774003</v>
      </c>
      <c r="DZ25" s="10">
        <f t="shared" si="63"/>
        <v>0</v>
      </c>
      <c r="EA25" s="10">
        <f t="shared" si="64"/>
        <v>0</v>
      </c>
      <c r="EB25" s="18">
        <f t="shared" si="65"/>
        <v>-0.11989318230267283</v>
      </c>
      <c r="EC25" s="18">
        <f t="shared" si="66"/>
        <v>-0.11989318230267283</v>
      </c>
      <c r="ED25" s="18">
        <f t="shared" si="67"/>
        <v>-0.26477394445601354</v>
      </c>
      <c r="EE25" s="18">
        <f t="shared" si="68"/>
        <v>-0.26477394448254787</v>
      </c>
      <c r="EF25" s="6"/>
      <c r="EG25" s="9">
        <v>166.31588723953104</v>
      </c>
      <c r="EH25" s="9">
        <v>110.9266846566919</v>
      </c>
      <c r="EI25" s="9">
        <v>100.89868863158929</v>
      </c>
      <c r="EJ25" s="9">
        <v>172.538527515353</v>
      </c>
      <c r="EK25" s="10">
        <v>110.99804833508099</v>
      </c>
      <c r="EL25" s="10">
        <v>101.1300426998101</v>
      </c>
      <c r="EM25" s="10">
        <f t="shared" si="69"/>
        <v>-55.389202582839133</v>
      </c>
      <c r="EN25" s="10">
        <f t="shared" si="69"/>
        <v>-10.02799602510261</v>
      </c>
      <c r="EO25" s="10">
        <f t="shared" si="70"/>
        <v>-7.1363678389090524E-2</v>
      </c>
      <c r="EP25" s="10">
        <f t="shared" si="71"/>
        <v>-0.23135406822080995</v>
      </c>
      <c r="EQ25" s="18">
        <f t="shared" si="72"/>
        <v>-9.040201693702786E-2</v>
      </c>
      <c r="ER25" s="18">
        <f t="shared" si="73"/>
        <v>-8.8902514803515714E-2</v>
      </c>
      <c r="ES25" s="18">
        <f t="shared" si="74"/>
        <v>-0.33303614887413996</v>
      </c>
      <c r="ET25" s="18">
        <f t="shared" si="75"/>
        <v>-0.35667673803925298</v>
      </c>
      <c r="EU25" s="7"/>
      <c r="EV25" s="9">
        <v>495.11867025844401</v>
      </c>
      <c r="EW25" s="9">
        <v>316.68126505365404</v>
      </c>
      <c r="EX25" s="9">
        <v>290.26075182634702</v>
      </c>
      <c r="EY25" s="9">
        <v>420.79823521814797</v>
      </c>
      <c r="EZ25" s="10">
        <v>328.80320790432398</v>
      </c>
      <c r="FA25" s="10">
        <v>306.024042470589</v>
      </c>
      <c r="FB25" s="10">
        <f t="shared" si="76"/>
        <v>-178.43740520478997</v>
      </c>
      <c r="FC25" s="10">
        <f t="shared" si="76"/>
        <v>-26.420513227307026</v>
      </c>
      <c r="FD25" s="10">
        <f t="shared" si="77"/>
        <v>-12.121942850669939</v>
      </c>
      <c r="FE25" s="10">
        <f t="shared" si="78"/>
        <v>-15.763290644241977</v>
      </c>
      <c r="FF25" s="18">
        <f t="shared" si="79"/>
        <v>-8.3429353557845309E-2</v>
      </c>
      <c r="FG25" s="18">
        <f t="shared" si="80"/>
        <v>-6.9279024310381215E-2</v>
      </c>
      <c r="FH25" s="18">
        <f t="shared" si="81"/>
        <v>-0.36039320656530383</v>
      </c>
      <c r="FI25" s="18">
        <f t="shared" si="82"/>
        <v>-0.21862027835295558</v>
      </c>
      <c r="FJ25" s="15"/>
      <c r="FK25" s="9">
        <v>17447.1233286756</v>
      </c>
      <c r="FL25" s="9">
        <v>17451.733199404898</v>
      </c>
      <c r="FM25" s="9">
        <v>17452.655173523999</v>
      </c>
      <c r="FN25" s="9">
        <v>17447.1233286756</v>
      </c>
      <c r="FO25" s="9">
        <v>17451.716680000001</v>
      </c>
      <c r="FP25" s="9">
        <v>17453.124859131301</v>
      </c>
      <c r="FQ25" s="10">
        <f t="shared" si="83"/>
        <v>4.6098707292985637</v>
      </c>
      <c r="FR25" s="10">
        <f t="shared" si="83"/>
        <v>0.92197411910092342</v>
      </c>
      <c r="FS25" s="10">
        <f t="shared" si="84"/>
        <v>1.6519404896826018E-2</v>
      </c>
      <c r="FT25" s="10">
        <f t="shared" si="85"/>
        <v>-0.46968560730238096</v>
      </c>
      <c r="FU25" s="18">
        <f t="shared" si="86"/>
        <v>5.2829945803455362E-5</v>
      </c>
      <c r="FV25" s="18">
        <f t="shared" si="87"/>
        <v>8.0690006440107428E-5</v>
      </c>
      <c r="FW25" s="18">
        <f t="shared" si="88"/>
        <v>2.6421953020312007E-4</v>
      </c>
      <c r="FX25" s="18">
        <f t="shared" si="89"/>
        <v>2.6327270334888016E-4</v>
      </c>
      <c r="FY25" s="7"/>
    </row>
    <row r="26" spans="1:181">
      <c r="A26" s="5" t="s">
        <v>23</v>
      </c>
      <c r="B26" s="9">
        <f t="shared" si="0"/>
        <v>107696.90728821041</v>
      </c>
      <c r="C26" s="9">
        <f t="shared" si="1"/>
        <v>105551.14294214602</v>
      </c>
      <c r="D26" s="9">
        <f t="shared" si="2"/>
        <v>104048.01764833482</v>
      </c>
      <c r="E26" s="9">
        <f t="shared" si="3"/>
        <v>104083.91643634796</v>
      </c>
      <c r="F26" s="9">
        <f t="shared" si="4"/>
        <v>103326.9719291291</v>
      </c>
      <c r="G26" s="9">
        <f t="shared" si="5"/>
        <v>103104.1657618114</v>
      </c>
      <c r="H26" s="10">
        <f t="shared" si="6"/>
        <v>-2145.7643460643885</v>
      </c>
      <c r="I26" s="10">
        <f t="shared" si="6"/>
        <v>-1503.1252938112011</v>
      </c>
      <c r="J26" s="10">
        <f t="shared" si="7"/>
        <v>2224.1710130169231</v>
      </c>
      <c r="K26" s="10">
        <f t="shared" si="8"/>
        <v>943.85188652342185</v>
      </c>
      <c r="L26" s="18">
        <f t="shared" si="9"/>
        <v>-1.4240729677698365E-2</v>
      </c>
      <c r="M26" s="18">
        <f t="shared" si="10"/>
        <v>-2.1563214633882849E-3</v>
      </c>
      <c r="N26" s="18">
        <f t="shared" si="11"/>
        <v>-1.9924103672931428E-2</v>
      </c>
      <c r="O26" s="18">
        <f t="shared" si="12"/>
        <v>-7.2724445153039005E-3</v>
      </c>
      <c r="P26" s="5"/>
      <c r="Q26" s="10">
        <v>6471.4706728485398</v>
      </c>
      <c r="R26" s="9">
        <v>11716.748150040001</v>
      </c>
      <c r="S26" s="9">
        <v>11910.687329660001</v>
      </c>
      <c r="T26" s="9">
        <v>6524.561541</v>
      </c>
      <c r="U26" s="10">
        <v>11181.9429404</v>
      </c>
      <c r="V26" s="10">
        <v>12734.736084009901</v>
      </c>
      <c r="W26" s="10">
        <f t="shared" si="13"/>
        <v>5245.277477191461</v>
      </c>
      <c r="X26" s="10">
        <f t="shared" si="13"/>
        <v>193.93917961999978</v>
      </c>
      <c r="Y26" s="10">
        <f t="shared" si="14"/>
        <v>534.80520964000061</v>
      </c>
      <c r="Z26" s="10">
        <f t="shared" si="15"/>
        <v>-824.04875434990026</v>
      </c>
      <c r="AA26" s="18">
        <f t="shared" si="16"/>
        <v>1.6552304200490787E-2</v>
      </c>
      <c r="AB26" s="18">
        <f t="shared" si="17"/>
        <v>0.13886613014270616</v>
      </c>
      <c r="AC26" s="18">
        <f t="shared" si="18"/>
        <v>0.81052325543223902</v>
      </c>
      <c r="AD26" s="18">
        <f t="shared" si="19"/>
        <v>0.71382289371220753</v>
      </c>
      <c r="AE26" s="7"/>
      <c r="AF26" s="9">
        <v>6948.40537371134</v>
      </c>
      <c r="AG26" s="9">
        <v>6470.3481315539402</v>
      </c>
      <c r="AH26" s="9">
        <v>6330.86858390216</v>
      </c>
      <c r="AI26" s="9">
        <v>6948.4053739999999</v>
      </c>
      <c r="AJ26" s="10">
        <v>6670.703246</v>
      </c>
      <c r="AK26" s="10">
        <v>6428.7182737224302</v>
      </c>
      <c r="AL26" s="10">
        <f t="shared" si="20"/>
        <v>-478.05724215739974</v>
      </c>
      <c r="AM26" s="10">
        <f t="shared" si="20"/>
        <v>-139.47954765178019</v>
      </c>
      <c r="AN26" s="10">
        <f t="shared" si="21"/>
        <v>-200.35511444605982</v>
      </c>
      <c r="AO26" s="10">
        <f t="shared" si="22"/>
        <v>-97.849689820270214</v>
      </c>
      <c r="AP26" s="18">
        <f t="shared" si="23"/>
        <v>-2.1556729995961178E-2</v>
      </c>
      <c r="AQ26" s="18">
        <f t="shared" si="24"/>
        <v>-3.627578133125213E-2</v>
      </c>
      <c r="AR26" s="18">
        <f t="shared" si="25"/>
        <v>-6.8801000581527078E-2</v>
      </c>
      <c r="AS26" s="18">
        <f t="shared" si="26"/>
        <v>-3.9966310693259781E-2</v>
      </c>
      <c r="AT26" s="7"/>
      <c r="AU26" s="9">
        <v>2028.3582990247201</v>
      </c>
      <c r="AV26" s="9">
        <v>1630.3194617972399</v>
      </c>
      <c r="AW26" s="9">
        <v>1466.82980701876</v>
      </c>
      <c r="AX26" s="9">
        <v>2028.3582990247201</v>
      </c>
      <c r="AY26" s="10">
        <v>1630.3577499999999</v>
      </c>
      <c r="AZ26" s="10">
        <v>1392.27231405263</v>
      </c>
      <c r="BA26" s="10">
        <f t="shared" si="27"/>
        <v>-398.03883722748014</v>
      </c>
      <c r="BB26" s="10">
        <f t="shared" si="27"/>
        <v>-163.48965477847992</v>
      </c>
      <c r="BC26" s="10">
        <f t="shared" si="28"/>
        <v>-3.8288202759986234E-2</v>
      </c>
      <c r="BD26" s="10">
        <f t="shared" si="29"/>
        <v>74.557492966129985</v>
      </c>
      <c r="BE26" s="18">
        <f t="shared" si="30"/>
        <v>-0.10028074779788947</v>
      </c>
      <c r="BF26" s="18">
        <f t="shared" si="31"/>
        <v>-0.14603263360288249</v>
      </c>
      <c r="BG26" s="18">
        <f t="shared" si="32"/>
        <v>-0.19623694562191804</v>
      </c>
      <c r="BH26" s="18">
        <f t="shared" si="33"/>
        <v>-0.19621806917253609</v>
      </c>
      <c r="BI26" s="1"/>
      <c r="BJ26" s="9">
        <v>0</v>
      </c>
      <c r="BK26" s="9">
        <v>0</v>
      </c>
      <c r="BL26" s="9">
        <v>0</v>
      </c>
      <c r="BM26" s="9">
        <v>0</v>
      </c>
      <c r="BN26" s="10">
        <v>0</v>
      </c>
      <c r="BO26" s="10">
        <v>0</v>
      </c>
      <c r="BP26" s="10">
        <f t="shared" si="34"/>
        <v>0</v>
      </c>
      <c r="BQ26" s="10">
        <f t="shared" si="34"/>
        <v>0</v>
      </c>
      <c r="BR26" s="10">
        <f t="shared" si="35"/>
        <v>0</v>
      </c>
      <c r="BS26" s="10">
        <f t="shared" si="36"/>
        <v>0</v>
      </c>
      <c r="BT26" s="18">
        <f t="shared" si="37"/>
        <v>0</v>
      </c>
      <c r="BU26" s="18">
        <f t="shared" si="38"/>
        <v>0</v>
      </c>
      <c r="BV26" s="18">
        <f t="shared" si="39"/>
        <v>0</v>
      </c>
      <c r="BW26" s="18">
        <f t="shared" si="40"/>
        <v>0</v>
      </c>
      <c r="BX26" s="2"/>
      <c r="BY26" s="9">
        <v>28217.2492756955</v>
      </c>
      <c r="BZ26" s="9">
        <v>26320.6021375612</v>
      </c>
      <c r="CA26" s="9">
        <v>25929.1610305043</v>
      </c>
      <c r="CB26" s="9">
        <v>28217.24928</v>
      </c>
      <c r="CC26" s="10">
        <v>26320.602326667798</v>
      </c>
      <c r="CD26" s="10">
        <v>25751.6079961209</v>
      </c>
      <c r="CE26" s="10">
        <f t="shared" si="41"/>
        <v>-1896.6471381342999</v>
      </c>
      <c r="CF26" s="10">
        <f t="shared" si="41"/>
        <v>-391.44110705690036</v>
      </c>
      <c r="CG26" s="10">
        <f t="shared" si="42"/>
        <v>-1.8910659855464473E-4</v>
      </c>
      <c r="CH26" s="10">
        <f t="shared" si="43"/>
        <v>177.55303438339979</v>
      </c>
      <c r="CI26" s="18">
        <f t="shared" si="44"/>
        <v>-1.4872042250822545E-2</v>
      </c>
      <c r="CJ26" s="18">
        <f t="shared" si="45"/>
        <v>-2.1617830909986386E-2</v>
      </c>
      <c r="CK26" s="18">
        <f t="shared" si="46"/>
        <v>-6.721587634581902E-2</v>
      </c>
      <c r="CL26" s="18">
        <f t="shared" si="47"/>
        <v>-6.7215869786305463E-2</v>
      </c>
      <c r="CM26" s="6"/>
      <c r="CN26" s="9">
        <v>2636.0444000000002</v>
      </c>
      <c r="CO26" s="9">
        <v>2636.0444000000002</v>
      </c>
      <c r="CP26" s="9">
        <v>2636.0444000000002</v>
      </c>
      <c r="CQ26" s="9">
        <v>2636.0444000000002</v>
      </c>
      <c r="CR26" s="9">
        <v>2636.0444000000002</v>
      </c>
      <c r="CS26" s="9">
        <v>2636.0444000000002</v>
      </c>
      <c r="CT26" s="10">
        <f t="shared" si="48"/>
        <v>0</v>
      </c>
      <c r="CU26" s="10">
        <f t="shared" si="48"/>
        <v>0</v>
      </c>
      <c r="CV26" s="10">
        <f t="shared" si="49"/>
        <v>0</v>
      </c>
      <c r="CW26" s="10">
        <f t="shared" si="50"/>
        <v>0</v>
      </c>
      <c r="CX26" s="18">
        <f t="shared" si="51"/>
        <v>0</v>
      </c>
      <c r="CY26" s="18">
        <f t="shared" si="52"/>
        <v>0</v>
      </c>
      <c r="CZ26" s="18">
        <f t="shared" si="53"/>
        <v>0</v>
      </c>
      <c r="DA26" s="18">
        <f t="shared" si="54"/>
        <v>0</v>
      </c>
      <c r="DB26" s="7"/>
      <c r="DC26" s="9">
        <v>6108.4473944921428</v>
      </c>
      <c r="DD26" s="9">
        <v>3413.0862089464226</v>
      </c>
      <c r="DE26" s="9">
        <v>2896.0636230951559</v>
      </c>
      <c r="DF26" s="9">
        <v>2618.4933057205499</v>
      </c>
      <c r="DG26" s="10">
        <v>1599.612341</v>
      </c>
      <c r="DH26" s="10">
        <v>1389.4849020242</v>
      </c>
      <c r="DI26" s="10">
        <f t="shared" si="55"/>
        <v>-2695.3611855457202</v>
      </c>
      <c r="DJ26" s="10">
        <f t="shared" si="55"/>
        <v>-517.02258585126674</v>
      </c>
      <c r="DK26" s="10">
        <f t="shared" si="56"/>
        <v>1813.4738679464226</v>
      </c>
      <c r="DL26" s="10">
        <f t="shared" si="57"/>
        <v>1506.5787210709559</v>
      </c>
      <c r="DM26" s="18">
        <f t="shared" si="58"/>
        <v>-0.15148242798439751</v>
      </c>
      <c r="DN26" s="18">
        <f t="shared" si="59"/>
        <v>-0.13136147652151681</v>
      </c>
      <c r="DO26" s="18">
        <f t="shared" si="60"/>
        <v>-0.44125143616298801</v>
      </c>
      <c r="DP26" s="18">
        <f t="shared" si="61"/>
        <v>-0.38910963128858445</v>
      </c>
      <c r="DQ26" s="7"/>
      <c r="DR26" s="9">
        <v>5201.7604302559603</v>
      </c>
      <c r="DS26" s="9">
        <v>3746.1144533000002</v>
      </c>
      <c r="DT26" s="9">
        <v>3317.2788445974002</v>
      </c>
      <c r="DU26" s="9">
        <v>5201.7604300000003</v>
      </c>
      <c r="DV26" s="10">
        <v>3746.1144533000002</v>
      </c>
      <c r="DW26" s="10">
        <v>3317.2788445974002</v>
      </c>
      <c r="DX26" s="10">
        <f t="shared" si="62"/>
        <v>-1455.6459769559601</v>
      </c>
      <c r="DY26" s="10">
        <f t="shared" si="62"/>
        <v>-428.83560870259998</v>
      </c>
      <c r="DZ26" s="10">
        <f t="shared" si="63"/>
        <v>0</v>
      </c>
      <c r="EA26" s="10">
        <f t="shared" si="64"/>
        <v>0</v>
      </c>
      <c r="EB26" s="18">
        <f t="shared" si="65"/>
        <v>-0.11447477487636108</v>
      </c>
      <c r="EC26" s="18">
        <f t="shared" si="66"/>
        <v>-0.11447477487636108</v>
      </c>
      <c r="ED26" s="18">
        <f t="shared" si="67"/>
        <v>-0.27983718136829555</v>
      </c>
      <c r="EE26" s="18">
        <f t="shared" si="68"/>
        <v>-0.2798371813328589</v>
      </c>
      <c r="EF26" s="6"/>
      <c r="EG26" s="9">
        <v>548.25317021470698</v>
      </c>
      <c r="EH26" s="9">
        <v>419.11175227277778</v>
      </c>
      <c r="EI26" s="9">
        <v>399.15624172829405</v>
      </c>
      <c r="EJ26" s="9">
        <v>563.34872732811095</v>
      </c>
      <c r="EK26" s="10">
        <v>470.946541609169</v>
      </c>
      <c r="EL26" s="10">
        <v>432.04464461412402</v>
      </c>
      <c r="EM26" s="10">
        <f t="shared" si="69"/>
        <v>-129.14141794192921</v>
      </c>
      <c r="EN26" s="10">
        <f t="shared" si="69"/>
        <v>-19.95551054448373</v>
      </c>
      <c r="EO26" s="10">
        <f t="shared" si="70"/>
        <v>-51.834789336391225</v>
      </c>
      <c r="EP26" s="10">
        <f t="shared" si="71"/>
        <v>-32.888402885829976</v>
      </c>
      <c r="EQ26" s="18">
        <f t="shared" si="72"/>
        <v>-4.7613817642354582E-2</v>
      </c>
      <c r="ER26" s="18">
        <f t="shared" si="73"/>
        <v>-8.2603636629588084E-2</v>
      </c>
      <c r="ES26" s="18">
        <f t="shared" si="74"/>
        <v>-0.23555069985524174</v>
      </c>
      <c r="ET26" s="18">
        <f t="shared" si="75"/>
        <v>-0.16402306641783568</v>
      </c>
      <c r="EU26" s="7"/>
      <c r="EV26" s="9">
        <v>1334.9993319239841</v>
      </c>
      <c r="EW26" s="9">
        <v>996.84930663094599</v>
      </c>
      <c r="EX26" s="9">
        <v>960.00884778525688</v>
      </c>
      <c r="EY26" s="9">
        <v>1143.776139231084</v>
      </c>
      <c r="EZ26" s="10">
        <v>868.72899015212295</v>
      </c>
      <c r="FA26" s="10">
        <v>820.0593626263169</v>
      </c>
      <c r="FB26" s="10">
        <f t="shared" si="76"/>
        <v>-338.15002529303808</v>
      </c>
      <c r="FC26" s="10">
        <f t="shared" si="76"/>
        <v>-36.840458845689113</v>
      </c>
      <c r="FD26" s="10">
        <f t="shared" si="77"/>
        <v>128.12031647882304</v>
      </c>
      <c r="FE26" s="10">
        <f t="shared" si="78"/>
        <v>139.94948515893998</v>
      </c>
      <c r="FF26" s="18">
        <f t="shared" si="79"/>
        <v>-3.6956898701368313E-2</v>
      </c>
      <c r="FG26" s="18">
        <f t="shared" si="80"/>
        <v>-5.6023947718474923E-2</v>
      </c>
      <c r="FH26" s="18">
        <f t="shared" si="81"/>
        <v>-0.25329602585321193</v>
      </c>
      <c r="FI26" s="18">
        <f t="shared" si="82"/>
        <v>-0.24047288594765101</v>
      </c>
      <c r="FJ26" s="15"/>
      <c r="FK26" s="9">
        <v>48201.918940043499</v>
      </c>
      <c r="FL26" s="9">
        <v>48201.918940043499</v>
      </c>
      <c r="FM26" s="9">
        <v>48201.918940043499</v>
      </c>
      <c r="FN26" s="9">
        <v>48201.918940043499</v>
      </c>
      <c r="FO26" s="9">
        <v>48201.918940000003</v>
      </c>
      <c r="FP26" s="9">
        <v>48201.918940043499</v>
      </c>
      <c r="FQ26" s="10">
        <f t="shared" si="83"/>
        <v>0</v>
      </c>
      <c r="FR26" s="10">
        <f t="shared" si="83"/>
        <v>0</v>
      </c>
      <c r="FS26" s="10">
        <f t="shared" si="84"/>
        <v>4.349567461758852E-8</v>
      </c>
      <c r="FT26" s="10">
        <f t="shared" si="85"/>
        <v>0</v>
      </c>
      <c r="FU26" s="18">
        <f t="shared" si="86"/>
        <v>0</v>
      </c>
      <c r="FV26" s="18">
        <f t="shared" si="87"/>
        <v>9.0236396338764757E-13</v>
      </c>
      <c r="FW26" s="18">
        <f t="shared" si="88"/>
        <v>0</v>
      </c>
      <c r="FX26" s="18">
        <f t="shared" si="89"/>
        <v>-9.0236396338683331E-13</v>
      </c>
      <c r="FY26" s="7"/>
    </row>
    <row r="27" spans="1:181">
      <c r="A27" s="5" t="s">
        <v>24</v>
      </c>
      <c r="B27" s="9">
        <f t="shared" si="0"/>
        <v>56684.920445233089</v>
      </c>
      <c r="C27" s="9">
        <f t="shared" si="1"/>
        <v>53942.97635481265</v>
      </c>
      <c r="D27" s="9">
        <f t="shared" si="2"/>
        <v>53526.578854827756</v>
      </c>
      <c r="E27" s="9">
        <f t="shared" si="3"/>
        <v>56096.435764991322</v>
      </c>
      <c r="F27" s="9">
        <f t="shared" si="4"/>
        <v>55910.783959904744</v>
      </c>
      <c r="G27" s="9">
        <f t="shared" si="5"/>
        <v>55474.984173107077</v>
      </c>
      <c r="H27" s="10">
        <f t="shared" si="6"/>
        <v>-2741.9440904204384</v>
      </c>
      <c r="I27" s="10">
        <f t="shared" si="6"/>
        <v>-416.39749998489424</v>
      </c>
      <c r="J27" s="10">
        <f t="shared" si="7"/>
        <v>-1967.8076050920936</v>
      </c>
      <c r="K27" s="10">
        <f t="shared" si="8"/>
        <v>-1948.4053182793214</v>
      </c>
      <c r="L27" s="18">
        <f t="shared" si="9"/>
        <v>-7.7192162561816879E-3</v>
      </c>
      <c r="M27" s="18">
        <f t="shared" si="10"/>
        <v>-7.7945568981860674E-3</v>
      </c>
      <c r="N27" s="18">
        <f t="shared" si="11"/>
        <v>-4.8371666906891139E-2</v>
      </c>
      <c r="O27" s="18">
        <f t="shared" si="12"/>
        <v>-3.309511603630967E-3</v>
      </c>
      <c r="P27" s="5"/>
      <c r="Q27" s="10">
        <v>2398.4027514723898</v>
      </c>
      <c r="R27" s="9">
        <v>1649.85745155</v>
      </c>
      <c r="S27" s="9">
        <v>1752.6142089799901</v>
      </c>
      <c r="T27" s="9">
        <v>2399.3737249999999</v>
      </c>
      <c r="U27" s="10">
        <v>3868.8151250999999</v>
      </c>
      <c r="V27" s="10">
        <v>3868.5017963499899</v>
      </c>
      <c r="W27" s="10">
        <f t="shared" si="13"/>
        <v>-748.54529992238986</v>
      </c>
      <c r="X27" s="10">
        <f t="shared" si="13"/>
        <v>102.7567574299901</v>
      </c>
      <c r="Y27" s="10">
        <f t="shared" si="14"/>
        <v>-2218.95767355</v>
      </c>
      <c r="Z27" s="10">
        <f t="shared" si="15"/>
        <v>-2115.8875873699999</v>
      </c>
      <c r="AA27" s="18">
        <f t="shared" si="16"/>
        <v>6.2282203431243521E-2</v>
      </c>
      <c r="AB27" s="18">
        <f t="shared" si="17"/>
        <v>-8.0988297418809339E-5</v>
      </c>
      <c r="AC27" s="18">
        <f t="shared" si="18"/>
        <v>-0.31210158488304546</v>
      </c>
      <c r="AD27" s="18">
        <f t="shared" si="19"/>
        <v>0.61242706160750349</v>
      </c>
      <c r="AE27" s="7"/>
      <c r="AF27" s="9">
        <v>2728.5743088373902</v>
      </c>
      <c r="AG27" s="9">
        <v>2687.5669658367801</v>
      </c>
      <c r="AH27" s="9">
        <v>2594.4539783764299</v>
      </c>
      <c r="AI27" s="9">
        <v>2728.5743090000001</v>
      </c>
      <c r="AJ27" s="10">
        <v>2688.7118030000001</v>
      </c>
      <c r="AK27" s="10">
        <v>2686.04888105086</v>
      </c>
      <c r="AL27" s="10">
        <f t="shared" si="20"/>
        <v>-41.007343000610035</v>
      </c>
      <c r="AM27" s="10">
        <f t="shared" si="20"/>
        <v>-93.112987460350269</v>
      </c>
      <c r="AN27" s="10">
        <f t="shared" si="21"/>
        <v>-1.1448371632200178</v>
      </c>
      <c r="AO27" s="10">
        <f t="shared" si="22"/>
        <v>-91.594902674430159</v>
      </c>
      <c r="AP27" s="18">
        <f t="shared" si="23"/>
        <v>-3.4645829720324504E-2</v>
      </c>
      <c r="AQ27" s="18">
        <f t="shared" si="24"/>
        <v>-9.9040810032853012E-4</v>
      </c>
      <c r="AR27" s="18">
        <f t="shared" si="25"/>
        <v>-1.5028853298147019E-2</v>
      </c>
      <c r="AS27" s="18">
        <f t="shared" si="26"/>
        <v>-1.4609279970318719E-2</v>
      </c>
      <c r="AT27" s="7"/>
      <c r="AU27" s="9">
        <v>630.793439037864</v>
      </c>
      <c r="AV27" s="9">
        <v>468.55873148139199</v>
      </c>
      <c r="AW27" s="9">
        <v>425.48845370579602</v>
      </c>
      <c r="AX27" s="9">
        <v>630.793439037864</v>
      </c>
      <c r="AY27" s="10">
        <v>468.58400060000002</v>
      </c>
      <c r="AZ27" s="10">
        <v>405.85607456959502</v>
      </c>
      <c r="BA27" s="10">
        <f t="shared" si="27"/>
        <v>-162.23470755647202</v>
      </c>
      <c r="BB27" s="10">
        <f t="shared" si="27"/>
        <v>-43.070277775595969</v>
      </c>
      <c r="BC27" s="10">
        <f t="shared" si="28"/>
        <v>-2.5269118608036933E-2</v>
      </c>
      <c r="BD27" s="10">
        <f t="shared" si="29"/>
        <v>19.632379136200996</v>
      </c>
      <c r="BE27" s="18">
        <f t="shared" si="30"/>
        <v>-9.1920766558815967E-2</v>
      </c>
      <c r="BF27" s="18">
        <f t="shared" si="31"/>
        <v>-0.13386698212078263</v>
      </c>
      <c r="BG27" s="18">
        <f t="shared" si="32"/>
        <v>-0.2571914948955798</v>
      </c>
      <c r="BH27" s="18">
        <f t="shared" si="33"/>
        <v>-0.25715143563521942</v>
      </c>
      <c r="BI27" s="1"/>
      <c r="BJ27" s="9">
        <v>0</v>
      </c>
      <c r="BK27" s="9">
        <v>0</v>
      </c>
      <c r="BL27" s="9">
        <v>0</v>
      </c>
      <c r="BM27" s="9">
        <v>0</v>
      </c>
      <c r="BN27" s="10">
        <v>0</v>
      </c>
      <c r="BO27" s="10">
        <v>0</v>
      </c>
      <c r="BP27" s="10">
        <f t="shared" si="34"/>
        <v>0</v>
      </c>
      <c r="BQ27" s="10">
        <f t="shared" si="34"/>
        <v>0</v>
      </c>
      <c r="BR27" s="10">
        <f t="shared" si="35"/>
        <v>0</v>
      </c>
      <c r="BS27" s="10">
        <f t="shared" si="36"/>
        <v>0</v>
      </c>
      <c r="BT27" s="18">
        <f t="shared" si="37"/>
        <v>0</v>
      </c>
      <c r="BU27" s="18">
        <f t="shared" si="38"/>
        <v>0</v>
      </c>
      <c r="BV27" s="18">
        <f t="shared" si="39"/>
        <v>0</v>
      </c>
      <c r="BW27" s="18">
        <f t="shared" si="40"/>
        <v>0</v>
      </c>
      <c r="BX27" s="2"/>
      <c r="BY27" s="9">
        <v>5568.9549829444004</v>
      </c>
      <c r="BZ27" s="9">
        <v>5112.56388298196</v>
      </c>
      <c r="CA27" s="9">
        <v>5016.6377490334498</v>
      </c>
      <c r="CB27" s="9">
        <v>5568.9549829999996</v>
      </c>
      <c r="CC27" s="10">
        <v>5112.5639447506592</v>
      </c>
      <c r="CD27" s="10">
        <v>4975.6465529932202</v>
      </c>
      <c r="CE27" s="10">
        <f t="shared" si="41"/>
        <v>-456.39109996244042</v>
      </c>
      <c r="CF27" s="10">
        <f t="shared" si="41"/>
        <v>-95.926133948510142</v>
      </c>
      <c r="CG27" s="10">
        <f t="shared" si="42"/>
        <v>-6.1768699197273236E-5</v>
      </c>
      <c r="CH27" s="10">
        <f t="shared" si="43"/>
        <v>40.991196040229624</v>
      </c>
      <c r="CI27" s="18">
        <f t="shared" si="44"/>
        <v>-1.8762823535137942E-2</v>
      </c>
      <c r="CJ27" s="18">
        <f t="shared" si="45"/>
        <v>-2.6780572964377164E-2</v>
      </c>
      <c r="CK27" s="18">
        <f t="shared" si="46"/>
        <v>-8.195273643981564E-2</v>
      </c>
      <c r="CL27" s="18">
        <f t="shared" si="47"/>
        <v>-8.1952725357367195E-2</v>
      </c>
      <c r="CM27" s="6"/>
      <c r="CN27" s="9">
        <v>17311.155600000002</v>
      </c>
      <c r="CO27" s="9">
        <v>17311.155600000002</v>
      </c>
      <c r="CP27" s="9">
        <v>17311.155600000002</v>
      </c>
      <c r="CQ27" s="9">
        <v>17311.155600000002</v>
      </c>
      <c r="CR27" s="9">
        <v>17311.155600000002</v>
      </c>
      <c r="CS27" s="9">
        <v>17311.155600000002</v>
      </c>
      <c r="CT27" s="10">
        <f t="shared" si="48"/>
        <v>0</v>
      </c>
      <c r="CU27" s="10">
        <f t="shared" si="48"/>
        <v>0</v>
      </c>
      <c r="CV27" s="10">
        <f t="shared" si="49"/>
        <v>0</v>
      </c>
      <c r="CW27" s="10">
        <f t="shared" si="50"/>
        <v>0</v>
      </c>
      <c r="CX27" s="18">
        <f t="shared" si="51"/>
        <v>0</v>
      </c>
      <c r="CY27" s="18">
        <f t="shared" si="52"/>
        <v>0</v>
      </c>
      <c r="CZ27" s="18">
        <f t="shared" si="53"/>
        <v>0</v>
      </c>
      <c r="DA27" s="18">
        <f t="shared" si="54"/>
        <v>0</v>
      </c>
      <c r="DB27" s="7"/>
      <c r="DC27" s="9">
        <v>1071.2968330057429</v>
      </c>
      <c r="DD27" s="9">
        <v>507.69429045832146</v>
      </c>
      <c r="DE27" s="9">
        <v>405.71344174558732</v>
      </c>
      <c r="DF27" s="9">
        <v>517.47032502615798</v>
      </c>
      <c r="DG27" s="10">
        <v>268.33018980000003</v>
      </c>
      <c r="DH27" s="10">
        <v>225.482973278543</v>
      </c>
      <c r="DI27" s="10">
        <f t="shared" si="55"/>
        <v>-563.60254254742142</v>
      </c>
      <c r="DJ27" s="10">
        <f t="shared" si="55"/>
        <v>-101.98084871273414</v>
      </c>
      <c r="DK27" s="10">
        <f t="shared" si="56"/>
        <v>239.36410065832143</v>
      </c>
      <c r="DL27" s="10">
        <f t="shared" si="57"/>
        <v>180.23046846704432</v>
      </c>
      <c r="DM27" s="18">
        <f t="shared" si="58"/>
        <v>-0.20087058418693432</v>
      </c>
      <c r="DN27" s="18">
        <f t="shared" si="59"/>
        <v>-0.15968093844898038</v>
      </c>
      <c r="DO27" s="18">
        <f t="shared" si="60"/>
        <v>-0.5260937260181372</v>
      </c>
      <c r="DP27" s="18">
        <f t="shared" si="61"/>
        <v>-0.48145782120658609</v>
      </c>
      <c r="DQ27" s="7"/>
      <c r="DR27" s="9">
        <v>2023.5704191289601</v>
      </c>
      <c r="DS27" s="9">
        <v>1378.3251680999999</v>
      </c>
      <c r="DT27" s="9">
        <v>1209.55134061899</v>
      </c>
      <c r="DU27" s="9">
        <v>2023.5704189999999</v>
      </c>
      <c r="DV27" s="10">
        <v>1378.3251680999999</v>
      </c>
      <c r="DW27" s="10">
        <v>1209.55134061899</v>
      </c>
      <c r="DX27" s="10">
        <f t="shared" si="62"/>
        <v>-645.24525102896018</v>
      </c>
      <c r="DY27" s="10">
        <f t="shared" si="62"/>
        <v>-168.7738274810099</v>
      </c>
      <c r="DZ27" s="10">
        <f t="shared" si="63"/>
        <v>0</v>
      </c>
      <c r="EA27" s="10">
        <f t="shared" si="64"/>
        <v>0</v>
      </c>
      <c r="EB27" s="18">
        <f t="shared" si="65"/>
        <v>-0.12244848413648431</v>
      </c>
      <c r="EC27" s="18">
        <f t="shared" si="66"/>
        <v>-0.12244848413648431</v>
      </c>
      <c r="ED27" s="18">
        <f t="shared" si="67"/>
        <v>-0.31886473775728746</v>
      </c>
      <c r="EE27" s="18">
        <f t="shared" si="68"/>
        <v>-0.31886473771387941</v>
      </c>
      <c r="EF27" s="6"/>
      <c r="EG27" s="9">
        <v>146.76908907136416</v>
      </c>
      <c r="EH27" s="9">
        <v>106.48423146203608</v>
      </c>
      <c r="EI27" s="9">
        <v>99.043188175020191</v>
      </c>
      <c r="EJ27" s="9">
        <v>151.64824803626402</v>
      </c>
      <c r="EK27" s="10">
        <v>113.2256401403283</v>
      </c>
      <c r="EL27" s="10">
        <v>102.44639674120199</v>
      </c>
      <c r="EM27" s="10">
        <f t="shared" si="69"/>
        <v>-40.284857609328085</v>
      </c>
      <c r="EN27" s="10">
        <f t="shared" si="69"/>
        <v>-7.4410432870158871</v>
      </c>
      <c r="EO27" s="10">
        <f t="shared" si="70"/>
        <v>-6.7414086782922169</v>
      </c>
      <c r="EP27" s="10">
        <f t="shared" si="71"/>
        <v>-3.403208566181803</v>
      </c>
      <c r="EQ27" s="18">
        <f t="shared" si="72"/>
        <v>-6.98792974776625E-2</v>
      </c>
      <c r="ER27" s="18">
        <f t="shared" si="73"/>
        <v>-9.5201434814295119E-2</v>
      </c>
      <c r="ES27" s="18">
        <f t="shared" si="74"/>
        <v>-0.27447780635703345</v>
      </c>
      <c r="ET27" s="18">
        <f t="shared" si="75"/>
        <v>-0.2533666454672634</v>
      </c>
      <c r="EU27" s="7"/>
      <c r="EV27" s="9">
        <v>277.88173654857439</v>
      </c>
      <c r="EW27" s="9">
        <v>193.24874775575171</v>
      </c>
      <c r="EX27" s="9">
        <v>184.39960900608941</v>
      </c>
      <c r="EY27" s="9">
        <v>237.3734317046287</v>
      </c>
      <c r="EZ27" s="10">
        <v>173.55119841374929</v>
      </c>
      <c r="FA27" s="10">
        <v>162.77327231827309</v>
      </c>
      <c r="FB27" s="10">
        <f t="shared" si="76"/>
        <v>-84.632988792822687</v>
      </c>
      <c r="FC27" s="10">
        <f t="shared" si="76"/>
        <v>-8.849138749662302</v>
      </c>
      <c r="FD27" s="10">
        <f t="shared" si="77"/>
        <v>19.697549342002418</v>
      </c>
      <c r="FE27" s="10">
        <f t="shared" si="78"/>
        <v>21.62633668781632</v>
      </c>
      <c r="FF27" s="18">
        <f t="shared" si="79"/>
        <v>-4.5791441613100559E-2</v>
      </c>
      <c r="FG27" s="18">
        <f t="shared" si="80"/>
        <v>-6.2102285630903149E-2</v>
      </c>
      <c r="FH27" s="18">
        <f t="shared" si="81"/>
        <v>-0.30456477580716657</v>
      </c>
      <c r="FI27" s="18">
        <f t="shared" si="82"/>
        <v>-0.26886847796132229</v>
      </c>
      <c r="FJ27" s="15"/>
      <c r="FK27" s="9">
        <v>24527.521285186402</v>
      </c>
      <c r="FL27" s="9">
        <v>24527.521285186402</v>
      </c>
      <c r="FM27" s="9">
        <v>24527.521285186402</v>
      </c>
      <c r="FN27" s="9">
        <v>24527.521285186402</v>
      </c>
      <c r="FO27" s="9">
        <v>24527.521290000001</v>
      </c>
      <c r="FP27" s="9">
        <v>24527.521285186402</v>
      </c>
      <c r="FQ27" s="10">
        <f t="shared" si="83"/>
        <v>0</v>
      </c>
      <c r="FR27" s="10">
        <f t="shared" si="83"/>
        <v>0</v>
      </c>
      <c r="FS27" s="10">
        <f t="shared" si="84"/>
        <v>-4.8135989345610142E-6</v>
      </c>
      <c r="FT27" s="10">
        <f t="shared" si="85"/>
        <v>0</v>
      </c>
      <c r="FU27" s="18">
        <f t="shared" si="86"/>
        <v>0</v>
      </c>
      <c r="FV27" s="18">
        <f t="shared" si="87"/>
        <v>-1.9625297141311805E-10</v>
      </c>
      <c r="FW27" s="18">
        <f t="shared" si="88"/>
        <v>0</v>
      </c>
      <c r="FX27" s="18">
        <f t="shared" si="89"/>
        <v>1.9625297145163326E-10</v>
      </c>
      <c r="FY27" s="7"/>
    </row>
    <row r="28" spans="1:181">
      <c r="A28" s="5" t="s">
        <v>25</v>
      </c>
      <c r="B28" s="9">
        <f t="shared" si="0"/>
        <v>58864.320471887084</v>
      </c>
      <c r="C28" s="9">
        <f t="shared" si="1"/>
        <v>56730.511813289784</v>
      </c>
      <c r="D28" s="9">
        <f t="shared" si="2"/>
        <v>56017.369999722403</v>
      </c>
      <c r="E28" s="9">
        <f t="shared" si="3"/>
        <v>58095.115916204988</v>
      </c>
      <c r="F28" s="9">
        <f t="shared" si="4"/>
        <v>57440.074820317146</v>
      </c>
      <c r="G28" s="9">
        <f t="shared" si="5"/>
        <v>57779.269232074745</v>
      </c>
      <c r="H28" s="10">
        <f t="shared" si="6"/>
        <v>-2133.8086585972997</v>
      </c>
      <c r="I28" s="10">
        <f t="shared" si="6"/>
        <v>-713.14181356738118</v>
      </c>
      <c r="J28" s="10">
        <f t="shared" si="7"/>
        <v>-709.56300702736189</v>
      </c>
      <c r="K28" s="10">
        <f t="shared" si="8"/>
        <v>-1761.8992323523416</v>
      </c>
      <c r="L28" s="18">
        <f t="shared" si="9"/>
        <v>-1.2570692397672311E-2</v>
      </c>
      <c r="M28" s="18">
        <f t="shared" si="10"/>
        <v>5.9051874987743232E-3</v>
      </c>
      <c r="N28" s="18">
        <f t="shared" si="11"/>
        <v>-3.6249609975815181E-2</v>
      </c>
      <c r="O28" s="18">
        <f t="shared" si="12"/>
        <v>-1.1275321265089781E-2</v>
      </c>
      <c r="P28" s="5"/>
      <c r="Q28" s="10">
        <v>1246.2651299230699</v>
      </c>
      <c r="R28" s="9">
        <v>2281.00540274999</v>
      </c>
      <c r="S28" s="9">
        <v>2310.6368563400001</v>
      </c>
      <c r="T28" s="9">
        <v>1255.253277</v>
      </c>
      <c r="U28" s="10">
        <v>3225.7902749999998</v>
      </c>
      <c r="V28" s="10">
        <v>4307.0154279999897</v>
      </c>
      <c r="W28" s="10">
        <f t="shared" si="13"/>
        <v>1034.7402728269201</v>
      </c>
      <c r="X28" s="10">
        <f t="shared" si="13"/>
        <v>29.631453590010096</v>
      </c>
      <c r="Y28" s="10">
        <f t="shared" si="14"/>
        <v>-944.78487225000981</v>
      </c>
      <c r="Z28" s="10">
        <f t="shared" si="15"/>
        <v>-1996.3785716599896</v>
      </c>
      <c r="AA28" s="18">
        <f t="shared" si="16"/>
        <v>1.2990523193976781E-2</v>
      </c>
      <c r="AB28" s="18">
        <f t="shared" si="17"/>
        <v>0.33518147828131506</v>
      </c>
      <c r="AC28" s="18">
        <f t="shared" si="18"/>
        <v>0.83027298765134594</v>
      </c>
      <c r="AD28" s="18">
        <f t="shared" si="19"/>
        <v>1.5698321877394308</v>
      </c>
      <c r="AE28" s="7"/>
      <c r="AF28" s="9">
        <v>1857.9555644048901</v>
      </c>
      <c r="AG28" s="9">
        <v>1854.7760158881899</v>
      </c>
      <c r="AH28" s="9">
        <v>1855.7187346689</v>
      </c>
      <c r="AI28" s="9">
        <v>1856.834818</v>
      </c>
      <c r="AJ28" s="10">
        <v>1844.589598</v>
      </c>
      <c r="AK28" s="10">
        <v>1846.7633643961899</v>
      </c>
      <c r="AL28" s="10">
        <f t="shared" si="20"/>
        <v>-3.1795485167001516</v>
      </c>
      <c r="AM28" s="10">
        <f t="shared" si="20"/>
        <v>0.94271878071003812</v>
      </c>
      <c r="AN28" s="10">
        <f t="shared" si="21"/>
        <v>10.186417888189908</v>
      </c>
      <c r="AO28" s="10">
        <f t="shared" si="22"/>
        <v>8.9553702727100699</v>
      </c>
      <c r="AP28" s="18">
        <f t="shared" si="23"/>
        <v>5.0826556556404561E-4</v>
      </c>
      <c r="AQ28" s="18">
        <f t="shared" si="24"/>
        <v>1.1784553043922544E-3</v>
      </c>
      <c r="AR28" s="18">
        <f t="shared" si="25"/>
        <v>-1.7113156943118673E-3</v>
      </c>
      <c r="AS28" s="18">
        <f t="shared" si="26"/>
        <v>-6.5946738402877245E-3</v>
      </c>
      <c r="AT28" s="7"/>
      <c r="AU28" s="9">
        <v>1887.1488649053399</v>
      </c>
      <c r="AV28" s="9">
        <v>1471.0733616433699</v>
      </c>
      <c r="AW28" s="9">
        <v>1334.6219779103301</v>
      </c>
      <c r="AX28" s="9">
        <v>1887.1488649053399</v>
      </c>
      <c r="AY28" s="10">
        <v>1471.1543160000001</v>
      </c>
      <c r="AZ28" s="10">
        <v>1272.7670715005199</v>
      </c>
      <c r="BA28" s="10">
        <f t="shared" si="27"/>
        <v>-416.07550326196997</v>
      </c>
      <c r="BB28" s="10">
        <f t="shared" si="27"/>
        <v>-136.45138373303985</v>
      </c>
      <c r="BC28" s="10">
        <f t="shared" si="28"/>
        <v>-8.0954356630172697E-2</v>
      </c>
      <c r="BD28" s="10">
        <f t="shared" si="29"/>
        <v>61.854906409810155</v>
      </c>
      <c r="BE28" s="18">
        <f t="shared" si="30"/>
        <v>-9.2756341927507174E-2</v>
      </c>
      <c r="BF28" s="18">
        <f t="shared" si="31"/>
        <v>-0.13485141724553126</v>
      </c>
      <c r="BG28" s="18">
        <f t="shared" si="32"/>
        <v>-0.22047836871779614</v>
      </c>
      <c r="BH28" s="18">
        <f t="shared" si="33"/>
        <v>-0.2204354710120901</v>
      </c>
      <c r="BI28" s="1"/>
      <c r="BJ28" s="9">
        <v>0</v>
      </c>
      <c r="BK28" s="9">
        <v>0</v>
      </c>
      <c r="BL28" s="9">
        <v>0</v>
      </c>
      <c r="BM28" s="9">
        <v>0</v>
      </c>
      <c r="BN28" s="10">
        <v>0</v>
      </c>
      <c r="BO28" s="10">
        <v>0</v>
      </c>
      <c r="BP28" s="10">
        <f t="shared" si="34"/>
        <v>0</v>
      </c>
      <c r="BQ28" s="10">
        <f t="shared" si="34"/>
        <v>0</v>
      </c>
      <c r="BR28" s="10">
        <f t="shared" si="35"/>
        <v>0</v>
      </c>
      <c r="BS28" s="10">
        <f t="shared" si="36"/>
        <v>0</v>
      </c>
      <c r="BT28" s="18">
        <f t="shared" si="37"/>
        <v>0</v>
      </c>
      <c r="BU28" s="18">
        <f t="shared" si="38"/>
        <v>0</v>
      </c>
      <c r="BV28" s="18">
        <f t="shared" si="39"/>
        <v>0</v>
      </c>
      <c r="BW28" s="18">
        <f t="shared" si="40"/>
        <v>0</v>
      </c>
      <c r="BX28" s="2"/>
      <c r="BY28" s="9">
        <v>8178.7324990056713</v>
      </c>
      <c r="BZ28" s="9">
        <v>7847.1447699400596</v>
      </c>
      <c r="CA28" s="9">
        <v>7777.7939251273001</v>
      </c>
      <c r="CB28" s="9">
        <v>8654.5387489999994</v>
      </c>
      <c r="CC28" s="10">
        <v>8322.951073974371</v>
      </c>
      <c r="CD28" s="10">
        <v>8223.4747008201903</v>
      </c>
      <c r="CE28" s="10">
        <f t="shared" si="41"/>
        <v>-331.58772906561171</v>
      </c>
      <c r="CF28" s="10">
        <f t="shared" si="41"/>
        <v>-69.350844812759533</v>
      </c>
      <c r="CG28" s="10">
        <f t="shared" si="42"/>
        <v>-475.80630403431132</v>
      </c>
      <c r="CH28" s="10">
        <f t="shared" si="43"/>
        <v>-445.68077569289017</v>
      </c>
      <c r="CI28" s="18">
        <f t="shared" si="44"/>
        <v>-8.8377170099398165E-3</v>
      </c>
      <c r="CJ28" s="18">
        <f t="shared" si="45"/>
        <v>-1.1952055499309668E-2</v>
      </c>
      <c r="CK28" s="18">
        <f t="shared" si="46"/>
        <v>-4.0542679333982923E-2</v>
      </c>
      <c r="CL28" s="18">
        <f t="shared" si="47"/>
        <v>-3.8313731631733947E-2</v>
      </c>
      <c r="CM28" s="1"/>
      <c r="CN28" s="9">
        <v>1482.9489999999996</v>
      </c>
      <c r="CO28" s="9">
        <v>1482.9489999999996</v>
      </c>
      <c r="CP28" s="9">
        <v>1482.9489999999996</v>
      </c>
      <c r="CQ28" s="9">
        <v>1482.9489999999996</v>
      </c>
      <c r="CR28" s="9">
        <v>1482.9489999999996</v>
      </c>
      <c r="CS28" s="9">
        <v>1482.9489999999996</v>
      </c>
      <c r="CT28" s="10">
        <f t="shared" si="48"/>
        <v>0</v>
      </c>
      <c r="CU28" s="10">
        <f t="shared" si="48"/>
        <v>0</v>
      </c>
      <c r="CV28" s="10">
        <f t="shared" si="49"/>
        <v>0</v>
      </c>
      <c r="CW28" s="10">
        <f t="shared" si="50"/>
        <v>0</v>
      </c>
      <c r="CX28" s="18">
        <f t="shared" si="51"/>
        <v>0</v>
      </c>
      <c r="CY28" s="18">
        <f t="shared" si="52"/>
        <v>0</v>
      </c>
      <c r="CZ28" s="18">
        <f t="shared" si="53"/>
        <v>0</v>
      </c>
      <c r="DA28" s="18">
        <f t="shared" si="54"/>
        <v>0</v>
      </c>
      <c r="DB28" s="7"/>
      <c r="DC28" s="9">
        <v>2161.5325911177365</v>
      </c>
      <c r="DD28" s="9">
        <v>1232.8560607608565</v>
      </c>
      <c r="DE28" s="9">
        <v>1052.5659362746333</v>
      </c>
      <c r="DF28" s="9">
        <v>957.29708918614404</v>
      </c>
      <c r="DG28" s="10">
        <v>555.46112089999997</v>
      </c>
      <c r="DH28" s="10">
        <v>473.07561546546401</v>
      </c>
      <c r="DI28" s="10">
        <f t="shared" si="55"/>
        <v>-928.67653035687999</v>
      </c>
      <c r="DJ28" s="10">
        <f t="shared" si="55"/>
        <v>-180.29012448622325</v>
      </c>
      <c r="DK28" s="10">
        <f t="shared" si="56"/>
        <v>677.39493986085654</v>
      </c>
      <c r="DL28" s="10">
        <f t="shared" si="57"/>
        <v>579.49032080916925</v>
      </c>
      <c r="DM28" s="18">
        <f t="shared" si="58"/>
        <v>-0.14623777278180983</v>
      </c>
      <c r="DN28" s="18">
        <f t="shared" si="59"/>
        <v>-0.14831912141942311</v>
      </c>
      <c r="DO28" s="18">
        <f t="shared" si="60"/>
        <v>-0.42963799582436918</v>
      </c>
      <c r="DP28" s="18">
        <f t="shared" si="61"/>
        <v>-0.41976098415568047</v>
      </c>
      <c r="DQ28" s="7"/>
      <c r="DR28" s="9">
        <v>3960.6298587462302</v>
      </c>
      <c r="DS28" s="9">
        <v>2639.3961165000001</v>
      </c>
      <c r="DT28" s="9">
        <v>2305.7063320065799</v>
      </c>
      <c r="DU28" s="9">
        <v>3960.6298590000001</v>
      </c>
      <c r="DV28" s="10">
        <v>2639.3961165000001</v>
      </c>
      <c r="DW28" s="10">
        <v>2305.7063320065799</v>
      </c>
      <c r="DX28" s="10">
        <f t="shared" si="62"/>
        <v>-1321.2337422462301</v>
      </c>
      <c r="DY28" s="10">
        <f t="shared" si="62"/>
        <v>-333.68978449342012</v>
      </c>
      <c r="DZ28" s="10">
        <f t="shared" si="63"/>
        <v>0</v>
      </c>
      <c r="EA28" s="10">
        <f t="shared" si="64"/>
        <v>0</v>
      </c>
      <c r="EB28" s="18">
        <f t="shared" si="65"/>
        <v>-0.12642656492800827</v>
      </c>
      <c r="EC28" s="18">
        <f t="shared" si="66"/>
        <v>-0.12642656492800827</v>
      </c>
      <c r="ED28" s="18">
        <f t="shared" si="67"/>
        <v>-0.33359182487819689</v>
      </c>
      <c r="EE28" s="18">
        <f t="shared" si="68"/>
        <v>-0.33359182492089573</v>
      </c>
      <c r="EF28" s="6"/>
      <c r="EG28" s="9">
        <v>203.54828086538311</v>
      </c>
      <c r="EH28" s="9">
        <v>150.07541696894131</v>
      </c>
      <c r="EI28" s="9">
        <v>139.86332570173118</v>
      </c>
      <c r="EJ28" s="9">
        <v>212.0714236482263</v>
      </c>
      <c r="EK28" s="10">
        <v>150.47276129483379</v>
      </c>
      <c r="EL28" s="10">
        <v>136.55226318588379</v>
      </c>
      <c r="EM28" s="10">
        <f t="shared" si="69"/>
        <v>-53.472863896441794</v>
      </c>
      <c r="EN28" s="10">
        <f t="shared" si="69"/>
        <v>-10.212091267210127</v>
      </c>
      <c r="EO28" s="10">
        <f t="shared" si="70"/>
        <v>-0.39734432589247604</v>
      </c>
      <c r="EP28" s="10">
        <f t="shared" si="71"/>
        <v>3.3110625158473965</v>
      </c>
      <c r="EQ28" s="18">
        <f t="shared" si="72"/>
        <v>-6.8046396095128345E-2</v>
      </c>
      <c r="ER28" s="18">
        <f t="shared" si="73"/>
        <v>-9.251174756921228E-2</v>
      </c>
      <c r="ES28" s="18">
        <f t="shared" si="74"/>
        <v>-0.2627035888935173</v>
      </c>
      <c r="ET28" s="18">
        <f t="shared" si="75"/>
        <v>-0.29046187031577325</v>
      </c>
      <c r="EU28" s="7"/>
      <c r="EV28" s="9">
        <v>403.34999618075994</v>
      </c>
      <c r="EW28" s="9">
        <v>289.02698210037948</v>
      </c>
      <c r="EX28" s="9">
        <v>275.30522495492932</v>
      </c>
      <c r="EY28" s="9">
        <v>346.18414872727891</v>
      </c>
      <c r="EZ28" s="10">
        <v>265.1018686479423</v>
      </c>
      <c r="FA28" s="10">
        <v>248.75676996192871</v>
      </c>
      <c r="FB28" s="10">
        <f t="shared" si="76"/>
        <v>-114.32301408038046</v>
      </c>
      <c r="FC28" s="10">
        <f t="shared" si="76"/>
        <v>-13.721757145450169</v>
      </c>
      <c r="FD28" s="10">
        <f t="shared" si="77"/>
        <v>23.925113452437188</v>
      </c>
      <c r="FE28" s="10">
        <f t="shared" si="78"/>
        <v>26.548454993000604</v>
      </c>
      <c r="FF28" s="18">
        <f t="shared" si="79"/>
        <v>-4.7475696025793823E-2</v>
      </c>
      <c r="FG28" s="18">
        <f t="shared" si="80"/>
        <v>-6.1655916532674562E-2</v>
      </c>
      <c r="FH28" s="18">
        <f t="shared" si="81"/>
        <v>-0.2834337799997077</v>
      </c>
      <c r="FI28" s="18">
        <f t="shared" si="82"/>
        <v>-0.23421719445396266</v>
      </c>
      <c r="FJ28" s="15"/>
      <c r="FK28" s="9">
        <v>37482.208686737999</v>
      </c>
      <c r="FL28" s="9">
        <v>37482.208686737999</v>
      </c>
      <c r="FM28" s="9">
        <v>37482.208686737999</v>
      </c>
      <c r="FN28" s="9">
        <v>37482.208686737999</v>
      </c>
      <c r="FO28" s="9">
        <v>37482.208689999999</v>
      </c>
      <c r="FP28" s="9">
        <v>37482.208686737999</v>
      </c>
      <c r="FQ28" s="10">
        <f t="shared" si="83"/>
        <v>0</v>
      </c>
      <c r="FR28" s="10">
        <f t="shared" si="83"/>
        <v>0</v>
      </c>
      <c r="FS28" s="10">
        <f t="shared" si="84"/>
        <v>-3.2620009733363986E-6</v>
      </c>
      <c r="FT28" s="10">
        <f t="shared" si="85"/>
        <v>0</v>
      </c>
      <c r="FU28" s="18">
        <f t="shared" si="86"/>
        <v>0</v>
      </c>
      <c r="FV28" s="18">
        <f t="shared" si="87"/>
        <v>-8.7027981737017499E-11</v>
      </c>
      <c r="FW28" s="18">
        <f t="shared" si="88"/>
        <v>0</v>
      </c>
      <c r="FX28" s="18">
        <f t="shared" si="89"/>
        <v>8.7027981744591372E-11</v>
      </c>
      <c r="FY28" s="7"/>
    </row>
    <row r="29" spans="1:181">
      <c r="A29" s="5" t="s">
        <v>26</v>
      </c>
      <c r="B29" s="9">
        <f t="shared" si="0"/>
        <v>39846.343578780725</v>
      </c>
      <c r="C29" s="9">
        <f t="shared" si="1"/>
        <v>36759.596415222433</v>
      </c>
      <c r="D29" s="9">
        <f t="shared" si="2"/>
        <v>37368.359725266622</v>
      </c>
      <c r="E29" s="9">
        <f t="shared" si="3"/>
        <v>39447.967183812572</v>
      </c>
      <c r="F29" s="9">
        <f t="shared" si="4"/>
        <v>37043.647345115962</v>
      </c>
      <c r="G29" s="9">
        <f t="shared" si="5"/>
        <v>47165.510837759721</v>
      </c>
      <c r="H29" s="10">
        <f t="shared" si="6"/>
        <v>-3086.7471635582915</v>
      </c>
      <c r="I29" s="10">
        <f t="shared" si="6"/>
        <v>608.76331004418898</v>
      </c>
      <c r="J29" s="10">
        <f t="shared" si="7"/>
        <v>-284.05092989352852</v>
      </c>
      <c r="K29" s="10">
        <f t="shared" si="8"/>
        <v>-9797.1511124930985</v>
      </c>
      <c r="L29" s="18">
        <f t="shared" si="9"/>
        <v>1.6560663592924959E-2</v>
      </c>
      <c r="M29" s="18">
        <f t="shared" si="10"/>
        <v>0.27324154660969907</v>
      </c>
      <c r="N29" s="18">
        <f t="shared" si="11"/>
        <v>-7.7466258791234976E-2</v>
      </c>
      <c r="O29" s="18">
        <f t="shared" si="12"/>
        <v>-6.0949144159783739E-2</v>
      </c>
      <c r="P29" s="5"/>
      <c r="Q29" s="10">
        <v>3341.19175192589</v>
      </c>
      <c r="R29" s="9">
        <v>1505.1483404400001</v>
      </c>
      <c r="S29" s="9">
        <v>2389.8949140300001</v>
      </c>
      <c r="T29" s="9">
        <v>3396.9971780000001</v>
      </c>
      <c r="U29" s="10">
        <v>1807.8746564099999</v>
      </c>
      <c r="V29" s="10">
        <v>12159.929967919899</v>
      </c>
      <c r="W29" s="10">
        <f t="shared" si="13"/>
        <v>-1836.0434114858899</v>
      </c>
      <c r="X29" s="10">
        <f t="shared" si="13"/>
        <v>884.74657359000003</v>
      </c>
      <c r="Y29" s="10">
        <f t="shared" si="14"/>
        <v>-302.72631596999986</v>
      </c>
      <c r="Z29" s="10">
        <f t="shared" si="15"/>
        <v>-9770.0350538899002</v>
      </c>
      <c r="AA29" s="18">
        <f t="shared" si="16"/>
        <v>0.58781353958199367</v>
      </c>
      <c r="AB29" s="18">
        <f t="shared" si="17"/>
        <v>5.7260912833783326</v>
      </c>
      <c r="AC29" s="18">
        <f t="shared" si="18"/>
        <v>-0.54951752183261549</v>
      </c>
      <c r="AD29" s="18">
        <f t="shared" si="19"/>
        <v>-0.46780213180088787</v>
      </c>
      <c r="AE29" s="7"/>
      <c r="AF29" s="9">
        <v>4094.8845149787899</v>
      </c>
      <c r="AG29" s="9">
        <v>4017.0775678772802</v>
      </c>
      <c r="AH29" s="9">
        <v>4022.5888486221602</v>
      </c>
      <c r="AI29" s="9">
        <v>4094.8845150000002</v>
      </c>
      <c r="AJ29" s="10">
        <v>4091.0280889999999</v>
      </c>
      <c r="AK29" s="10">
        <v>4101.1296296034698</v>
      </c>
      <c r="AL29" s="10">
        <f t="shared" si="20"/>
        <v>-77.80694710150965</v>
      </c>
      <c r="AM29" s="10">
        <f t="shared" si="20"/>
        <v>5.5112807448799686</v>
      </c>
      <c r="AN29" s="10">
        <f t="shared" si="21"/>
        <v>-73.950521122719692</v>
      </c>
      <c r="AO29" s="10">
        <f t="shared" si="22"/>
        <v>-78.540780981309581</v>
      </c>
      <c r="AP29" s="18">
        <f t="shared" si="23"/>
        <v>1.3719627395176891E-3</v>
      </c>
      <c r="AQ29" s="18">
        <f t="shared" si="24"/>
        <v>2.4691936559005762E-3</v>
      </c>
      <c r="AR29" s="18">
        <f t="shared" si="25"/>
        <v>-1.9001011339122627E-2</v>
      </c>
      <c r="AS29" s="18">
        <f t="shared" si="26"/>
        <v>-9.4176673014190811E-4</v>
      </c>
      <c r="AT29" s="7"/>
      <c r="AU29" s="9">
        <v>271.481391141193</v>
      </c>
      <c r="AV29" s="9">
        <v>213.723905858146</v>
      </c>
      <c r="AW29" s="9">
        <v>194.83100943865099</v>
      </c>
      <c r="AX29" s="9">
        <v>271.481391141193</v>
      </c>
      <c r="AY29" s="10">
        <v>213.7351822</v>
      </c>
      <c r="AZ29" s="10">
        <v>186.60527552878199</v>
      </c>
      <c r="BA29" s="10">
        <f t="shared" si="27"/>
        <v>-57.757485283047004</v>
      </c>
      <c r="BB29" s="10">
        <f t="shared" si="27"/>
        <v>-18.892896419495003</v>
      </c>
      <c r="BC29" s="10">
        <f t="shared" si="28"/>
        <v>-1.1276341853999838E-2</v>
      </c>
      <c r="BD29" s="10">
        <f t="shared" si="29"/>
        <v>8.2257339098690068</v>
      </c>
      <c r="BE29" s="18">
        <f t="shared" si="30"/>
        <v>-8.8398611019371409E-2</v>
      </c>
      <c r="BF29" s="18">
        <f t="shared" si="31"/>
        <v>-0.12693233931806108</v>
      </c>
      <c r="BG29" s="18">
        <f t="shared" si="32"/>
        <v>-0.21274933445809657</v>
      </c>
      <c r="BH29" s="18">
        <f t="shared" si="33"/>
        <v>-0.21270779812366641</v>
      </c>
      <c r="BI29" s="1"/>
      <c r="BJ29" s="9">
        <v>0</v>
      </c>
      <c r="BK29" s="9">
        <v>0</v>
      </c>
      <c r="BL29" s="9">
        <v>0</v>
      </c>
      <c r="BM29" s="9">
        <v>0</v>
      </c>
      <c r="BN29" s="10">
        <v>0</v>
      </c>
      <c r="BO29" s="10">
        <v>0</v>
      </c>
      <c r="BP29" s="10">
        <f t="shared" si="34"/>
        <v>0</v>
      </c>
      <c r="BQ29" s="10">
        <f t="shared" si="34"/>
        <v>0</v>
      </c>
      <c r="BR29" s="10">
        <f t="shared" si="35"/>
        <v>0</v>
      </c>
      <c r="BS29" s="10">
        <f t="shared" si="36"/>
        <v>0</v>
      </c>
      <c r="BT29" s="18">
        <f t="shared" si="37"/>
        <v>0</v>
      </c>
      <c r="BU29" s="18">
        <f t="shared" si="38"/>
        <v>0</v>
      </c>
      <c r="BV29" s="18">
        <f t="shared" si="39"/>
        <v>0</v>
      </c>
      <c r="BW29" s="18">
        <f t="shared" si="40"/>
        <v>0</v>
      </c>
      <c r="BX29" s="2"/>
      <c r="BY29" s="9">
        <v>2734.9552405600398</v>
      </c>
      <c r="BZ29" s="9">
        <v>2650.9808853443601</v>
      </c>
      <c r="CA29" s="9">
        <v>2628.5967349062298</v>
      </c>
      <c r="CB29" s="9">
        <v>2734.9552410000001</v>
      </c>
      <c r="CC29" s="10">
        <v>2650.9809245148649</v>
      </c>
      <c r="CD29" s="10">
        <v>2625.7885787796599</v>
      </c>
      <c r="CE29" s="10">
        <f t="shared" si="41"/>
        <v>-83.97435521567968</v>
      </c>
      <c r="CF29" s="10">
        <f t="shared" si="41"/>
        <v>-22.384150438130291</v>
      </c>
      <c r="CG29" s="10">
        <f t="shared" si="42"/>
        <v>-3.9170504805952078E-5</v>
      </c>
      <c r="CH29" s="10">
        <f t="shared" si="43"/>
        <v>2.8081561265698838</v>
      </c>
      <c r="CI29" s="18">
        <f t="shared" si="44"/>
        <v>-8.4437238162970042E-3</v>
      </c>
      <c r="CJ29" s="18">
        <f t="shared" si="45"/>
        <v>-9.5030279177943291E-3</v>
      </c>
      <c r="CK29" s="18">
        <f t="shared" si="46"/>
        <v>-3.070410585530612E-2</v>
      </c>
      <c r="CL29" s="18">
        <f t="shared" si="47"/>
        <v>-3.0704091689058542E-2</v>
      </c>
      <c r="CM29" s="6"/>
      <c r="CN29" s="9">
        <v>19017.9948</v>
      </c>
      <c r="CO29" s="9">
        <v>19017.9948</v>
      </c>
      <c r="CP29" s="9">
        <v>19017.9948</v>
      </c>
      <c r="CQ29" s="9">
        <v>19017.9948</v>
      </c>
      <c r="CR29" s="9">
        <v>19017.9948</v>
      </c>
      <c r="CS29" s="9">
        <v>19017.9948</v>
      </c>
      <c r="CT29" s="10">
        <f t="shared" si="48"/>
        <v>0</v>
      </c>
      <c r="CU29" s="10">
        <f t="shared" si="48"/>
        <v>0</v>
      </c>
      <c r="CV29" s="10">
        <f t="shared" si="49"/>
        <v>0</v>
      </c>
      <c r="CW29" s="10">
        <f t="shared" si="50"/>
        <v>0</v>
      </c>
      <c r="CX29" s="18">
        <f t="shared" si="51"/>
        <v>0</v>
      </c>
      <c r="CY29" s="18">
        <f t="shared" si="52"/>
        <v>0</v>
      </c>
      <c r="CZ29" s="18">
        <f t="shared" si="53"/>
        <v>0</v>
      </c>
      <c r="DA29" s="18">
        <f t="shared" si="54"/>
        <v>0</v>
      </c>
      <c r="DB29" s="7"/>
      <c r="DC29" s="9">
        <v>864.95854458130373</v>
      </c>
      <c r="DD29" s="9">
        <v>373.35258894105391</v>
      </c>
      <c r="DE29" s="9">
        <v>293.85030298395378</v>
      </c>
      <c r="DF29" s="9">
        <v>443.12031059382798</v>
      </c>
      <c r="DG29" s="10">
        <v>251.64601450000001</v>
      </c>
      <c r="DH29" s="10">
        <v>235.123936063245</v>
      </c>
      <c r="DI29" s="10">
        <f t="shared" si="55"/>
        <v>-491.60595564024982</v>
      </c>
      <c r="DJ29" s="10">
        <f t="shared" si="55"/>
        <v>-79.502285957100128</v>
      </c>
      <c r="DK29" s="10">
        <f t="shared" si="56"/>
        <v>121.7065744410539</v>
      </c>
      <c r="DL29" s="10">
        <f t="shared" si="57"/>
        <v>58.726366920708784</v>
      </c>
      <c r="DM29" s="18">
        <f t="shared" si="58"/>
        <v>-0.21294156867264205</v>
      </c>
      <c r="DN29" s="18">
        <f t="shared" si="59"/>
        <v>-6.5656030633280738E-2</v>
      </c>
      <c r="DO29" s="18">
        <f t="shared" si="60"/>
        <v>-0.56835782329686002</v>
      </c>
      <c r="DP29" s="18">
        <f t="shared" si="61"/>
        <v>-0.43210453575741586</v>
      </c>
      <c r="DQ29" s="7"/>
      <c r="DR29" s="9">
        <v>1899.8448203733001</v>
      </c>
      <c r="DS29" s="9">
        <v>1480.7969423</v>
      </c>
      <c r="DT29" s="9">
        <v>1334.67279919409</v>
      </c>
      <c r="DU29" s="9">
        <v>1899.84482</v>
      </c>
      <c r="DV29" s="10">
        <v>1480.7969423</v>
      </c>
      <c r="DW29" s="10">
        <v>1334.67279919409</v>
      </c>
      <c r="DX29" s="10">
        <f t="shared" si="62"/>
        <v>-419.04787807330013</v>
      </c>
      <c r="DY29" s="10">
        <f t="shared" si="62"/>
        <v>-146.12414310590998</v>
      </c>
      <c r="DZ29" s="10">
        <f t="shared" si="63"/>
        <v>0</v>
      </c>
      <c r="EA29" s="10">
        <f t="shared" si="64"/>
        <v>0</v>
      </c>
      <c r="EB29" s="18">
        <f t="shared" si="65"/>
        <v>-9.8679392786256967E-2</v>
      </c>
      <c r="EC29" s="18">
        <f t="shared" si="66"/>
        <v>-9.8679392786256967E-2</v>
      </c>
      <c r="ED29" s="18">
        <f t="shared" si="67"/>
        <v>-0.22056952945818042</v>
      </c>
      <c r="EE29" s="18">
        <f t="shared" si="68"/>
        <v>-0.22056952930503032</v>
      </c>
      <c r="EF29" s="6"/>
      <c r="EG29" s="9">
        <v>103.33521449165998</v>
      </c>
      <c r="EH29" s="9">
        <v>78.126806581477894</v>
      </c>
      <c r="EI29" s="9">
        <v>75.084543079350894</v>
      </c>
      <c r="EJ29" s="9">
        <v>110.3420460837043</v>
      </c>
      <c r="EK29" s="10">
        <v>72.237311268948503</v>
      </c>
      <c r="EL29" s="10">
        <v>65.687227311936894</v>
      </c>
      <c r="EM29" s="10">
        <f t="shared" si="69"/>
        <v>-25.208407910182089</v>
      </c>
      <c r="EN29" s="10">
        <f t="shared" si="69"/>
        <v>-3.0422635021269997</v>
      </c>
      <c r="EO29" s="10">
        <f t="shared" si="70"/>
        <v>5.889495312529391</v>
      </c>
      <c r="EP29" s="10">
        <f t="shared" si="71"/>
        <v>9.3973157674139998</v>
      </c>
      <c r="EQ29" s="18">
        <f t="shared" si="72"/>
        <v>-3.8940072367532962E-2</v>
      </c>
      <c r="ER29" s="18">
        <f t="shared" si="73"/>
        <v>-9.0674525974877865E-2</v>
      </c>
      <c r="ES29" s="18">
        <f t="shared" si="74"/>
        <v>-0.24394789360229777</v>
      </c>
      <c r="ET29" s="18">
        <f t="shared" si="75"/>
        <v>-0.34533286419077236</v>
      </c>
      <c r="EU29" s="7"/>
      <c r="EV29" s="9">
        <v>332.66463185854792</v>
      </c>
      <c r="EW29" s="9">
        <v>237.36190901012452</v>
      </c>
      <c r="EX29" s="9">
        <v>225.8131041421949</v>
      </c>
      <c r="EY29" s="9">
        <v>293.31421312384299</v>
      </c>
      <c r="EZ29" s="10">
        <v>272.32075592215199</v>
      </c>
      <c r="FA29" s="10">
        <v>253.54595448863901</v>
      </c>
      <c r="FB29" s="10">
        <f t="shared" si="76"/>
        <v>-95.3027228484234</v>
      </c>
      <c r="FC29" s="10">
        <f t="shared" si="76"/>
        <v>-11.548804867929618</v>
      </c>
      <c r="FD29" s="10">
        <f t="shared" si="77"/>
        <v>-34.958846912027468</v>
      </c>
      <c r="FE29" s="10">
        <f t="shared" si="78"/>
        <v>-27.73285034644411</v>
      </c>
      <c r="FF29" s="18">
        <f t="shared" si="79"/>
        <v>-4.8654836473517794E-2</v>
      </c>
      <c r="FG29" s="18">
        <f t="shared" si="80"/>
        <v>-6.8943703427733233E-2</v>
      </c>
      <c r="FH29" s="18">
        <f t="shared" si="81"/>
        <v>-0.28648288312460879</v>
      </c>
      <c r="FI29" s="18">
        <f t="shared" si="82"/>
        <v>-7.1573269423623714E-2</v>
      </c>
      <c r="FJ29" s="15"/>
      <c r="FK29" s="9">
        <v>7185.0326688699997</v>
      </c>
      <c r="FL29" s="9">
        <v>7185.0326688699897</v>
      </c>
      <c r="FM29" s="9">
        <v>7185.0326688699897</v>
      </c>
      <c r="FN29" s="9">
        <v>7185.0326688699997</v>
      </c>
      <c r="FO29" s="9">
        <v>7185.0326690000002</v>
      </c>
      <c r="FP29" s="9">
        <v>7185.0326688699997</v>
      </c>
      <c r="FQ29" s="10">
        <f t="shared" si="83"/>
        <v>-1.0004441719502211E-11</v>
      </c>
      <c r="FR29" s="10">
        <f t="shared" si="83"/>
        <v>0</v>
      </c>
      <c r="FS29" s="10">
        <f t="shared" si="84"/>
        <v>-1.3001044862903655E-7</v>
      </c>
      <c r="FT29" s="10">
        <f t="shared" si="85"/>
        <v>-1.0004441719502211E-11</v>
      </c>
      <c r="FU29" s="18">
        <f t="shared" si="86"/>
        <v>0</v>
      </c>
      <c r="FV29" s="18">
        <f t="shared" si="87"/>
        <v>-1.809322938059936E-11</v>
      </c>
      <c r="FW29" s="18">
        <f t="shared" si="88"/>
        <v>-1.3924003105577561E-15</v>
      </c>
      <c r="FX29" s="18">
        <f t="shared" si="89"/>
        <v>1.8093229380926726E-11</v>
      </c>
      <c r="FY29" s="7"/>
    </row>
    <row r="30" spans="1:181">
      <c r="A30" s="5" t="s">
        <v>27</v>
      </c>
      <c r="B30" s="9">
        <f t="shared" si="0"/>
        <v>19463.33924612042</v>
      </c>
      <c r="C30" s="9">
        <f t="shared" si="1"/>
        <v>16331.00468112857</v>
      </c>
      <c r="D30" s="9">
        <f t="shared" si="2"/>
        <v>16174.480879644861</v>
      </c>
      <c r="E30" s="9">
        <f t="shared" si="3"/>
        <v>18984.708484178893</v>
      </c>
      <c r="F30" s="9">
        <f t="shared" si="4"/>
        <v>16603.041457139538</v>
      </c>
      <c r="G30" s="9">
        <f t="shared" si="5"/>
        <v>16230.072253816867</v>
      </c>
      <c r="H30" s="10">
        <f t="shared" si="6"/>
        <v>-3132.3345649918501</v>
      </c>
      <c r="I30" s="10">
        <f t="shared" si="6"/>
        <v>-156.52380148370867</v>
      </c>
      <c r="J30" s="10">
        <f t="shared" si="7"/>
        <v>-272.03677601096751</v>
      </c>
      <c r="K30" s="10">
        <f t="shared" si="8"/>
        <v>-55.591374172005089</v>
      </c>
      <c r="L30" s="18">
        <f t="shared" si="9"/>
        <v>-9.5844563479049807E-3</v>
      </c>
      <c r="M30" s="18">
        <f t="shared" si="10"/>
        <v>-2.2463908452284756E-2</v>
      </c>
      <c r="N30" s="18">
        <f t="shared" si="11"/>
        <v>-0.16093510601559344</v>
      </c>
      <c r="O30" s="18">
        <f t="shared" si="12"/>
        <v>-0.12545186190370752</v>
      </c>
      <c r="P30" s="5"/>
      <c r="Q30" s="10">
        <v>2585.86044929746</v>
      </c>
      <c r="R30" s="9">
        <v>1076.8835813799999</v>
      </c>
      <c r="S30" s="9">
        <v>1254.0800999399901</v>
      </c>
      <c r="T30" s="9">
        <v>2676.958787</v>
      </c>
      <c r="U30" s="10">
        <v>1456.8132106600001</v>
      </c>
      <c r="V30" s="10">
        <v>1469.5155786799901</v>
      </c>
      <c r="W30" s="10">
        <f t="shared" si="13"/>
        <v>-1508.9768679174601</v>
      </c>
      <c r="X30" s="10">
        <f t="shared" si="13"/>
        <v>177.19651855999018</v>
      </c>
      <c r="Y30" s="10">
        <f t="shared" si="14"/>
        <v>-379.9296292800002</v>
      </c>
      <c r="Z30" s="10">
        <f t="shared" si="15"/>
        <v>-215.43547874000001</v>
      </c>
      <c r="AA30" s="18">
        <f t="shared" si="16"/>
        <v>0.16454565899585655</v>
      </c>
      <c r="AB30" s="18">
        <f t="shared" si="17"/>
        <v>8.7192839322450012E-3</v>
      </c>
      <c r="AC30" s="18">
        <f t="shared" si="18"/>
        <v>-0.58354922761877071</v>
      </c>
      <c r="AD30" s="18">
        <f t="shared" si="19"/>
        <v>-0.45579542810496021</v>
      </c>
      <c r="AE30" s="7"/>
      <c r="AF30" s="9">
        <v>568.19293956490003</v>
      </c>
      <c r="AG30" s="9">
        <v>464.49152599170998</v>
      </c>
      <c r="AH30" s="9">
        <v>465.16950397682899</v>
      </c>
      <c r="AI30" s="9">
        <v>571.93831</v>
      </c>
      <c r="AJ30" s="10">
        <v>570.9142104</v>
      </c>
      <c r="AK30" s="10">
        <v>572.30026539787195</v>
      </c>
      <c r="AL30" s="10">
        <f t="shared" si="20"/>
        <v>-103.70141357319005</v>
      </c>
      <c r="AM30" s="10">
        <f t="shared" si="20"/>
        <v>0.67797798511901419</v>
      </c>
      <c r="AN30" s="10">
        <f t="shared" si="21"/>
        <v>-106.42268440829002</v>
      </c>
      <c r="AO30" s="10">
        <f t="shared" si="22"/>
        <v>-107.13076142104296</v>
      </c>
      <c r="AP30" s="18">
        <f t="shared" si="23"/>
        <v>1.4596132484257945E-3</v>
      </c>
      <c r="AQ30" s="18">
        <f t="shared" si="24"/>
        <v>2.4277815696702298E-3</v>
      </c>
      <c r="AR30" s="18">
        <f t="shared" si="25"/>
        <v>-0.18251091548691287</v>
      </c>
      <c r="AS30" s="18">
        <f t="shared" si="26"/>
        <v>-1.7905770291904376E-3</v>
      </c>
      <c r="AT30" s="7"/>
      <c r="AU30" s="9">
        <v>39.469999999999899</v>
      </c>
      <c r="AV30" s="9">
        <v>34.293213355314997</v>
      </c>
      <c r="AW30" s="9">
        <v>30.067064716733999</v>
      </c>
      <c r="AX30" s="9">
        <v>39.469999999999899</v>
      </c>
      <c r="AY30" s="10">
        <v>34.292644750000001</v>
      </c>
      <c r="AZ30" s="10">
        <v>28.039760999999999</v>
      </c>
      <c r="BA30" s="10">
        <f t="shared" si="27"/>
        <v>-5.1767866446849027</v>
      </c>
      <c r="BB30" s="10">
        <f t="shared" si="27"/>
        <v>-4.2261486385809981</v>
      </c>
      <c r="BC30" s="10">
        <f t="shared" si="28"/>
        <v>5.6860531499580702E-4</v>
      </c>
      <c r="BD30" s="10">
        <f t="shared" si="29"/>
        <v>2.027303716734</v>
      </c>
      <c r="BE30" s="18">
        <f t="shared" si="30"/>
        <v>-0.12323571415701121</v>
      </c>
      <c r="BF30" s="18">
        <f t="shared" si="31"/>
        <v>-0.18233891831862872</v>
      </c>
      <c r="BG30" s="18">
        <f t="shared" si="32"/>
        <v>-0.13115750303230089</v>
      </c>
      <c r="BH30" s="18">
        <f t="shared" si="33"/>
        <v>-0.13117190904484194</v>
      </c>
      <c r="BI30" s="1"/>
      <c r="BJ30" s="9">
        <v>0</v>
      </c>
      <c r="BK30" s="9">
        <v>0</v>
      </c>
      <c r="BL30" s="9">
        <v>0</v>
      </c>
      <c r="BM30" s="9">
        <v>2.0015250347000002</v>
      </c>
      <c r="BN30" s="10">
        <v>2.734360487</v>
      </c>
      <c r="BO30" s="10">
        <v>2.9744566278</v>
      </c>
      <c r="BP30" s="10">
        <f t="shared" si="34"/>
        <v>0</v>
      </c>
      <c r="BQ30" s="10">
        <f t="shared" si="34"/>
        <v>0</v>
      </c>
      <c r="BR30" s="10">
        <f t="shared" si="35"/>
        <v>-2.734360487</v>
      </c>
      <c r="BS30" s="10">
        <f t="shared" si="36"/>
        <v>-2.9744566278</v>
      </c>
      <c r="BT30" s="18">
        <f t="shared" si="37"/>
        <v>0</v>
      </c>
      <c r="BU30" s="18">
        <f t="shared" si="38"/>
        <v>8.7807054681155489E-2</v>
      </c>
      <c r="BV30" s="18">
        <f t="shared" si="39"/>
        <v>0</v>
      </c>
      <c r="BW30" s="18">
        <f t="shared" si="40"/>
        <v>0.36613853916138567</v>
      </c>
      <c r="BX30" s="2"/>
      <c r="BY30" s="9">
        <v>12657.799124494</v>
      </c>
      <c r="BZ30" s="9">
        <v>11866.1648278182</v>
      </c>
      <c r="CA30" s="9">
        <v>11701.129434483</v>
      </c>
      <c r="CB30" s="9">
        <v>12657.79912</v>
      </c>
      <c r="CC30" s="10">
        <v>11866.165089106031</v>
      </c>
      <c r="CD30" s="10">
        <v>11628.5195237305</v>
      </c>
      <c r="CE30" s="10">
        <f t="shared" si="41"/>
        <v>-791.63429667580021</v>
      </c>
      <c r="CF30" s="10">
        <f t="shared" si="41"/>
        <v>-165.03539333519984</v>
      </c>
      <c r="CG30" s="10">
        <f t="shared" si="42"/>
        <v>-2.6128783065360039E-4</v>
      </c>
      <c r="CH30" s="10">
        <f t="shared" si="43"/>
        <v>72.609910752500582</v>
      </c>
      <c r="CI30" s="18">
        <f t="shared" si="44"/>
        <v>-1.3908065135611677E-2</v>
      </c>
      <c r="CJ30" s="18">
        <f t="shared" si="45"/>
        <v>-2.00271581923048E-2</v>
      </c>
      <c r="CK30" s="18">
        <f t="shared" si="46"/>
        <v>-6.2541227656545392E-2</v>
      </c>
      <c r="CL30" s="18">
        <f t="shared" si="47"/>
        <v>-6.2541206681274053E-2</v>
      </c>
      <c r="CM30" s="6"/>
      <c r="CN30" s="9">
        <v>533.50819999999987</v>
      </c>
      <c r="CO30" s="9">
        <v>533.50819999999987</v>
      </c>
      <c r="CP30" s="9">
        <v>533.50819999999987</v>
      </c>
      <c r="CQ30" s="9">
        <v>533.50819999999987</v>
      </c>
      <c r="CR30" s="9">
        <v>533.50819999999987</v>
      </c>
      <c r="CS30" s="9">
        <v>533.50819999999987</v>
      </c>
      <c r="CT30" s="10">
        <f t="shared" si="48"/>
        <v>0</v>
      </c>
      <c r="CU30" s="10">
        <f t="shared" si="48"/>
        <v>0</v>
      </c>
      <c r="CV30" s="10">
        <f t="shared" si="49"/>
        <v>0</v>
      </c>
      <c r="CW30" s="10">
        <f t="shared" si="50"/>
        <v>0</v>
      </c>
      <c r="CX30" s="18">
        <f t="shared" si="51"/>
        <v>0</v>
      </c>
      <c r="CY30" s="18">
        <f t="shared" si="52"/>
        <v>0</v>
      </c>
      <c r="CZ30" s="18">
        <f t="shared" si="53"/>
        <v>0</v>
      </c>
      <c r="DA30" s="18">
        <f t="shared" si="54"/>
        <v>0</v>
      </c>
      <c r="DB30" s="7"/>
      <c r="DC30" s="9">
        <v>1033.3068937481826</v>
      </c>
      <c r="DD30" s="9">
        <v>598.51604239686174</v>
      </c>
      <c r="DE30" s="9">
        <v>516.0891776733713</v>
      </c>
      <c r="DF30" s="9">
        <v>493.92855330948902</v>
      </c>
      <c r="DG30" s="10">
        <v>322.29471519999998</v>
      </c>
      <c r="DH30" s="10">
        <v>278.85261248966799</v>
      </c>
      <c r="DI30" s="10">
        <f t="shared" si="55"/>
        <v>-434.79085135132084</v>
      </c>
      <c r="DJ30" s="10">
        <f t="shared" si="55"/>
        <v>-82.426864723490439</v>
      </c>
      <c r="DK30" s="10">
        <f t="shared" si="56"/>
        <v>276.22132719686175</v>
      </c>
      <c r="DL30" s="10">
        <f t="shared" si="57"/>
        <v>237.23656518370331</v>
      </c>
      <c r="DM30" s="18">
        <f t="shared" si="58"/>
        <v>-0.1377187224479359</v>
      </c>
      <c r="DN30" s="18">
        <f t="shared" si="59"/>
        <v>-0.13478999394505739</v>
      </c>
      <c r="DO30" s="18">
        <f t="shared" si="60"/>
        <v>-0.4207761062874314</v>
      </c>
      <c r="DP30" s="18">
        <f t="shared" si="61"/>
        <v>-0.34748717594778444</v>
      </c>
      <c r="DQ30" s="7"/>
      <c r="DR30" s="9">
        <v>867.68351444416896</v>
      </c>
      <c r="DS30" s="9">
        <v>715.95600437999997</v>
      </c>
      <c r="DT30" s="9">
        <v>649.43900438841501</v>
      </c>
      <c r="DU30" s="9">
        <v>867.68351440000004</v>
      </c>
      <c r="DV30" s="10">
        <v>715.95600437999997</v>
      </c>
      <c r="DW30" s="10">
        <v>649.43900438841501</v>
      </c>
      <c r="DX30" s="10">
        <f t="shared" si="62"/>
        <v>-151.727510064169</v>
      </c>
      <c r="DY30" s="10">
        <f t="shared" si="62"/>
        <v>-66.516999991584953</v>
      </c>
      <c r="DZ30" s="10">
        <f t="shared" si="63"/>
        <v>0</v>
      </c>
      <c r="EA30" s="10">
        <f t="shared" si="64"/>
        <v>0</v>
      </c>
      <c r="EB30" s="18">
        <f t="shared" si="65"/>
        <v>-9.2906546749596738E-2</v>
      </c>
      <c r="EC30" s="18">
        <f t="shared" si="66"/>
        <v>-9.2906546749596738E-2</v>
      </c>
      <c r="ED30" s="18">
        <f t="shared" si="67"/>
        <v>-0.17486503723810451</v>
      </c>
      <c r="EE30" s="18">
        <f t="shared" si="68"/>
        <v>-0.1748650371961015</v>
      </c>
      <c r="EF30" s="6"/>
      <c r="EG30" s="9">
        <v>175.73984676130721</v>
      </c>
      <c r="EH30" s="9">
        <v>133.3665648527969</v>
      </c>
      <c r="EI30" s="9">
        <v>126.25898747666832</v>
      </c>
      <c r="EJ30" s="9">
        <v>183.50994883925881</v>
      </c>
      <c r="EK30" s="10">
        <v>173.47551279678919</v>
      </c>
      <c r="EL30" s="10">
        <v>156.93766179899399</v>
      </c>
      <c r="EM30" s="10">
        <f t="shared" si="69"/>
        <v>-42.373281908510307</v>
      </c>
      <c r="EN30" s="10">
        <f t="shared" si="69"/>
        <v>-7.1075773761285745</v>
      </c>
      <c r="EO30" s="10">
        <f t="shared" si="70"/>
        <v>-40.108947943992291</v>
      </c>
      <c r="EP30" s="10">
        <f t="shared" si="71"/>
        <v>-30.678674322325662</v>
      </c>
      <c r="EQ30" s="18">
        <f t="shared" si="72"/>
        <v>-5.3293547629224385E-2</v>
      </c>
      <c r="ER30" s="18">
        <f t="shared" si="73"/>
        <v>-9.533248082781455E-2</v>
      </c>
      <c r="ES30" s="18">
        <f t="shared" si="74"/>
        <v>-0.24111368417239151</v>
      </c>
      <c r="ET30" s="18">
        <f t="shared" si="75"/>
        <v>-5.4680610538772739E-2</v>
      </c>
      <c r="EU30" s="7"/>
      <c r="EV30" s="9">
        <v>343.52666181039871</v>
      </c>
      <c r="EW30" s="9">
        <v>249.57310495368787</v>
      </c>
      <c r="EX30" s="9">
        <v>240.4877909898544</v>
      </c>
      <c r="EY30" s="9">
        <v>299.65890959544419</v>
      </c>
      <c r="EZ30" s="10">
        <v>268.63589335971801</v>
      </c>
      <c r="FA30" s="10">
        <v>251.73357370362783</v>
      </c>
      <c r="FB30" s="10">
        <f t="shared" si="76"/>
        <v>-93.953556856710833</v>
      </c>
      <c r="FC30" s="10">
        <f t="shared" si="76"/>
        <v>-9.085313963833471</v>
      </c>
      <c r="FD30" s="10">
        <f t="shared" si="77"/>
        <v>-19.062788406030137</v>
      </c>
      <c r="FE30" s="10">
        <f t="shared" si="78"/>
        <v>-11.245782713773423</v>
      </c>
      <c r="FF30" s="18">
        <f t="shared" si="79"/>
        <v>-3.6403417609919907E-2</v>
      </c>
      <c r="FG30" s="18">
        <f t="shared" si="80"/>
        <v>-6.2919066565155779E-2</v>
      </c>
      <c r="FH30" s="18">
        <f t="shared" si="81"/>
        <v>-0.27349713225044014</v>
      </c>
      <c r="FI30" s="18">
        <f t="shared" si="82"/>
        <v>-0.10352776187302067</v>
      </c>
      <c r="FJ30" s="15"/>
      <c r="FK30" s="9">
        <v>658.25161600000001</v>
      </c>
      <c r="FL30" s="9">
        <v>658.25161599999899</v>
      </c>
      <c r="FM30" s="9">
        <v>658.25161599999899</v>
      </c>
      <c r="FN30" s="9">
        <v>658.25161600000001</v>
      </c>
      <c r="FO30" s="9">
        <v>658.25161600000001</v>
      </c>
      <c r="FP30" s="9">
        <v>658.25161599999899</v>
      </c>
      <c r="FQ30" s="10">
        <f t="shared" si="83"/>
        <v>-1.0231815394945443E-12</v>
      </c>
      <c r="FR30" s="10">
        <f t="shared" si="83"/>
        <v>0</v>
      </c>
      <c r="FS30" s="10">
        <f t="shared" si="84"/>
        <v>-1.0231815394945443E-12</v>
      </c>
      <c r="FT30" s="10">
        <f t="shared" si="85"/>
        <v>0</v>
      </c>
      <c r="FU30" s="18">
        <f t="shared" si="86"/>
        <v>0</v>
      </c>
      <c r="FV30" s="18">
        <f t="shared" si="87"/>
        <v>-1.5543927498607831E-15</v>
      </c>
      <c r="FW30" s="18">
        <f t="shared" si="88"/>
        <v>-1.5543927498607831E-15</v>
      </c>
      <c r="FX30" s="18">
        <f t="shared" si="89"/>
        <v>0</v>
      </c>
      <c r="FY30" s="7"/>
    </row>
    <row r="31" spans="1:181">
      <c r="A31" s="5" t="s">
        <v>28</v>
      </c>
      <c r="B31" s="9">
        <f t="shared" si="0"/>
        <v>32962.544423602965</v>
      </c>
      <c r="C31" s="9">
        <f t="shared" si="1"/>
        <v>26069.605178592512</v>
      </c>
      <c r="D31" s="9">
        <f t="shared" si="2"/>
        <v>25967.139886483121</v>
      </c>
      <c r="E31" s="9">
        <f t="shared" si="3"/>
        <v>32307.288932021409</v>
      </c>
      <c r="F31" s="9">
        <f t="shared" si="4"/>
        <v>29515.14169940283</v>
      </c>
      <c r="G31" s="9">
        <f t="shared" si="5"/>
        <v>28942.621413031364</v>
      </c>
      <c r="H31" s="10">
        <f t="shared" si="6"/>
        <v>-6892.9392450104533</v>
      </c>
      <c r="I31" s="10">
        <f t="shared" si="6"/>
        <v>-102.46529210939116</v>
      </c>
      <c r="J31" s="10">
        <f t="shared" si="7"/>
        <v>-3445.5365208103176</v>
      </c>
      <c r="K31" s="10">
        <f t="shared" si="8"/>
        <v>-2975.481526548243</v>
      </c>
      <c r="L31" s="18">
        <f t="shared" si="9"/>
        <v>-3.9304504769996371E-3</v>
      </c>
      <c r="M31" s="18">
        <f t="shared" si="10"/>
        <v>-1.9397511020014836E-2</v>
      </c>
      <c r="N31" s="18">
        <f t="shared" si="11"/>
        <v>-0.20911429519605701</v>
      </c>
      <c r="O31" s="18">
        <f t="shared" si="12"/>
        <v>-8.642468386912959E-2</v>
      </c>
      <c r="P31" s="5"/>
      <c r="Q31" s="10">
        <v>4625.4027420244902</v>
      </c>
      <c r="R31" s="9">
        <v>2052.0474428799898</v>
      </c>
      <c r="S31" s="9">
        <v>2890.5327226599902</v>
      </c>
      <c r="T31" s="9">
        <v>5014.6112069999999</v>
      </c>
      <c r="U31" s="10">
        <v>4172.6229820999997</v>
      </c>
      <c r="V31" s="10">
        <v>4267.8487643499902</v>
      </c>
      <c r="W31" s="10">
        <f t="shared" si="13"/>
        <v>-2573.3552991445003</v>
      </c>
      <c r="X31" s="10">
        <f t="shared" si="13"/>
        <v>838.48527978000038</v>
      </c>
      <c r="Y31" s="10">
        <f t="shared" si="14"/>
        <v>-2120.5755392200099</v>
      </c>
      <c r="Z31" s="10">
        <f t="shared" si="15"/>
        <v>-1377.31604169</v>
      </c>
      <c r="AA31" s="18">
        <f t="shared" si="16"/>
        <v>0.40860911022759311</v>
      </c>
      <c r="AB31" s="18">
        <f t="shared" si="17"/>
        <v>2.2821563955932878E-2</v>
      </c>
      <c r="AC31" s="18">
        <f t="shared" si="18"/>
        <v>-0.55635269892588202</v>
      </c>
      <c r="AD31" s="18">
        <f t="shared" si="19"/>
        <v>-0.16790698025096171</v>
      </c>
      <c r="AE31" s="7"/>
      <c r="AF31" s="9">
        <v>2588.1163287168001</v>
      </c>
      <c r="AG31" s="9">
        <v>2533.8377001089898</v>
      </c>
      <c r="AH31" s="9">
        <v>2537.8691471483598</v>
      </c>
      <c r="AI31" s="9">
        <v>2599.2063290000001</v>
      </c>
      <c r="AJ31" s="10">
        <v>2544.9024770000001</v>
      </c>
      <c r="AK31" s="10">
        <v>2553.4407618166802</v>
      </c>
      <c r="AL31" s="10">
        <f t="shared" si="20"/>
        <v>-54.278628607810333</v>
      </c>
      <c r="AM31" s="10">
        <f t="shared" si="20"/>
        <v>4.0314470393700503</v>
      </c>
      <c r="AN31" s="10">
        <f t="shared" si="21"/>
        <v>-11.064776891010297</v>
      </c>
      <c r="AO31" s="10">
        <f t="shared" si="22"/>
        <v>-15.571614668320308</v>
      </c>
      <c r="AP31" s="18">
        <f t="shared" si="23"/>
        <v>1.5910439090856699E-3</v>
      </c>
      <c r="AQ31" s="18">
        <f t="shared" si="24"/>
        <v>3.3550538355973554E-3</v>
      </c>
      <c r="AR31" s="18">
        <f t="shared" si="25"/>
        <v>-2.0972252292354231E-2</v>
      </c>
      <c r="AS31" s="18">
        <f t="shared" si="26"/>
        <v>-2.0892474519670964E-2</v>
      </c>
      <c r="AT31" s="7"/>
      <c r="AU31" s="9">
        <v>809.09984057999895</v>
      </c>
      <c r="AV31" s="9">
        <v>701.82166961078201</v>
      </c>
      <c r="AW31" s="9">
        <v>613.6648350529</v>
      </c>
      <c r="AX31" s="9">
        <v>809.09984057999895</v>
      </c>
      <c r="AY31" s="10">
        <v>701.80630380000002</v>
      </c>
      <c r="AZ31" s="10">
        <v>571.70339941247596</v>
      </c>
      <c r="BA31" s="10">
        <f t="shared" si="27"/>
        <v>-107.27817096921694</v>
      </c>
      <c r="BB31" s="10">
        <f t="shared" si="27"/>
        <v>-88.156834557882007</v>
      </c>
      <c r="BC31" s="10">
        <f t="shared" si="28"/>
        <v>1.5365810781986511E-2</v>
      </c>
      <c r="BD31" s="10">
        <f t="shared" si="29"/>
        <v>41.961435640424043</v>
      </c>
      <c r="BE31" s="18">
        <f t="shared" si="30"/>
        <v>-0.12561144572063762</v>
      </c>
      <c r="BF31" s="18">
        <f t="shared" si="31"/>
        <v>-0.18538292358314387</v>
      </c>
      <c r="BG31" s="18">
        <f t="shared" si="32"/>
        <v>-0.13258953418198074</v>
      </c>
      <c r="BH31" s="18">
        <f t="shared" si="33"/>
        <v>-0.13260852542386625</v>
      </c>
      <c r="BI31" s="1"/>
      <c r="BJ31" s="9">
        <v>498.58812999999998</v>
      </c>
      <c r="BK31" s="9">
        <v>224.10387537879899</v>
      </c>
      <c r="BL31" s="9">
        <v>244.72876060229899</v>
      </c>
      <c r="BM31" s="9">
        <v>1763.9001864388899</v>
      </c>
      <c r="BN31" s="10">
        <v>2409.7320239999999</v>
      </c>
      <c r="BO31" s="10">
        <v>2621.3234952791699</v>
      </c>
      <c r="BP31" s="10">
        <f t="shared" si="34"/>
        <v>-274.48425462120099</v>
      </c>
      <c r="BQ31" s="10">
        <f t="shared" si="34"/>
        <v>20.624885223500002</v>
      </c>
      <c r="BR31" s="10">
        <f t="shared" si="35"/>
        <v>-2185.628148621201</v>
      </c>
      <c r="BS31" s="10">
        <f t="shared" si="36"/>
        <v>-2376.5947346768708</v>
      </c>
      <c r="BT31" s="18">
        <f t="shared" si="37"/>
        <v>9.2032702195078545E-2</v>
      </c>
      <c r="BU31" s="18">
        <f t="shared" si="38"/>
        <v>8.7807054548721911E-2</v>
      </c>
      <c r="BV31" s="18">
        <f t="shared" si="39"/>
        <v>-0.55052304318035206</v>
      </c>
      <c r="BW31" s="18">
        <f t="shared" si="40"/>
        <v>0.36613853920213568</v>
      </c>
      <c r="BX31" s="1"/>
      <c r="BY31" s="9">
        <v>13074.219897336799</v>
      </c>
      <c r="BZ31" s="9">
        <v>12198.779546223701</v>
      </c>
      <c r="CA31" s="9">
        <v>12011.9128284457</v>
      </c>
      <c r="CB31" s="9">
        <v>13074.2199</v>
      </c>
      <c r="CC31" s="10">
        <v>12198.779496402009</v>
      </c>
      <c r="CD31" s="10">
        <v>11935.971221126299</v>
      </c>
      <c r="CE31" s="10">
        <f t="shared" si="41"/>
        <v>-875.44035111309859</v>
      </c>
      <c r="CF31" s="10">
        <f t="shared" si="41"/>
        <v>-186.86671777800075</v>
      </c>
      <c r="CG31" s="10">
        <f t="shared" si="42"/>
        <v>4.9821692300611176E-5</v>
      </c>
      <c r="CH31" s="10">
        <f t="shared" si="43"/>
        <v>75.941607319400646</v>
      </c>
      <c r="CI31" s="18">
        <f t="shared" si="44"/>
        <v>-1.5318476497581095E-2</v>
      </c>
      <c r="CJ31" s="18">
        <f t="shared" si="45"/>
        <v>-2.1543817178859864E-2</v>
      </c>
      <c r="CK31" s="18">
        <f t="shared" si="46"/>
        <v>-6.6959280017267003E-2</v>
      </c>
      <c r="CL31" s="18">
        <f t="shared" si="47"/>
        <v>-6.695928401800795E-2</v>
      </c>
      <c r="CM31" s="6"/>
      <c r="CN31" s="9">
        <v>865.13549999999998</v>
      </c>
      <c r="CO31" s="9">
        <v>865.13549999999998</v>
      </c>
      <c r="CP31" s="9">
        <v>865.13549999999998</v>
      </c>
      <c r="CQ31" s="9">
        <v>865.13549999999998</v>
      </c>
      <c r="CR31" s="9">
        <v>865.13549999999998</v>
      </c>
      <c r="CS31" s="9">
        <v>865.13549999999998</v>
      </c>
      <c r="CT31" s="10">
        <f t="shared" si="48"/>
        <v>0</v>
      </c>
      <c r="CU31" s="10">
        <f t="shared" si="48"/>
        <v>0</v>
      </c>
      <c r="CV31" s="10">
        <f t="shared" si="49"/>
        <v>0</v>
      </c>
      <c r="CW31" s="10">
        <f t="shared" si="50"/>
        <v>0</v>
      </c>
      <c r="CX31" s="18">
        <f t="shared" si="51"/>
        <v>0</v>
      </c>
      <c r="CY31" s="18">
        <f t="shared" si="52"/>
        <v>0</v>
      </c>
      <c r="CZ31" s="18">
        <f t="shared" si="53"/>
        <v>0</v>
      </c>
      <c r="DA31" s="18">
        <f t="shared" si="54"/>
        <v>0</v>
      </c>
      <c r="DB31" s="7"/>
      <c r="DC31" s="9">
        <v>3836.7853818471594</v>
      </c>
      <c r="DD31" s="9">
        <v>2175.5811702807573</v>
      </c>
      <c r="DE31" s="9">
        <v>1849.2186595232813</v>
      </c>
      <c r="DF31" s="9">
        <v>1730.2590824321001</v>
      </c>
      <c r="DG31" s="10">
        <v>1159.338825</v>
      </c>
      <c r="DH31" s="10">
        <v>1069.9736027292399</v>
      </c>
      <c r="DI31" s="10">
        <f t="shared" si="55"/>
        <v>-1661.2042115664021</v>
      </c>
      <c r="DJ31" s="10">
        <f t="shared" si="55"/>
        <v>-326.362510757476</v>
      </c>
      <c r="DK31" s="10">
        <f t="shared" si="56"/>
        <v>1016.2423452807573</v>
      </c>
      <c r="DL31" s="10">
        <f t="shared" si="57"/>
        <v>779.24505679404137</v>
      </c>
      <c r="DM31" s="18">
        <f t="shared" si="58"/>
        <v>-0.1500116452632099</v>
      </c>
      <c r="DN31" s="18">
        <f t="shared" si="59"/>
        <v>-7.7082920319484785E-2</v>
      </c>
      <c r="DO31" s="18">
        <f t="shared" si="60"/>
        <v>-0.43296771808660345</v>
      </c>
      <c r="DP31" s="18">
        <f t="shared" si="61"/>
        <v>-0.32996229479668371</v>
      </c>
      <c r="DQ31" s="7"/>
      <c r="DR31" s="9">
        <v>3734.0836324255401</v>
      </c>
      <c r="DS31" s="9">
        <v>2960.6031674999999</v>
      </c>
      <c r="DT31" s="9">
        <v>2688.5965763295799</v>
      </c>
      <c r="DU31" s="9">
        <v>3734.0836319999999</v>
      </c>
      <c r="DV31" s="10">
        <v>2960.6031674999999</v>
      </c>
      <c r="DW31" s="10">
        <v>2688.5965763295799</v>
      </c>
      <c r="DX31" s="10">
        <f t="shared" si="62"/>
        <v>-773.48046492554022</v>
      </c>
      <c r="DY31" s="10">
        <f t="shared" si="62"/>
        <v>-272.00659117042005</v>
      </c>
      <c r="DZ31" s="10">
        <f t="shared" si="63"/>
        <v>0</v>
      </c>
      <c r="EA31" s="10">
        <f t="shared" si="64"/>
        <v>0</v>
      </c>
      <c r="EB31" s="18">
        <f t="shared" si="65"/>
        <v>-9.1875396931399136E-2</v>
      </c>
      <c r="EC31" s="18">
        <f t="shared" si="66"/>
        <v>-9.1875396931399136E-2</v>
      </c>
      <c r="ED31" s="18">
        <f t="shared" si="67"/>
        <v>-0.20714063772136573</v>
      </c>
      <c r="EE31" s="18">
        <f t="shared" si="68"/>
        <v>-0.20714063763101059</v>
      </c>
      <c r="EF31" s="6"/>
      <c r="EG31" s="9">
        <v>700.23662274093499</v>
      </c>
      <c r="EH31" s="9">
        <v>541.70921639569997</v>
      </c>
      <c r="EI31" s="9">
        <v>511.41895910340202</v>
      </c>
      <c r="EJ31" s="9">
        <v>733.218217524701</v>
      </c>
      <c r="EK31" s="10">
        <v>668.61678467719003</v>
      </c>
      <c r="EL31" s="10">
        <v>610.78863389037804</v>
      </c>
      <c r="EM31" s="10">
        <f t="shared" si="69"/>
        <v>-158.52740634523502</v>
      </c>
      <c r="EN31" s="10">
        <f t="shared" si="69"/>
        <v>-30.290257292297952</v>
      </c>
      <c r="EO31" s="10">
        <f t="shared" si="70"/>
        <v>-126.90756828149006</v>
      </c>
      <c r="EP31" s="10">
        <f t="shared" si="71"/>
        <v>-99.36967478697602</v>
      </c>
      <c r="EQ31" s="18">
        <f t="shared" si="72"/>
        <v>-5.5916082605786718E-2</v>
      </c>
      <c r="ER31" s="18">
        <f t="shared" si="73"/>
        <v>-8.6489229872880879E-2</v>
      </c>
      <c r="ES31" s="18">
        <f t="shared" si="74"/>
        <v>-0.22639119577138292</v>
      </c>
      <c r="ET31" s="18">
        <f t="shared" si="75"/>
        <v>-8.8106693619263016E-2</v>
      </c>
      <c r="EU31" s="7"/>
      <c r="EV31" s="9">
        <v>1681.9652309872429</v>
      </c>
      <c r="EW31" s="9">
        <v>1267.0747732697919</v>
      </c>
      <c r="EX31" s="9">
        <v>1205.150780673612</v>
      </c>
      <c r="EY31" s="9">
        <v>1434.643920101719</v>
      </c>
      <c r="EZ31" s="10">
        <v>1284.6930220236331</v>
      </c>
      <c r="FA31" s="10">
        <v>1208.9283411535498</v>
      </c>
      <c r="FB31" s="10">
        <f t="shared" si="76"/>
        <v>-414.890457717451</v>
      </c>
      <c r="FC31" s="10">
        <f t="shared" si="76"/>
        <v>-61.923992596179914</v>
      </c>
      <c r="FD31" s="10">
        <f t="shared" si="77"/>
        <v>-17.618248753841272</v>
      </c>
      <c r="FE31" s="10">
        <f t="shared" si="78"/>
        <v>-3.777560479937847</v>
      </c>
      <c r="FF31" s="18">
        <f t="shared" si="79"/>
        <v>-4.8871616657934006E-2</v>
      </c>
      <c r="FG31" s="18">
        <f t="shared" si="80"/>
        <v>-5.8974929863586954E-2</v>
      </c>
      <c r="FH31" s="18">
        <f t="shared" si="81"/>
        <v>-0.24667005599986613</v>
      </c>
      <c r="FI31" s="18">
        <f t="shared" si="82"/>
        <v>-0.10452133520870743</v>
      </c>
      <c r="FJ31" s="15"/>
      <c r="FK31" s="9">
        <v>548.91111694400001</v>
      </c>
      <c r="FL31" s="9">
        <v>548.91111694400001</v>
      </c>
      <c r="FM31" s="9">
        <v>548.91111694400001</v>
      </c>
      <c r="FN31" s="9">
        <v>548.91111694400001</v>
      </c>
      <c r="FO31" s="9">
        <v>548.91111690000002</v>
      </c>
      <c r="FP31" s="9">
        <v>548.91111694400001</v>
      </c>
      <c r="FQ31" s="10">
        <f t="shared" si="83"/>
        <v>0</v>
      </c>
      <c r="FR31" s="10">
        <f t="shared" si="83"/>
        <v>0</v>
      </c>
      <c r="FS31" s="10">
        <f t="shared" si="84"/>
        <v>4.3999989429721609E-8</v>
      </c>
      <c r="FT31" s="10">
        <f t="shared" si="85"/>
        <v>0</v>
      </c>
      <c r="FU31" s="18">
        <f t="shared" si="86"/>
        <v>0</v>
      </c>
      <c r="FV31" s="18">
        <f t="shared" si="87"/>
        <v>8.0158677926243339E-11</v>
      </c>
      <c r="FW31" s="18">
        <f t="shared" si="88"/>
        <v>0</v>
      </c>
      <c r="FX31" s="18">
        <f t="shared" si="89"/>
        <v>-8.0158677919817929E-11</v>
      </c>
      <c r="FY31" s="7"/>
    </row>
    <row r="32" spans="1:181">
      <c r="A32" s="5" t="s">
        <v>29</v>
      </c>
      <c r="B32" s="9">
        <f t="shared" si="0"/>
        <v>111370.32084455108</v>
      </c>
      <c r="C32" s="9">
        <f t="shared" si="1"/>
        <v>106923.28726835121</v>
      </c>
      <c r="D32" s="9">
        <f t="shared" si="2"/>
        <v>106494.73085815174</v>
      </c>
      <c r="E32" s="9">
        <f t="shared" si="3"/>
        <v>110064.48965826674</v>
      </c>
      <c r="F32" s="9">
        <f t="shared" si="4"/>
        <v>108524.64003004787</v>
      </c>
      <c r="G32" s="9">
        <f t="shared" si="5"/>
        <v>108250.33671613803</v>
      </c>
      <c r="H32" s="10">
        <f t="shared" si="6"/>
        <v>-4447.0335761998722</v>
      </c>
      <c r="I32" s="10">
        <f t="shared" si="6"/>
        <v>-428.55641019946779</v>
      </c>
      <c r="J32" s="10">
        <f t="shared" si="7"/>
        <v>-1601.3527616966603</v>
      </c>
      <c r="K32" s="10">
        <f t="shared" si="8"/>
        <v>-1755.6058579862874</v>
      </c>
      <c r="L32" s="18">
        <f t="shared" si="9"/>
        <v>-4.0080736493248318E-3</v>
      </c>
      <c r="M32" s="18">
        <f t="shared" si="10"/>
        <v>-2.5275671389823791E-3</v>
      </c>
      <c r="N32" s="18">
        <f t="shared" si="11"/>
        <v>-3.9930149634811334E-2</v>
      </c>
      <c r="O32" s="18">
        <f t="shared" si="12"/>
        <v>-1.3990430819239404E-2</v>
      </c>
      <c r="P32" s="5"/>
      <c r="Q32" s="10">
        <v>5582.7959885643904</v>
      </c>
      <c r="R32" s="9">
        <v>3120.17197966</v>
      </c>
      <c r="S32" s="9">
        <v>3187.8313033099898</v>
      </c>
      <c r="T32" s="9">
        <v>5670.2466100000001</v>
      </c>
      <c r="U32" s="10">
        <v>5352.1160896000001</v>
      </c>
      <c r="V32" s="10">
        <v>5446.0062741800002</v>
      </c>
      <c r="W32" s="10">
        <f t="shared" si="13"/>
        <v>-2462.6240089043904</v>
      </c>
      <c r="X32" s="10">
        <f t="shared" si="13"/>
        <v>67.659323649989801</v>
      </c>
      <c r="Y32" s="10">
        <f t="shared" si="14"/>
        <v>-2231.9441099400001</v>
      </c>
      <c r="Z32" s="10">
        <f t="shared" si="15"/>
        <v>-2258.1749708700104</v>
      </c>
      <c r="AA32" s="18">
        <f t="shared" si="16"/>
        <v>2.1684485371656508E-2</v>
      </c>
      <c r="AB32" s="18">
        <f t="shared" si="17"/>
        <v>1.7542628561896E-2</v>
      </c>
      <c r="AC32" s="18">
        <f t="shared" si="18"/>
        <v>-0.44110943941866149</v>
      </c>
      <c r="AD32" s="18">
        <f t="shared" si="19"/>
        <v>-5.6105235324147573E-2</v>
      </c>
      <c r="AE32" s="7"/>
      <c r="AF32" s="9">
        <v>1463.1147244547899</v>
      </c>
      <c r="AG32" s="9">
        <v>1460.6024568743901</v>
      </c>
      <c r="AH32" s="9">
        <v>1442.53179443674</v>
      </c>
      <c r="AI32" s="9">
        <v>1456.5452439999999</v>
      </c>
      <c r="AJ32" s="10">
        <v>1454.030661</v>
      </c>
      <c r="AK32" s="10">
        <v>1456.9553088452301</v>
      </c>
      <c r="AL32" s="10">
        <f t="shared" si="20"/>
        <v>-2.5122675803997936</v>
      </c>
      <c r="AM32" s="10">
        <f t="shared" si="20"/>
        <v>-18.070662437650071</v>
      </c>
      <c r="AN32" s="10">
        <f t="shared" si="21"/>
        <v>6.5717958743900908</v>
      </c>
      <c r="AO32" s="10">
        <f t="shared" si="22"/>
        <v>-14.423514408490064</v>
      </c>
      <c r="AP32" s="18">
        <f t="shared" si="23"/>
        <v>-1.237206082503812E-2</v>
      </c>
      <c r="AQ32" s="18">
        <f t="shared" si="24"/>
        <v>2.0114072719888011E-3</v>
      </c>
      <c r="AR32" s="18">
        <f t="shared" si="25"/>
        <v>-1.717068072933212E-3</v>
      </c>
      <c r="AS32" s="18">
        <f t="shared" si="26"/>
        <v>-1.7264022592901359E-3</v>
      </c>
      <c r="AT32" s="7"/>
      <c r="AU32" s="9">
        <v>1002.75226091591</v>
      </c>
      <c r="AV32" s="9">
        <v>783.36442306903905</v>
      </c>
      <c r="AW32" s="9">
        <v>711.73435676386305</v>
      </c>
      <c r="AX32" s="9">
        <v>1002.75226091591</v>
      </c>
      <c r="AY32" s="10">
        <v>783.40701109999998</v>
      </c>
      <c r="AZ32" s="10">
        <v>679.72178690343105</v>
      </c>
      <c r="BA32" s="10">
        <f t="shared" si="27"/>
        <v>-219.38783784687098</v>
      </c>
      <c r="BB32" s="10">
        <f t="shared" si="27"/>
        <v>-71.630066305176001</v>
      </c>
      <c r="BC32" s="10">
        <f t="shared" si="28"/>
        <v>-4.2588030960928336E-2</v>
      </c>
      <c r="BD32" s="10">
        <f t="shared" si="29"/>
        <v>32.012569860431995</v>
      </c>
      <c r="BE32" s="18">
        <f t="shared" si="30"/>
        <v>-9.1439008711355713E-2</v>
      </c>
      <c r="BF32" s="18">
        <f t="shared" si="31"/>
        <v>-0.13235166743144422</v>
      </c>
      <c r="BG32" s="18">
        <f t="shared" si="32"/>
        <v>-0.21878568256378997</v>
      </c>
      <c r="BH32" s="18">
        <f t="shared" si="33"/>
        <v>-0.2187432114244858</v>
      </c>
      <c r="BI32" s="1"/>
      <c r="BJ32" s="9">
        <v>0</v>
      </c>
      <c r="BK32" s="9">
        <v>0</v>
      </c>
      <c r="BL32" s="9">
        <v>0</v>
      </c>
      <c r="BM32" s="9">
        <v>0</v>
      </c>
      <c r="BN32" s="10">
        <v>0</v>
      </c>
      <c r="BO32" s="10">
        <v>0</v>
      </c>
      <c r="BP32" s="10">
        <f t="shared" si="34"/>
        <v>0</v>
      </c>
      <c r="BQ32" s="10">
        <f t="shared" si="34"/>
        <v>0</v>
      </c>
      <c r="BR32" s="10">
        <f t="shared" si="35"/>
        <v>0</v>
      </c>
      <c r="BS32" s="10">
        <f t="shared" si="36"/>
        <v>0</v>
      </c>
      <c r="BT32" s="18">
        <f t="shared" si="37"/>
        <v>0</v>
      </c>
      <c r="BU32" s="18">
        <f t="shared" si="38"/>
        <v>0</v>
      </c>
      <c r="BV32" s="18">
        <f t="shared" si="39"/>
        <v>0</v>
      </c>
      <c r="BW32" s="18">
        <f t="shared" si="40"/>
        <v>0</v>
      </c>
      <c r="BX32" s="2"/>
      <c r="BY32" s="9">
        <v>5345.7361828751</v>
      </c>
      <c r="BZ32" s="9">
        <v>5105.6581870124101</v>
      </c>
      <c r="CA32" s="9">
        <v>5054.0454092118698</v>
      </c>
      <c r="CB32" s="9">
        <v>5345.736183</v>
      </c>
      <c r="CC32" s="10">
        <v>5105.6582007215848</v>
      </c>
      <c r="CD32" s="10">
        <v>5033.6347882536002</v>
      </c>
      <c r="CE32" s="10">
        <f t="shared" si="41"/>
        <v>-240.07799586268993</v>
      </c>
      <c r="CF32" s="10">
        <f t="shared" si="41"/>
        <v>-51.612777800540243</v>
      </c>
      <c r="CG32" s="10">
        <f t="shared" si="42"/>
        <v>-1.3709174709219951E-5</v>
      </c>
      <c r="CH32" s="10">
        <f t="shared" si="43"/>
        <v>20.410620958269647</v>
      </c>
      <c r="CI32" s="18">
        <f t="shared" si="44"/>
        <v>-1.0108937165404251E-2</v>
      </c>
      <c r="CJ32" s="18">
        <f t="shared" si="45"/>
        <v>-1.4106587169859021E-2</v>
      </c>
      <c r="CK32" s="18">
        <f t="shared" si="46"/>
        <v>-4.4910184051314084E-2</v>
      </c>
      <c r="CL32" s="18">
        <f t="shared" si="47"/>
        <v>-4.4910181509122786E-2</v>
      </c>
      <c r="CM32" s="6"/>
      <c r="CN32" s="9">
        <v>48662.297099999989</v>
      </c>
      <c r="CO32" s="9">
        <v>48662.297099999989</v>
      </c>
      <c r="CP32" s="9">
        <v>48662.297099999989</v>
      </c>
      <c r="CQ32" s="9">
        <v>48662.297099999989</v>
      </c>
      <c r="CR32" s="9">
        <v>48662.297099999989</v>
      </c>
      <c r="CS32" s="9">
        <v>48662.297099999989</v>
      </c>
      <c r="CT32" s="10">
        <f t="shared" si="48"/>
        <v>0</v>
      </c>
      <c r="CU32" s="10">
        <f t="shared" si="48"/>
        <v>0</v>
      </c>
      <c r="CV32" s="10">
        <f t="shared" si="49"/>
        <v>0</v>
      </c>
      <c r="CW32" s="10">
        <f t="shared" si="50"/>
        <v>0</v>
      </c>
      <c r="CX32" s="18">
        <f t="shared" si="51"/>
        <v>0</v>
      </c>
      <c r="CY32" s="18">
        <f t="shared" si="52"/>
        <v>0</v>
      </c>
      <c r="CZ32" s="18">
        <f t="shared" si="53"/>
        <v>0</v>
      </c>
      <c r="DA32" s="18">
        <f t="shared" si="54"/>
        <v>0</v>
      </c>
      <c r="DB32" s="7"/>
      <c r="DC32" s="9">
        <v>2419.082409023325</v>
      </c>
      <c r="DD32" s="9">
        <v>1245.8676643891486</v>
      </c>
      <c r="DE32" s="9">
        <v>992.40898247224027</v>
      </c>
      <c r="DF32" s="9">
        <v>1084.02876980668</v>
      </c>
      <c r="DG32" s="10">
        <v>605.56902049999997</v>
      </c>
      <c r="DH32" s="10">
        <v>518.44932466503599</v>
      </c>
      <c r="DI32" s="10">
        <f t="shared" si="55"/>
        <v>-1173.2147446341764</v>
      </c>
      <c r="DJ32" s="10">
        <f t="shared" si="55"/>
        <v>-253.45868191690829</v>
      </c>
      <c r="DK32" s="10">
        <f t="shared" si="56"/>
        <v>640.29864388914859</v>
      </c>
      <c r="DL32" s="10">
        <f t="shared" si="57"/>
        <v>473.95965780720428</v>
      </c>
      <c r="DM32" s="18">
        <f t="shared" si="58"/>
        <v>-0.20343948973198497</v>
      </c>
      <c r="DN32" s="18">
        <f t="shared" si="59"/>
        <v>-0.14386418869814688</v>
      </c>
      <c r="DO32" s="18">
        <f t="shared" si="60"/>
        <v>-0.48498337231423527</v>
      </c>
      <c r="DP32" s="18">
        <f t="shared" si="61"/>
        <v>-0.44137181838080369</v>
      </c>
      <c r="DQ32" s="7"/>
      <c r="DR32" s="9">
        <v>956.115751426462</v>
      </c>
      <c r="DS32" s="9">
        <v>732.42874408</v>
      </c>
      <c r="DT32" s="9">
        <v>657.26618642064204</v>
      </c>
      <c r="DU32" s="9">
        <v>956.11575140000002</v>
      </c>
      <c r="DV32" s="10">
        <v>732.42874408</v>
      </c>
      <c r="DW32" s="10">
        <v>657.26618642064204</v>
      </c>
      <c r="DX32" s="10">
        <f t="shared" si="62"/>
        <v>-223.687007346462</v>
      </c>
      <c r="DY32" s="10">
        <f t="shared" si="62"/>
        <v>-75.162557659357958</v>
      </c>
      <c r="DZ32" s="10">
        <f t="shared" si="63"/>
        <v>0</v>
      </c>
      <c r="EA32" s="10">
        <f t="shared" si="64"/>
        <v>0</v>
      </c>
      <c r="EB32" s="18">
        <f t="shared" si="65"/>
        <v>-0.10262098295141224</v>
      </c>
      <c r="EC32" s="18">
        <f t="shared" si="66"/>
        <v>-0.10262098295141224</v>
      </c>
      <c r="ED32" s="18">
        <f t="shared" si="67"/>
        <v>-0.23395389837761343</v>
      </c>
      <c r="EE32" s="18">
        <f t="shared" si="68"/>
        <v>-0.23395389835641192</v>
      </c>
      <c r="EF32" s="6"/>
      <c r="EG32" s="9">
        <v>162.09982323593098</v>
      </c>
      <c r="EH32" s="9">
        <v>132.15564009465089</v>
      </c>
      <c r="EI32" s="9">
        <v>123.49609007609348</v>
      </c>
      <c r="EJ32" s="9">
        <v>168.06092662805</v>
      </c>
      <c r="EK32" s="10">
        <v>175.11113610707503</v>
      </c>
      <c r="EL32" s="10">
        <v>160.24725462036898</v>
      </c>
      <c r="EM32" s="10">
        <f t="shared" si="69"/>
        <v>-29.944183141280092</v>
      </c>
      <c r="EN32" s="10">
        <f t="shared" si="69"/>
        <v>-8.659550018557411</v>
      </c>
      <c r="EO32" s="10">
        <f t="shared" si="70"/>
        <v>-42.955496012424135</v>
      </c>
      <c r="EP32" s="10">
        <f t="shared" si="71"/>
        <v>-36.751164544275497</v>
      </c>
      <c r="EQ32" s="18">
        <f t="shared" si="72"/>
        <v>-6.5525391215655829E-2</v>
      </c>
      <c r="ER32" s="18">
        <f t="shared" si="73"/>
        <v>-8.4882559825419937E-2</v>
      </c>
      <c r="ES32" s="18">
        <f t="shared" si="74"/>
        <v>-0.18472680934202695</v>
      </c>
      <c r="ET32" s="18">
        <f t="shared" si="75"/>
        <v>4.1950318973478291E-2</v>
      </c>
      <c r="EU32" s="7"/>
      <c r="EV32" s="9">
        <v>423.63366804018301</v>
      </c>
      <c r="EW32" s="9">
        <v>328.04813715668644</v>
      </c>
      <c r="EX32" s="9">
        <v>310.4266994454232</v>
      </c>
      <c r="EY32" s="9">
        <v>366.01387650109899</v>
      </c>
      <c r="EZ32" s="10">
        <v>301.32912693922799</v>
      </c>
      <c r="FA32" s="10">
        <v>283.06575623482553</v>
      </c>
      <c r="FB32" s="10">
        <f t="shared" si="76"/>
        <v>-95.585530883496574</v>
      </c>
      <c r="FC32" s="10">
        <f t="shared" si="76"/>
        <v>-17.621437711263241</v>
      </c>
      <c r="FD32" s="10">
        <f t="shared" si="77"/>
        <v>26.719010217458447</v>
      </c>
      <c r="FE32" s="10">
        <f t="shared" si="78"/>
        <v>27.360943210597668</v>
      </c>
      <c r="FF32" s="18">
        <f t="shared" si="79"/>
        <v>-5.3716012119424623E-2</v>
      </c>
      <c r="FG32" s="18">
        <f t="shared" si="80"/>
        <v>-6.0609377161490979E-2</v>
      </c>
      <c r="FH32" s="18">
        <f t="shared" si="81"/>
        <v>-0.22563251718328955</v>
      </c>
      <c r="FI32" s="18">
        <f t="shared" si="82"/>
        <v>-0.17672758798169988</v>
      </c>
      <c r="FJ32" s="15"/>
      <c r="FK32" s="9">
        <v>45352.692936015002</v>
      </c>
      <c r="FL32" s="9">
        <v>45352.692936014901</v>
      </c>
      <c r="FM32" s="9">
        <v>45352.692936014901</v>
      </c>
      <c r="FN32" s="9">
        <v>45352.692936015002</v>
      </c>
      <c r="FO32" s="9">
        <v>45352.692940000001</v>
      </c>
      <c r="FP32" s="9">
        <v>45352.692936014901</v>
      </c>
      <c r="FQ32" s="10">
        <f t="shared" si="83"/>
        <v>-1.0186340659856796E-10</v>
      </c>
      <c r="FR32" s="10">
        <f t="shared" si="83"/>
        <v>0</v>
      </c>
      <c r="FS32" s="10">
        <f t="shared" si="84"/>
        <v>-3.9851001929491758E-6</v>
      </c>
      <c r="FT32" s="10">
        <f t="shared" si="85"/>
        <v>0</v>
      </c>
      <c r="FU32" s="18">
        <f t="shared" si="86"/>
        <v>0</v>
      </c>
      <c r="FV32" s="18">
        <f t="shared" si="87"/>
        <v>-8.7869097392327323E-11</v>
      </c>
      <c r="FW32" s="18">
        <f t="shared" si="88"/>
        <v>-2.2460277439815987E-15</v>
      </c>
      <c r="FX32" s="18">
        <f t="shared" si="89"/>
        <v>8.786685137230412E-11</v>
      </c>
      <c r="FY32" s="7"/>
    </row>
    <row r="33" spans="1:181">
      <c r="A33" s="5" t="s">
        <v>30</v>
      </c>
      <c r="B33" s="9">
        <f t="shared" si="0"/>
        <v>84972.195479816975</v>
      </c>
      <c r="C33" s="9">
        <f t="shared" si="1"/>
        <v>74800.472370891381</v>
      </c>
      <c r="D33" s="9">
        <f t="shared" si="2"/>
        <v>73369.762910960228</v>
      </c>
      <c r="E33" s="9">
        <f t="shared" si="3"/>
        <v>83620.314987347054</v>
      </c>
      <c r="F33" s="9">
        <f t="shared" si="4"/>
        <v>77459.241430995855</v>
      </c>
      <c r="G33" s="9">
        <f t="shared" si="5"/>
        <v>83649.747668457087</v>
      </c>
      <c r="H33" s="10">
        <f t="shared" si="6"/>
        <v>-10171.723108925595</v>
      </c>
      <c r="I33" s="10">
        <f t="shared" si="6"/>
        <v>-1430.7094599311531</v>
      </c>
      <c r="J33" s="10">
        <f t="shared" si="7"/>
        <v>-2658.7690601044742</v>
      </c>
      <c r="K33" s="10">
        <f t="shared" si="8"/>
        <v>-10279.984757496859</v>
      </c>
      <c r="L33" s="18">
        <f t="shared" si="9"/>
        <v>-1.9127011027913161E-2</v>
      </c>
      <c r="M33" s="18">
        <f t="shared" si="10"/>
        <v>7.9919530879682191E-2</v>
      </c>
      <c r="N33" s="18">
        <f t="shared" si="11"/>
        <v>-0.11970648812224269</v>
      </c>
      <c r="O33" s="18">
        <f t="shared" si="12"/>
        <v>-7.3679147911407145E-2</v>
      </c>
      <c r="P33" s="5"/>
      <c r="Q33" s="10">
        <v>9648.0377791377596</v>
      </c>
      <c r="R33" s="9">
        <v>2963.6905190100001</v>
      </c>
      <c r="S33" s="9">
        <v>2510.7385031399999</v>
      </c>
      <c r="T33" s="9">
        <v>10465.645140000001</v>
      </c>
      <c r="U33" s="10">
        <v>6233.2940900000003</v>
      </c>
      <c r="V33" s="10">
        <v>12976.39167162</v>
      </c>
      <c r="W33" s="10">
        <f t="shared" si="13"/>
        <v>-6684.347260127759</v>
      </c>
      <c r="X33" s="10">
        <f t="shared" si="13"/>
        <v>-452.9520158700002</v>
      </c>
      <c r="Y33" s="10">
        <f t="shared" si="14"/>
        <v>-3269.6035709900002</v>
      </c>
      <c r="Z33" s="10">
        <f t="shared" si="15"/>
        <v>-10465.653168479999</v>
      </c>
      <c r="AA33" s="18">
        <f t="shared" si="16"/>
        <v>-0.15283377699683218</v>
      </c>
      <c r="AB33" s="18">
        <f t="shared" si="17"/>
        <v>1.0817871713189133</v>
      </c>
      <c r="AC33" s="18">
        <f t="shared" si="18"/>
        <v>-0.6928193497108317</v>
      </c>
      <c r="AD33" s="18">
        <f t="shared" si="19"/>
        <v>-0.40440421907903518</v>
      </c>
      <c r="AE33" s="7"/>
      <c r="AF33" s="9">
        <v>4994.0390600504797</v>
      </c>
      <c r="AG33" s="9">
        <v>4949.0921004972397</v>
      </c>
      <c r="AH33" s="9">
        <v>4858.88291408429</v>
      </c>
      <c r="AI33" s="9">
        <v>5000.131856</v>
      </c>
      <c r="AJ33" s="10">
        <v>4813.3332270000001</v>
      </c>
      <c r="AK33" s="10">
        <v>4831.3992251993996</v>
      </c>
      <c r="AL33" s="10">
        <f t="shared" si="20"/>
        <v>-44.946959553240049</v>
      </c>
      <c r="AM33" s="10">
        <f t="shared" si="20"/>
        <v>-90.209186412949748</v>
      </c>
      <c r="AN33" s="10">
        <f t="shared" si="21"/>
        <v>135.75887349723962</v>
      </c>
      <c r="AO33" s="10">
        <f t="shared" si="22"/>
        <v>27.483688884890398</v>
      </c>
      <c r="AP33" s="18">
        <f t="shared" si="23"/>
        <v>-1.8227421228205948E-2</v>
      </c>
      <c r="AQ33" s="18">
        <f t="shared" si="24"/>
        <v>3.753323808553235E-3</v>
      </c>
      <c r="AR33" s="18">
        <f t="shared" si="25"/>
        <v>-9.0001217477032967E-3</v>
      </c>
      <c r="AS33" s="18">
        <f t="shared" si="26"/>
        <v>-3.7358740605179734E-2</v>
      </c>
      <c r="AT33" s="7"/>
      <c r="AU33" s="9">
        <v>749.76201512787895</v>
      </c>
      <c r="AV33" s="9">
        <v>625.45891073902806</v>
      </c>
      <c r="AW33" s="9">
        <v>564.29296595843198</v>
      </c>
      <c r="AX33" s="9">
        <v>749.76201512787895</v>
      </c>
      <c r="AY33" s="10">
        <v>625.47107249999999</v>
      </c>
      <c r="AZ33" s="10">
        <v>537.28622186832604</v>
      </c>
      <c r="BA33" s="10">
        <f t="shared" si="27"/>
        <v>-124.3031043888509</v>
      </c>
      <c r="BB33" s="10">
        <f t="shared" si="27"/>
        <v>-61.165944780596078</v>
      </c>
      <c r="BC33" s="10">
        <f t="shared" si="28"/>
        <v>-1.2161760971935109E-2</v>
      </c>
      <c r="BD33" s="10">
        <f t="shared" si="29"/>
        <v>27.00674409010594</v>
      </c>
      <c r="BE33" s="18">
        <f t="shared" si="30"/>
        <v>-9.7793705917985543E-2</v>
      </c>
      <c r="BF33" s="18">
        <f t="shared" si="31"/>
        <v>-0.14098949497248564</v>
      </c>
      <c r="BG33" s="18">
        <f t="shared" si="32"/>
        <v>-0.16579007989308425</v>
      </c>
      <c r="BH33" s="18">
        <f t="shared" si="33"/>
        <v>-0.16577385906470599</v>
      </c>
      <c r="BI33" s="1"/>
      <c r="BJ33" s="9">
        <v>361.30459999999999</v>
      </c>
      <c r="BK33" s="9">
        <v>150.242380994401</v>
      </c>
      <c r="BL33" s="9">
        <v>160.6181311416</v>
      </c>
      <c r="BM33" s="9">
        <v>1011.02821114478</v>
      </c>
      <c r="BN33" s="10">
        <v>1214.289049</v>
      </c>
      <c r="BO33" s="10">
        <v>1278.5908138576001</v>
      </c>
      <c r="BP33" s="10">
        <f t="shared" si="34"/>
        <v>-211.06221900559899</v>
      </c>
      <c r="BQ33" s="10">
        <f t="shared" si="34"/>
        <v>10.375750147199</v>
      </c>
      <c r="BR33" s="10">
        <f t="shared" si="35"/>
        <v>-1064.046668005599</v>
      </c>
      <c r="BS33" s="10">
        <f t="shared" si="36"/>
        <v>-1117.972682716</v>
      </c>
      <c r="BT33" s="18">
        <f t="shared" si="37"/>
        <v>6.9060075316469238E-2</v>
      </c>
      <c r="BU33" s="18">
        <f t="shared" si="38"/>
        <v>5.2954249163783836E-2</v>
      </c>
      <c r="BV33" s="18">
        <f t="shared" si="39"/>
        <v>-0.58416698543444778</v>
      </c>
      <c r="BW33" s="18">
        <f t="shared" si="40"/>
        <v>0.20104368564065009</v>
      </c>
      <c r="BX33" s="1"/>
      <c r="BY33" s="9">
        <v>34893.288765708203</v>
      </c>
      <c r="BZ33" s="9">
        <v>36483.6914187125</v>
      </c>
      <c r="CA33" s="9">
        <v>36755.890600440704</v>
      </c>
      <c r="CB33" s="9">
        <v>34893.288769999999</v>
      </c>
      <c r="CC33" s="10">
        <v>36483.691817227394</v>
      </c>
      <c r="CD33" s="10">
        <v>36960.812214613798</v>
      </c>
      <c r="CE33" s="10">
        <f t="shared" si="41"/>
        <v>1590.4026530042975</v>
      </c>
      <c r="CF33" s="10">
        <f t="shared" si="41"/>
        <v>272.19918172820326</v>
      </c>
      <c r="CG33" s="10">
        <f t="shared" si="42"/>
        <v>-3.9851489418651909E-4</v>
      </c>
      <c r="CH33" s="10">
        <f t="shared" si="43"/>
        <v>-204.92161417309399</v>
      </c>
      <c r="CI33" s="18">
        <f t="shared" si="44"/>
        <v>7.4608454118376896E-3</v>
      </c>
      <c r="CJ33" s="18">
        <f t="shared" si="45"/>
        <v>1.3077634790268387E-2</v>
      </c>
      <c r="CK33" s="18">
        <f t="shared" si="46"/>
        <v>4.5579041393406419E-2</v>
      </c>
      <c r="CL33" s="18">
        <f t="shared" si="47"/>
        <v>4.5579052685763656E-2</v>
      </c>
      <c r="CM33" s="6"/>
      <c r="CN33" s="9">
        <v>1600.7055999999998</v>
      </c>
      <c r="CO33" s="9">
        <v>1600.7055999999998</v>
      </c>
      <c r="CP33" s="9">
        <v>1600.7055999999998</v>
      </c>
      <c r="CQ33" s="9">
        <v>1600.7055999999998</v>
      </c>
      <c r="CR33" s="9">
        <v>1600.7055999999998</v>
      </c>
      <c r="CS33" s="9">
        <v>1600.7055999999998</v>
      </c>
      <c r="CT33" s="10">
        <f t="shared" si="48"/>
        <v>0</v>
      </c>
      <c r="CU33" s="10">
        <f t="shared" si="48"/>
        <v>0</v>
      </c>
      <c r="CV33" s="10">
        <f t="shared" si="49"/>
        <v>0</v>
      </c>
      <c r="CW33" s="10">
        <f t="shared" si="50"/>
        <v>0</v>
      </c>
      <c r="CX33" s="18">
        <f t="shared" si="51"/>
        <v>0</v>
      </c>
      <c r="CY33" s="18">
        <f t="shared" si="52"/>
        <v>0</v>
      </c>
      <c r="CZ33" s="18">
        <f t="shared" si="53"/>
        <v>0</v>
      </c>
      <c r="DA33" s="18">
        <f t="shared" si="54"/>
        <v>0</v>
      </c>
      <c r="DB33" s="7"/>
      <c r="DC33" s="9">
        <v>6301.039948080067</v>
      </c>
      <c r="DD33" s="9">
        <v>4594.9405346930562</v>
      </c>
      <c r="DE33" s="9">
        <v>4257.7787276951594</v>
      </c>
      <c r="DF33" s="9">
        <v>3885.5706414764099</v>
      </c>
      <c r="DG33" s="10">
        <v>2986.911736</v>
      </c>
      <c r="DH33" s="10">
        <v>2814.78547023492</v>
      </c>
      <c r="DI33" s="10">
        <f t="shared" si="55"/>
        <v>-1706.0994133870108</v>
      </c>
      <c r="DJ33" s="10">
        <f t="shared" si="55"/>
        <v>-337.16180699789675</v>
      </c>
      <c r="DK33" s="10">
        <f t="shared" si="56"/>
        <v>1608.0287986930562</v>
      </c>
      <c r="DL33" s="10">
        <f t="shared" si="57"/>
        <v>1442.9932574602394</v>
      </c>
      <c r="DM33" s="18">
        <f t="shared" si="58"/>
        <v>-7.3376750896389842E-2</v>
      </c>
      <c r="DN33" s="18">
        <f t="shared" si="59"/>
        <v>-5.7626833659165079E-2</v>
      </c>
      <c r="DO33" s="18">
        <f t="shared" si="60"/>
        <v>-0.27076473525721118</v>
      </c>
      <c r="DP33" s="18">
        <f t="shared" si="61"/>
        <v>-0.23128106226758607</v>
      </c>
      <c r="DQ33" s="7"/>
      <c r="DR33" s="9">
        <v>7496.0276205218497</v>
      </c>
      <c r="DS33" s="9">
        <v>5895.3212457</v>
      </c>
      <c r="DT33" s="9">
        <v>5315.5257977326501</v>
      </c>
      <c r="DU33" s="9">
        <v>7496.0276210000002</v>
      </c>
      <c r="DV33" s="10">
        <v>5895.3212457</v>
      </c>
      <c r="DW33" s="10">
        <v>5315.5257977326501</v>
      </c>
      <c r="DX33" s="10">
        <f t="shared" si="62"/>
        <v>-1600.7063748218497</v>
      </c>
      <c r="DY33" s="10">
        <f t="shared" si="62"/>
        <v>-579.7954479673499</v>
      </c>
      <c r="DZ33" s="10">
        <f t="shared" si="63"/>
        <v>0</v>
      </c>
      <c r="EA33" s="10">
        <f t="shared" si="64"/>
        <v>0</v>
      </c>
      <c r="EB33" s="18">
        <f t="shared" si="65"/>
        <v>-9.8348406100897054E-2</v>
      </c>
      <c r="EC33" s="18">
        <f t="shared" si="66"/>
        <v>-9.8348406100897054E-2</v>
      </c>
      <c r="ED33" s="18">
        <f t="shared" si="67"/>
        <v>-0.21354061855903536</v>
      </c>
      <c r="EE33" s="18">
        <f t="shared" si="68"/>
        <v>-0.21354061860920137</v>
      </c>
      <c r="EF33" s="6"/>
      <c r="EG33" s="9">
        <v>1644.720588643205</v>
      </c>
      <c r="EH33" s="9">
        <v>1226.6063897186177</v>
      </c>
      <c r="EI33" s="9">
        <v>1151.5675770612188</v>
      </c>
      <c r="EJ33" s="9">
        <v>1727.360943987364</v>
      </c>
      <c r="EK33" s="10">
        <v>1434.7027908318182</v>
      </c>
      <c r="EL33" s="10">
        <v>1308.6914532408289</v>
      </c>
      <c r="EM33" s="10">
        <f t="shared" si="69"/>
        <v>-418.1141989245873</v>
      </c>
      <c r="EN33" s="10">
        <f t="shared" si="69"/>
        <v>-75.038812657398921</v>
      </c>
      <c r="EO33" s="10">
        <f t="shared" si="70"/>
        <v>-208.0964011132005</v>
      </c>
      <c r="EP33" s="10">
        <f t="shared" si="71"/>
        <v>-157.12387617961008</v>
      </c>
      <c r="EQ33" s="18">
        <f t="shared" si="72"/>
        <v>-6.1175951214971859E-2</v>
      </c>
      <c r="ER33" s="18">
        <f t="shared" si="73"/>
        <v>-8.7830969867933373E-2</v>
      </c>
      <c r="ES33" s="18">
        <f t="shared" si="74"/>
        <v>-0.25421594513479412</v>
      </c>
      <c r="ET33" s="18">
        <f t="shared" si="75"/>
        <v>-0.16942501460058865</v>
      </c>
      <c r="EU33" s="7"/>
      <c r="EV33" s="9">
        <v>3636.5930445375343</v>
      </c>
      <c r="EW33" s="9">
        <v>2664.046812816528</v>
      </c>
      <c r="EX33" s="9">
        <v>2547.0856356961754</v>
      </c>
      <c r="EY33" s="9">
        <v>3144.1177306006161</v>
      </c>
      <c r="EZ33" s="10">
        <v>2524.8443427366487</v>
      </c>
      <c r="FA33" s="10">
        <v>2378.8827420795601</v>
      </c>
      <c r="FB33" s="10">
        <f t="shared" si="76"/>
        <v>-972.54623172100628</v>
      </c>
      <c r="FC33" s="10">
        <f t="shared" si="76"/>
        <v>-116.96117712035266</v>
      </c>
      <c r="FD33" s="10">
        <f t="shared" si="77"/>
        <v>139.20247007987928</v>
      </c>
      <c r="FE33" s="10">
        <f t="shared" si="78"/>
        <v>168.20289361661526</v>
      </c>
      <c r="FF33" s="18">
        <f t="shared" si="79"/>
        <v>-4.3903574275670106E-2</v>
      </c>
      <c r="FG33" s="18">
        <f t="shared" si="80"/>
        <v>-5.7810138306935231E-2</v>
      </c>
      <c r="FH33" s="18">
        <f t="shared" si="81"/>
        <v>-0.26743334208974845</v>
      </c>
      <c r="FI33" s="18">
        <f t="shared" si="82"/>
        <v>-0.1969625315988624</v>
      </c>
      <c r="FJ33" s="15"/>
      <c r="FK33" s="9">
        <v>13646.676458010001</v>
      </c>
      <c r="FL33" s="9">
        <v>13646.676458010001</v>
      </c>
      <c r="FM33" s="9">
        <v>13646.676458010001</v>
      </c>
      <c r="FN33" s="9">
        <v>13646.676458010001</v>
      </c>
      <c r="FO33" s="9">
        <v>13646.676460000001</v>
      </c>
      <c r="FP33" s="9">
        <v>13646.676458010001</v>
      </c>
      <c r="FQ33" s="10">
        <f t="shared" si="83"/>
        <v>0</v>
      </c>
      <c r="FR33" s="10">
        <f t="shared" si="83"/>
        <v>0</v>
      </c>
      <c r="FS33" s="10">
        <f t="shared" si="84"/>
        <v>-1.9899998733308166E-6</v>
      </c>
      <c r="FT33" s="10">
        <f t="shared" si="85"/>
        <v>0</v>
      </c>
      <c r="FU33" s="18">
        <f t="shared" si="86"/>
        <v>0</v>
      </c>
      <c r="FV33" s="18">
        <f t="shared" si="87"/>
        <v>-1.4582304190795013E-10</v>
      </c>
      <c r="FW33" s="18">
        <f t="shared" si="88"/>
        <v>0</v>
      </c>
      <c r="FX33" s="18">
        <f t="shared" si="89"/>
        <v>1.4582304192921449E-10</v>
      </c>
      <c r="FY33" s="7"/>
    </row>
    <row r="34" spans="1:181">
      <c r="A34" s="5" t="s">
        <v>31</v>
      </c>
      <c r="B34" s="9">
        <f t="shared" si="0"/>
        <v>104420.57218998612</v>
      </c>
      <c r="C34" s="9">
        <f t="shared" si="1"/>
        <v>93487.139263674457</v>
      </c>
      <c r="D34" s="9">
        <f t="shared" si="2"/>
        <v>90753.699540762114</v>
      </c>
      <c r="E34" s="9">
        <f t="shared" si="3"/>
        <v>104627.84273954407</v>
      </c>
      <c r="F34" s="9">
        <f t="shared" si="4"/>
        <v>98322.367211625373</v>
      </c>
      <c r="G34" s="9">
        <f t="shared" si="5"/>
        <v>98939.000579432803</v>
      </c>
      <c r="H34" s="10">
        <f t="shared" si="6"/>
        <v>-10933.432926311667</v>
      </c>
      <c r="I34" s="10">
        <f t="shared" si="6"/>
        <v>-2733.4397229123424</v>
      </c>
      <c r="J34" s="10">
        <f t="shared" si="7"/>
        <v>-4835.2279479509161</v>
      </c>
      <c r="K34" s="10">
        <f t="shared" si="8"/>
        <v>-8185.3010386706883</v>
      </c>
      <c r="L34" s="18">
        <f t="shared" si="9"/>
        <v>-2.9238671163130274E-2</v>
      </c>
      <c r="M34" s="18">
        <f t="shared" si="10"/>
        <v>6.2715472104146073E-3</v>
      </c>
      <c r="N34" s="18">
        <f t="shared" si="11"/>
        <v>-0.10470573659009481</v>
      </c>
      <c r="O34" s="18">
        <f t="shared" si="12"/>
        <v>-6.0265751092806782E-2</v>
      </c>
      <c r="P34" s="5"/>
      <c r="Q34" s="10">
        <v>16966.531560887601</v>
      </c>
      <c r="R34" s="9">
        <v>13068.88683435</v>
      </c>
      <c r="S34" s="9">
        <v>11836.8411428499</v>
      </c>
      <c r="T34" s="9">
        <v>16989.978780000001</v>
      </c>
      <c r="U34" s="10">
        <v>14314.6600671</v>
      </c>
      <c r="V34" s="10">
        <v>15773.025653549999</v>
      </c>
      <c r="W34" s="10">
        <f t="shared" si="13"/>
        <v>-3897.6447265376009</v>
      </c>
      <c r="X34" s="10">
        <f t="shared" si="13"/>
        <v>-1232.0456915000996</v>
      </c>
      <c r="Y34" s="10">
        <f t="shared" si="14"/>
        <v>-1245.7732327499998</v>
      </c>
      <c r="Z34" s="10">
        <f t="shared" si="15"/>
        <v>-3936.1845107000991</v>
      </c>
      <c r="AA34" s="18">
        <f t="shared" si="16"/>
        <v>-9.4273193051286924E-2</v>
      </c>
      <c r="AB34" s="18">
        <f t="shared" si="17"/>
        <v>0.10187916301287686</v>
      </c>
      <c r="AC34" s="18">
        <f t="shared" si="18"/>
        <v>-0.22972548705963663</v>
      </c>
      <c r="AD34" s="18">
        <f t="shared" si="19"/>
        <v>-0.15746451173024958</v>
      </c>
      <c r="AE34" s="7"/>
      <c r="AF34" s="9">
        <v>12664.9733573013</v>
      </c>
      <c r="AG34" s="9">
        <v>12633.693055894701</v>
      </c>
      <c r="AH34" s="9">
        <v>12637.9139538447</v>
      </c>
      <c r="AI34" s="9">
        <v>12665.24336</v>
      </c>
      <c r="AJ34" s="10">
        <v>12188.05725</v>
      </c>
      <c r="AK34" s="10">
        <v>12200.228024951901</v>
      </c>
      <c r="AL34" s="10">
        <f t="shared" si="20"/>
        <v>-31.280301406599392</v>
      </c>
      <c r="AM34" s="10">
        <f t="shared" si="20"/>
        <v>4.2208979499991983</v>
      </c>
      <c r="AN34" s="10">
        <f t="shared" si="21"/>
        <v>445.63580589470075</v>
      </c>
      <c r="AO34" s="10">
        <f t="shared" si="22"/>
        <v>437.68592889279898</v>
      </c>
      <c r="AP34" s="18">
        <f t="shared" si="23"/>
        <v>3.3409850400234221E-4</v>
      </c>
      <c r="AQ34" s="18">
        <f t="shared" si="24"/>
        <v>9.9858203011812786E-4</v>
      </c>
      <c r="AR34" s="18">
        <f t="shared" si="25"/>
        <v>-2.4698276517547066E-3</v>
      </c>
      <c r="AS34" s="18">
        <f t="shared" si="26"/>
        <v>-3.7676821237172073E-2</v>
      </c>
      <c r="AT34" s="7"/>
      <c r="AU34" s="9">
        <v>507.33347699999899</v>
      </c>
      <c r="AV34" s="9">
        <v>411.462750008098</v>
      </c>
      <c r="AW34" s="9">
        <v>371.53519336271103</v>
      </c>
      <c r="AX34" s="9">
        <v>507.33347699999899</v>
      </c>
      <c r="AY34" s="10">
        <v>411.47328199999998</v>
      </c>
      <c r="AZ34" s="10">
        <v>353.71251970149899</v>
      </c>
      <c r="BA34" s="10">
        <f t="shared" si="27"/>
        <v>-95.870726991900995</v>
      </c>
      <c r="BB34" s="10">
        <f t="shared" si="27"/>
        <v>-39.927556645386971</v>
      </c>
      <c r="BC34" s="10">
        <f t="shared" si="28"/>
        <v>-1.0531991901984838E-2</v>
      </c>
      <c r="BD34" s="10">
        <f t="shared" si="29"/>
        <v>17.822673661212036</v>
      </c>
      <c r="BE34" s="18">
        <f t="shared" si="30"/>
        <v>-9.7038083385679888E-2</v>
      </c>
      <c r="BF34" s="18">
        <f t="shared" si="31"/>
        <v>-0.14037548687912377</v>
      </c>
      <c r="BG34" s="18">
        <f t="shared" si="32"/>
        <v>-0.18896984200374617</v>
      </c>
      <c r="BH34" s="18">
        <f t="shared" si="33"/>
        <v>-0.18894908249864853</v>
      </c>
      <c r="BI34" s="1"/>
      <c r="BJ34" s="9">
        <v>100.92438</v>
      </c>
      <c r="BK34" s="9">
        <v>45.363094860000103</v>
      </c>
      <c r="BL34" s="9">
        <v>49.537983062800002</v>
      </c>
      <c r="BM34" s="9">
        <v>4314.9219592030704</v>
      </c>
      <c r="BN34" s="10">
        <v>5894.7811819999997</v>
      </c>
      <c r="BO34" s="10">
        <v>6412.3845549135403</v>
      </c>
      <c r="BP34" s="10">
        <f t="shared" si="34"/>
        <v>-55.561285139999896</v>
      </c>
      <c r="BQ34" s="10">
        <f t="shared" si="34"/>
        <v>4.1748882027998988</v>
      </c>
      <c r="BR34" s="10">
        <f t="shared" si="35"/>
        <v>-5849.4180871399994</v>
      </c>
      <c r="BS34" s="10">
        <f t="shared" si="36"/>
        <v>-6362.8465718507405</v>
      </c>
      <c r="BT34" s="18">
        <f t="shared" si="37"/>
        <v>9.2032702259060309E-2</v>
      </c>
      <c r="BU34" s="18">
        <f t="shared" si="38"/>
        <v>8.7807054567872272E-2</v>
      </c>
      <c r="BV34" s="18">
        <f t="shared" si="39"/>
        <v>-0.55052391840306469</v>
      </c>
      <c r="BW34" s="18">
        <f t="shared" si="40"/>
        <v>0.36613853917504363</v>
      </c>
      <c r="BX34" s="1"/>
      <c r="BY34" s="9">
        <v>38388.981787945399</v>
      </c>
      <c r="BZ34" s="9">
        <v>36752.4764485919</v>
      </c>
      <c r="CA34" s="9">
        <v>36407.737150080196</v>
      </c>
      <c r="CB34" s="9">
        <v>38388.981789999998</v>
      </c>
      <c r="CC34" s="10">
        <v>36752.476643345799</v>
      </c>
      <c r="CD34" s="10">
        <v>36261.524846785796</v>
      </c>
      <c r="CE34" s="10">
        <f t="shared" si="41"/>
        <v>-1636.5053393534981</v>
      </c>
      <c r="CF34" s="10">
        <f t="shared" si="41"/>
        <v>-344.73929851170396</v>
      </c>
      <c r="CG34" s="10">
        <f t="shared" si="42"/>
        <v>-1.9475389854051173E-4</v>
      </c>
      <c r="CH34" s="10">
        <f t="shared" si="43"/>
        <v>146.21230329440004</v>
      </c>
      <c r="CI34" s="18">
        <f t="shared" si="44"/>
        <v>-9.3800290980095846E-3</v>
      </c>
      <c r="CJ34" s="18">
        <f t="shared" si="45"/>
        <v>-1.3358332319323889E-2</v>
      </c>
      <c r="CK34" s="18">
        <f t="shared" si="46"/>
        <v>-4.2629558355918168E-2</v>
      </c>
      <c r="CL34" s="18">
        <f t="shared" si="47"/>
        <v>-4.2629553333985395E-2</v>
      </c>
      <c r="CM34" s="6"/>
      <c r="CN34" s="9">
        <v>9870.3603999999996</v>
      </c>
      <c r="CO34" s="9">
        <v>9870.3603999999996</v>
      </c>
      <c r="CP34" s="9">
        <v>9870.3603999999996</v>
      </c>
      <c r="CQ34" s="9">
        <v>9870.3603999999996</v>
      </c>
      <c r="CR34" s="9">
        <v>9870.3603999999996</v>
      </c>
      <c r="CS34" s="9">
        <v>9870.3603999999996</v>
      </c>
      <c r="CT34" s="10">
        <f t="shared" si="48"/>
        <v>0</v>
      </c>
      <c r="CU34" s="10">
        <f t="shared" si="48"/>
        <v>0</v>
      </c>
      <c r="CV34" s="10">
        <f t="shared" si="49"/>
        <v>0</v>
      </c>
      <c r="CW34" s="10">
        <f t="shared" si="50"/>
        <v>0</v>
      </c>
      <c r="CX34" s="18">
        <f t="shared" si="51"/>
        <v>0</v>
      </c>
      <c r="CY34" s="18">
        <f t="shared" si="52"/>
        <v>0</v>
      </c>
      <c r="CZ34" s="18">
        <f t="shared" si="53"/>
        <v>0</v>
      </c>
      <c r="DA34" s="18">
        <f t="shared" si="54"/>
        <v>0</v>
      </c>
      <c r="DB34" s="7"/>
      <c r="DC34" s="9">
        <v>7145.6329582909439</v>
      </c>
      <c r="DD34" s="9">
        <v>3818.6057154068058</v>
      </c>
      <c r="DE34" s="9">
        <v>3199.206039125208</v>
      </c>
      <c r="DF34" s="9">
        <v>3314.8539359372999</v>
      </c>
      <c r="DG34" s="10">
        <v>1990.053318</v>
      </c>
      <c r="DH34" s="10">
        <v>1713.6522606404601</v>
      </c>
      <c r="DI34" s="10">
        <f t="shared" si="55"/>
        <v>-3327.0272428841381</v>
      </c>
      <c r="DJ34" s="10">
        <f t="shared" si="55"/>
        <v>-619.39967628159775</v>
      </c>
      <c r="DK34" s="10">
        <f t="shared" si="56"/>
        <v>1828.5523974068058</v>
      </c>
      <c r="DL34" s="10">
        <f t="shared" si="57"/>
        <v>1485.5537784847479</v>
      </c>
      <c r="DM34" s="18">
        <f t="shared" si="58"/>
        <v>-0.16220571654793417</v>
      </c>
      <c r="DN34" s="18">
        <f t="shared" si="59"/>
        <v>-0.13889128238901782</v>
      </c>
      <c r="DO34" s="18">
        <f t="shared" si="60"/>
        <v>-0.46560287413361345</v>
      </c>
      <c r="DP34" s="18">
        <f t="shared" si="61"/>
        <v>-0.39965580491337777</v>
      </c>
      <c r="DQ34" s="7"/>
      <c r="DR34" s="9">
        <v>5663.35002856135</v>
      </c>
      <c r="DS34" s="9">
        <v>4367.9709377999998</v>
      </c>
      <c r="DT34" s="9">
        <v>3910.7351623117202</v>
      </c>
      <c r="DU34" s="9">
        <v>5663.3500290000002</v>
      </c>
      <c r="DV34" s="10">
        <v>4367.9709377999998</v>
      </c>
      <c r="DW34" s="10">
        <v>3910.7351623117202</v>
      </c>
      <c r="DX34" s="10">
        <f t="shared" si="62"/>
        <v>-1295.3790907613502</v>
      </c>
      <c r="DY34" s="10">
        <f t="shared" si="62"/>
        <v>-457.23577548827961</v>
      </c>
      <c r="DZ34" s="10">
        <f t="shared" si="63"/>
        <v>0</v>
      </c>
      <c r="EA34" s="10">
        <f t="shared" si="64"/>
        <v>0</v>
      </c>
      <c r="EB34" s="18">
        <f t="shared" si="65"/>
        <v>-0.10467921650563314</v>
      </c>
      <c r="EC34" s="18">
        <f t="shared" si="66"/>
        <v>-0.10467921650563314</v>
      </c>
      <c r="ED34" s="18">
        <f t="shared" si="67"/>
        <v>-0.22873018341238091</v>
      </c>
      <c r="EE34" s="18">
        <f t="shared" si="68"/>
        <v>-0.22873018347211899</v>
      </c>
      <c r="EF34" s="6"/>
      <c r="EG34" s="9">
        <v>527.16314786370708</v>
      </c>
      <c r="EH34" s="9">
        <v>376.01896922993097</v>
      </c>
      <c r="EI34" s="9">
        <v>360.51958982068294</v>
      </c>
      <c r="EJ34" s="9">
        <v>540.94081345466293</v>
      </c>
      <c r="EK34" s="10">
        <v>477.01406299701301</v>
      </c>
      <c r="EL34" s="10">
        <v>438.78299582681393</v>
      </c>
      <c r="EM34" s="10">
        <f t="shared" si="69"/>
        <v>-151.14417863377611</v>
      </c>
      <c r="EN34" s="10">
        <f t="shared" si="69"/>
        <v>-15.499379409248036</v>
      </c>
      <c r="EO34" s="10">
        <f t="shared" si="70"/>
        <v>-100.99509376708204</v>
      </c>
      <c r="EP34" s="10">
        <f t="shared" si="71"/>
        <v>-78.263406006130992</v>
      </c>
      <c r="EQ34" s="18">
        <f t="shared" si="72"/>
        <v>-4.1219674212154854E-2</v>
      </c>
      <c r="ER34" s="18">
        <f t="shared" si="73"/>
        <v>-8.0146624881452355E-2</v>
      </c>
      <c r="ES34" s="18">
        <f t="shared" si="74"/>
        <v>-0.28671233800442547</v>
      </c>
      <c r="ET34" s="18">
        <f t="shared" si="75"/>
        <v>-0.11817697771663464</v>
      </c>
      <c r="EU34" s="7"/>
      <c r="EV34" s="9">
        <v>1423.2735611160329</v>
      </c>
      <c r="EW34" s="9">
        <v>980.25352651323601</v>
      </c>
      <c r="EX34" s="9">
        <v>947.2653952844089</v>
      </c>
      <c r="EY34" s="9">
        <v>1209.8306639292409</v>
      </c>
      <c r="EZ34" s="10">
        <v>893.47253838255904</v>
      </c>
      <c r="FA34" s="10">
        <v>842.54662973128688</v>
      </c>
      <c r="FB34" s="10">
        <f t="shared" si="76"/>
        <v>-443.02003460279684</v>
      </c>
      <c r="FC34" s="10">
        <f t="shared" si="76"/>
        <v>-32.988131228827115</v>
      </c>
      <c r="FD34" s="10">
        <f t="shared" si="77"/>
        <v>86.780988130676974</v>
      </c>
      <c r="FE34" s="10">
        <f t="shared" si="78"/>
        <v>104.71876555312201</v>
      </c>
      <c r="FF34" s="18">
        <f t="shared" si="79"/>
        <v>-3.3652652437952423E-2</v>
      </c>
      <c r="FG34" s="18">
        <f t="shared" si="80"/>
        <v>-5.6997732402008255E-2</v>
      </c>
      <c r="FH34" s="18">
        <f t="shared" si="81"/>
        <v>-0.31126836520128365</v>
      </c>
      <c r="FI34" s="18">
        <f t="shared" si="82"/>
        <v>-0.26148959104675551</v>
      </c>
      <c r="FJ34" s="15"/>
      <c r="FK34" s="9">
        <v>11162.0475310198</v>
      </c>
      <c r="FL34" s="9">
        <v>11162.0475310198</v>
      </c>
      <c r="FM34" s="9">
        <v>11162.0475310198</v>
      </c>
      <c r="FN34" s="9">
        <v>11162.0475310198</v>
      </c>
      <c r="FO34" s="9">
        <v>11162.04753</v>
      </c>
      <c r="FP34" s="9">
        <v>11162.0475310198</v>
      </c>
      <c r="FQ34" s="10">
        <f t="shared" si="83"/>
        <v>0</v>
      </c>
      <c r="FR34" s="10">
        <f t="shared" si="83"/>
        <v>0</v>
      </c>
      <c r="FS34" s="10">
        <f t="shared" si="84"/>
        <v>1.0198000381933525E-6</v>
      </c>
      <c r="FT34" s="10">
        <f t="shared" si="85"/>
        <v>0</v>
      </c>
      <c r="FU34" s="18">
        <f t="shared" si="86"/>
        <v>0</v>
      </c>
      <c r="FV34" s="18">
        <f t="shared" si="87"/>
        <v>9.1363169297788558E-11</v>
      </c>
      <c r="FW34" s="18">
        <f t="shared" si="88"/>
        <v>0</v>
      </c>
      <c r="FX34" s="18">
        <f t="shared" si="89"/>
        <v>-9.1363169289441323E-11</v>
      </c>
      <c r="FY34" s="7"/>
    </row>
    <row r="35" spans="1:181">
      <c r="A35" s="5" t="s">
        <v>32</v>
      </c>
      <c r="B35" s="9">
        <f t="shared" ref="B35:B52" si="90">EV35+EG35+DR35+DC35+CN35+BY35+BJ35+AU35+AF35+Q35+FK35</f>
        <v>55001.252779825307</v>
      </c>
      <c r="C35" s="9">
        <f t="shared" ref="C35:C52" si="91">EW35+EH35+DS35+DD35+CO35+BZ35+BK35+AV35+AG35+R35+FL35</f>
        <v>52107.358170166932</v>
      </c>
      <c r="D35" s="9">
        <f t="shared" ref="D35:D52" si="92">EX35+EI35+DT35+DE35+CP35+CA35+BL35+AW35+AH35+S35+FM35</f>
        <v>51618.415444937971</v>
      </c>
      <c r="E35" s="9">
        <f t="shared" ref="E35:E52" si="93">EY35+EJ35+DU35+DF35+CQ35+CB35+BM35+AX35+AI35+T35+FN35</f>
        <v>54616.927639968802</v>
      </c>
      <c r="F35" s="9">
        <f t="shared" ref="F35:F52" si="94">EZ35+EK35+DV35+DG35+CR35+CC35+BN35+AY35+AJ35+U35+FO35</f>
        <v>51462.029856327768</v>
      </c>
      <c r="G35" s="9">
        <f t="shared" ref="G35:G52" si="95">FA35+EL35+DW35+DH35+CS35+CD35+BO35+AZ35+AK35+V35+FP35</f>
        <v>50936.239486320672</v>
      </c>
      <c r="H35" s="10">
        <f t="shared" si="6"/>
        <v>-2893.894609658375</v>
      </c>
      <c r="I35" s="10">
        <f t="shared" si="6"/>
        <v>-488.94272522896063</v>
      </c>
      <c r="J35" s="10">
        <f t="shared" si="7"/>
        <v>645.32831383916346</v>
      </c>
      <c r="K35" s="10">
        <f t="shared" si="8"/>
        <v>682.17595861729933</v>
      </c>
      <c r="L35" s="18">
        <f t="shared" si="9"/>
        <v>-9.3833719919597727E-3</v>
      </c>
      <c r="M35" s="18">
        <f t="shared" si="10"/>
        <v>-1.0217054622116608E-2</v>
      </c>
      <c r="N35" s="18">
        <f t="shared" si="11"/>
        <v>-5.2615067173885678E-2</v>
      </c>
      <c r="O35" s="18">
        <f t="shared" si="12"/>
        <v>-5.7764102082744621E-2</v>
      </c>
      <c r="P35" s="5"/>
      <c r="Q35" s="10">
        <v>6397.4849929900001</v>
      </c>
      <c r="R35" s="9">
        <v>5754.0061261700002</v>
      </c>
      <c r="S35" s="9">
        <v>5797.2405114200001</v>
      </c>
      <c r="T35" s="9">
        <v>6397.484993</v>
      </c>
      <c r="U35" s="10">
        <v>5296.1128912000004</v>
      </c>
      <c r="V35" s="10">
        <v>5305.5213400399898</v>
      </c>
      <c r="W35" s="10">
        <f t="shared" si="13"/>
        <v>-643.47886681999989</v>
      </c>
      <c r="X35" s="10">
        <f t="shared" si="13"/>
        <v>43.234385249999832</v>
      </c>
      <c r="Y35" s="10">
        <f t="shared" si="14"/>
        <v>457.89323496999987</v>
      </c>
      <c r="Z35" s="10">
        <f t="shared" si="15"/>
        <v>491.71917138001027</v>
      </c>
      <c r="AA35" s="18">
        <f t="shared" si="16"/>
        <v>7.5137885330646388E-3</v>
      </c>
      <c r="AB35" s="18">
        <f t="shared" si="17"/>
        <v>1.7764819280235648E-3</v>
      </c>
      <c r="AC35" s="18">
        <f t="shared" si="18"/>
        <v>-0.1005830990655058</v>
      </c>
      <c r="AD35" s="18">
        <f t="shared" si="19"/>
        <v>-0.17215704343270816</v>
      </c>
      <c r="AE35" s="7"/>
      <c r="AF35" s="9">
        <v>576.46663623539996</v>
      </c>
      <c r="AG35" s="9">
        <v>574.89309639238002</v>
      </c>
      <c r="AH35" s="9">
        <v>575.72635657466697</v>
      </c>
      <c r="AI35" s="9">
        <v>563.76682559999995</v>
      </c>
      <c r="AJ35" s="10">
        <v>562.19180029999995</v>
      </c>
      <c r="AK35" s="10">
        <v>563.50031438707799</v>
      </c>
      <c r="AL35" s="10">
        <f t="shared" si="20"/>
        <v>-1.5735398430199439</v>
      </c>
      <c r="AM35" s="10">
        <f t="shared" si="20"/>
        <v>0.8332601822869492</v>
      </c>
      <c r="AN35" s="10">
        <f t="shared" si="21"/>
        <v>12.701296092380062</v>
      </c>
      <c r="AO35" s="10">
        <f t="shared" si="22"/>
        <v>12.226042187588973</v>
      </c>
      <c r="AP35" s="18">
        <f t="shared" si="23"/>
        <v>1.4494176178421643E-3</v>
      </c>
      <c r="AQ35" s="18">
        <f t="shared" si="24"/>
        <v>2.3275225401362689E-3</v>
      </c>
      <c r="AR35" s="18">
        <f t="shared" si="25"/>
        <v>-2.7296286447658167E-3</v>
      </c>
      <c r="AS35" s="18">
        <f t="shared" si="26"/>
        <v>-2.7937530703828505E-3</v>
      </c>
      <c r="AT35" s="7"/>
      <c r="AU35" s="9">
        <v>631.679223846431</v>
      </c>
      <c r="AV35" s="9">
        <v>488.77272681037402</v>
      </c>
      <c r="AW35" s="9">
        <v>443.08888481717997</v>
      </c>
      <c r="AX35" s="9">
        <v>631.679223846431</v>
      </c>
      <c r="AY35" s="10">
        <v>488.79982080000002</v>
      </c>
      <c r="AZ35" s="10">
        <v>422.25250547099699</v>
      </c>
      <c r="BA35" s="10">
        <f t="shared" si="27"/>
        <v>-142.90649703605698</v>
      </c>
      <c r="BB35" s="10">
        <f t="shared" si="27"/>
        <v>-45.683841993194051</v>
      </c>
      <c r="BC35" s="10">
        <f t="shared" si="28"/>
        <v>-2.7093989625996073E-2</v>
      </c>
      <c r="BD35" s="10">
        <f t="shared" si="29"/>
        <v>20.83637934618298</v>
      </c>
      <c r="BE35" s="18">
        <f t="shared" si="30"/>
        <v>-9.3466430280013793E-2</v>
      </c>
      <c r="BF35" s="18">
        <f t="shared" si="31"/>
        <v>-0.13614431204186528</v>
      </c>
      <c r="BG35" s="18">
        <f t="shared" si="32"/>
        <v>-0.22623270109450253</v>
      </c>
      <c r="BH35" s="18">
        <f t="shared" si="33"/>
        <v>-0.22618980908760539</v>
      </c>
      <c r="BI35" s="1"/>
      <c r="BJ35" s="9">
        <v>0</v>
      </c>
      <c r="BK35" s="9">
        <v>0</v>
      </c>
      <c r="BL35" s="9">
        <v>0</v>
      </c>
      <c r="BM35" s="9">
        <v>0</v>
      </c>
      <c r="BN35" s="10">
        <v>0</v>
      </c>
      <c r="BO35" s="10">
        <v>0</v>
      </c>
      <c r="BP35" s="10">
        <f t="shared" si="34"/>
        <v>0</v>
      </c>
      <c r="BQ35" s="10">
        <f t="shared" si="34"/>
        <v>0</v>
      </c>
      <c r="BR35" s="10">
        <f t="shared" si="35"/>
        <v>0</v>
      </c>
      <c r="BS35" s="10">
        <f t="shared" si="36"/>
        <v>0</v>
      </c>
      <c r="BT35" s="18">
        <f t="shared" si="37"/>
        <v>0</v>
      </c>
      <c r="BU35" s="18">
        <f t="shared" si="38"/>
        <v>0</v>
      </c>
      <c r="BV35" s="18">
        <f t="shared" si="39"/>
        <v>0</v>
      </c>
      <c r="BW35" s="18">
        <f t="shared" si="40"/>
        <v>0</v>
      </c>
      <c r="BX35" s="2"/>
      <c r="BY35" s="9">
        <v>3241.1116554628002</v>
      </c>
      <c r="BZ35" s="9">
        <v>2937.7321112731802</v>
      </c>
      <c r="CA35" s="9">
        <v>2867.7444546921301</v>
      </c>
      <c r="CB35" s="9">
        <v>3241.1116550000002</v>
      </c>
      <c r="CC35" s="10">
        <v>2937.7321442915086</v>
      </c>
      <c r="CD35" s="10">
        <v>2846.7182480162901</v>
      </c>
      <c r="CE35" s="10">
        <f t="shared" si="41"/>
        <v>-303.37954418961999</v>
      </c>
      <c r="CF35" s="10">
        <f t="shared" si="41"/>
        <v>-69.987656581050032</v>
      </c>
      <c r="CG35" s="10">
        <f t="shared" si="42"/>
        <v>-3.3018328394973651E-5</v>
      </c>
      <c r="CH35" s="10">
        <f t="shared" si="43"/>
        <v>21.026206675840058</v>
      </c>
      <c r="CI35" s="18">
        <f t="shared" si="44"/>
        <v>-2.3823702751003449E-2</v>
      </c>
      <c r="CJ35" s="18">
        <f t="shared" si="45"/>
        <v>-3.0981005689056196E-2</v>
      </c>
      <c r="CK35" s="18">
        <f t="shared" si="46"/>
        <v>-9.3603546079099903E-2</v>
      </c>
      <c r="CL35" s="18">
        <f t="shared" si="47"/>
        <v>-9.3603535762328299E-2</v>
      </c>
      <c r="CM35" s="6"/>
      <c r="CN35" s="9">
        <v>934.39199999999983</v>
      </c>
      <c r="CO35" s="9">
        <v>934.39199999999983</v>
      </c>
      <c r="CP35" s="9">
        <v>934.39199999999983</v>
      </c>
      <c r="CQ35" s="9">
        <v>934.39199999999983</v>
      </c>
      <c r="CR35" s="9">
        <v>934.39199999999983</v>
      </c>
      <c r="CS35" s="9">
        <v>934.39199999999983</v>
      </c>
      <c r="CT35" s="10">
        <f t="shared" si="48"/>
        <v>0</v>
      </c>
      <c r="CU35" s="10">
        <f t="shared" si="48"/>
        <v>0</v>
      </c>
      <c r="CV35" s="10">
        <f t="shared" si="49"/>
        <v>0</v>
      </c>
      <c r="CW35" s="10">
        <f t="shared" si="50"/>
        <v>0</v>
      </c>
      <c r="CX35" s="18">
        <f t="shared" si="51"/>
        <v>0</v>
      </c>
      <c r="CY35" s="18">
        <f t="shared" si="52"/>
        <v>0</v>
      </c>
      <c r="CZ35" s="18">
        <f t="shared" si="53"/>
        <v>0</v>
      </c>
      <c r="DA35" s="18">
        <f t="shared" si="54"/>
        <v>0</v>
      </c>
      <c r="DB35" s="7"/>
      <c r="DC35" s="9">
        <v>681.16143002534295</v>
      </c>
      <c r="DD35" s="9">
        <v>360.68743438637694</v>
      </c>
      <c r="DE35" s="9">
        <v>293.77654704664826</v>
      </c>
      <c r="DF35" s="9">
        <v>332.47443967733102</v>
      </c>
      <c r="DG35" s="10">
        <v>186.4786603</v>
      </c>
      <c r="DH35" s="10">
        <v>157.377997890871</v>
      </c>
      <c r="DI35" s="10">
        <f t="shared" si="55"/>
        <v>-320.47399563896602</v>
      </c>
      <c r="DJ35" s="10">
        <f t="shared" si="55"/>
        <v>-66.910887339728674</v>
      </c>
      <c r="DK35" s="10">
        <f t="shared" si="56"/>
        <v>174.20877408637693</v>
      </c>
      <c r="DL35" s="10">
        <f t="shared" si="57"/>
        <v>136.39854915577726</v>
      </c>
      <c r="DM35" s="18">
        <f t="shared" si="58"/>
        <v>-0.18550933844856971</v>
      </c>
      <c r="DN35" s="18">
        <f t="shared" si="59"/>
        <v>-0.15605357933349009</v>
      </c>
      <c r="DO35" s="18">
        <f t="shared" si="60"/>
        <v>-0.47048171184185023</v>
      </c>
      <c r="DP35" s="18">
        <f t="shared" si="61"/>
        <v>-0.43911880720521262</v>
      </c>
      <c r="DQ35" s="7"/>
      <c r="DR35" s="9">
        <v>3919.9819201366499</v>
      </c>
      <c r="DS35" s="9">
        <v>2542.0068210999998</v>
      </c>
      <c r="DT35" s="9">
        <v>2212.0565376334298</v>
      </c>
      <c r="DU35" s="9">
        <v>3919.9819200000002</v>
      </c>
      <c r="DV35" s="10">
        <v>2542.0068210999998</v>
      </c>
      <c r="DW35" s="10">
        <v>2212.0565376334298</v>
      </c>
      <c r="DX35" s="10">
        <f t="shared" si="62"/>
        <v>-1377.9750990366501</v>
      </c>
      <c r="DY35" s="10">
        <f t="shared" si="62"/>
        <v>-329.95028346657</v>
      </c>
      <c r="DZ35" s="10">
        <f t="shared" si="63"/>
        <v>0</v>
      </c>
      <c r="EA35" s="10">
        <f t="shared" si="64"/>
        <v>0</v>
      </c>
      <c r="EB35" s="18">
        <f t="shared" si="65"/>
        <v>-0.12979913378981059</v>
      </c>
      <c r="EC35" s="18">
        <f t="shared" si="66"/>
        <v>-0.12979913378981059</v>
      </c>
      <c r="ED35" s="18">
        <f t="shared" si="67"/>
        <v>-0.35152588126952744</v>
      </c>
      <c r="EE35" s="18">
        <f t="shared" si="68"/>
        <v>-0.35152588124692175</v>
      </c>
      <c r="EF35" s="6"/>
      <c r="EG35" s="9">
        <v>138.05834618110489</v>
      </c>
      <c r="EH35" s="9">
        <v>100.01987897176967</v>
      </c>
      <c r="EI35" s="9">
        <v>90.340503115830714</v>
      </c>
      <c r="EJ35" s="9">
        <v>143.5099752759626</v>
      </c>
      <c r="EK35" s="10">
        <v>109.3745085537974</v>
      </c>
      <c r="EL35" s="10">
        <v>98.3897384959714</v>
      </c>
      <c r="EM35" s="10">
        <f t="shared" si="69"/>
        <v>-38.038467209335224</v>
      </c>
      <c r="EN35" s="10">
        <f t="shared" si="69"/>
        <v>-9.6793758559389573</v>
      </c>
      <c r="EO35" s="10">
        <f t="shared" si="70"/>
        <v>-9.3546295820277265</v>
      </c>
      <c r="EP35" s="10">
        <f t="shared" si="71"/>
        <v>-8.0492353801406864</v>
      </c>
      <c r="EQ35" s="18">
        <f t="shared" si="72"/>
        <v>-9.6774520779723538E-2</v>
      </c>
      <c r="ER35" s="18">
        <f t="shared" si="73"/>
        <v>-0.10043263465200379</v>
      </c>
      <c r="ES35" s="18">
        <f t="shared" si="74"/>
        <v>-0.27552457538087827</v>
      </c>
      <c r="ET35" s="18">
        <f t="shared" si="75"/>
        <v>-0.23786128216191513</v>
      </c>
      <c r="EU35" s="7"/>
      <c r="EV35" s="9">
        <v>217.56777256597402</v>
      </c>
      <c r="EW35" s="9">
        <v>151.49917268134638</v>
      </c>
      <c r="EX35" s="9">
        <v>140.7008472565864</v>
      </c>
      <c r="EY35" s="9">
        <v>189.17780518747719</v>
      </c>
      <c r="EZ35" s="10">
        <v>141.59240978246211</v>
      </c>
      <c r="FA35" s="10">
        <v>132.68200200454871</v>
      </c>
      <c r="FB35" s="10">
        <f t="shared" si="76"/>
        <v>-66.068599884627645</v>
      </c>
      <c r="FC35" s="10">
        <f t="shared" si="76"/>
        <v>-10.79832542475998</v>
      </c>
      <c r="FD35" s="10">
        <f t="shared" si="77"/>
        <v>9.9067628988842671</v>
      </c>
      <c r="FE35" s="10">
        <f t="shared" si="78"/>
        <v>8.0188452520376927</v>
      </c>
      <c r="FF35" s="18">
        <f t="shared" si="79"/>
        <v>-7.1276464640981793E-2</v>
      </c>
      <c r="FG35" s="18">
        <f t="shared" si="80"/>
        <v>-6.2929981851449962E-2</v>
      </c>
      <c r="FH35" s="18">
        <f t="shared" si="81"/>
        <v>-0.30366905495892493</v>
      </c>
      <c r="FI35" s="18">
        <f t="shared" si="82"/>
        <v>-0.25153793997058721</v>
      </c>
      <c r="FJ35" s="15"/>
      <c r="FK35" s="9">
        <v>38263.348802381603</v>
      </c>
      <c r="FL35" s="9">
        <v>38263.348802381501</v>
      </c>
      <c r="FM35" s="9">
        <v>38263.348802381501</v>
      </c>
      <c r="FN35" s="9">
        <v>38263.348802381603</v>
      </c>
      <c r="FO35" s="9">
        <v>38263.3488</v>
      </c>
      <c r="FP35" s="9">
        <v>38263.348802381501</v>
      </c>
      <c r="FQ35" s="10">
        <f t="shared" si="83"/>
        <v>-1.0186340659856796E-10</v>
      </c>
      <c r="FR35" s="10">
        <f t="shared" si="83"/>
        <v>0</v>
      </c>
      <c r="FS35" s="10">
        <f t="shared" si="84"/>
        <v>2.3815009626559913E-6</v>
      </c>
      <c r="FT35" s="10">
        <f t="shared" si="85"/>
        <v>0</v>
      </c>
      <c r="FU35" s="18">
        <f t="shared" si="86"/>
        <v>0</v>
      </c>
      <c r="FV35" s="18">
        <f t="shared" si="87"/>
        <v>6.2239742138199653E-11</v>
      </c>
      <c r="FW35" s="18">
        <f t="shared" si="88"/>
        <v>-2.6621665323822296E-15</v>
      </c>
      <c r="FX35" s="18">
        <f t="shared" si="89"/>
        <v>-6.2242404300858088E-11</v>
      </c>
      <c r="FY35" s="7"/>
    </row>
    <row r="36" spans="1:181">
      <c r="A36" s="5" t="s">
        <v>33</v>
      </c>
      <c r="B36" s="9">
        <f t="shared" si="90"/>
        <v>141086.15353090907</v>
      </c>
      <c r="C36" s="9">
        <f t="shared" si="91"/>
        <v>132669.48959877325</v>
      </c>
      <c r="D36" s="9">
        <f t="shared" si="92"/>
        <v>129447.20727463209</v>
      </c>
      <c r="E36" s="9">
        <f t="shared" si="93"/>
        <v>136147.34390941827</v>
      </c>
      <c r="F36" s="9">
        <f t="shared" si="94"/>
        <v>100325.90112238647</v>
      </c>
      <c r="G36" s="9">
        <f t="shared" si="95"/>
        <v>101029.89589612979</v>
      </c>
      <c r="H36" s="10">
        <f t="shared" si="6"/>
        <v>-8416.6639321358234</v>
      </c>
      <c r="I36" s="10">
        <f t="shared" si="6"/>
        <v>-3222.2823241411534</v>
      </c>
      <c r="J36" s="10">
        <f t="shared" si="7"/>
        <v>32343.58847638678</v>
      </c>
      <c r="K36" s="10">
        <f t="shared" si="8"/>
        <v>28417.311378502302</v>
      </c>
      <c r="L36" s="18">
        <f t="shared" si="9"/>
        <v>-2.4288043421936471E-2</v>
      </c>
      <c r="M36" s="18">
        <f t="shared" si="10"/>
        <v>7.0170789982193071E-3</v>
      </c>
      <c r="N36" s="18">
        <f t="shared" si="11"/>
        <v>-5.9656200991346081E-2</v>
      </c>
      <c r="O36" s="18">
        <f t="shared" si="12"/>
        <v>-0.26310790764206587</v>
      </c>
      <c r="P36" s="5"/>
      <c r="Q36" s="10">
        <v>53571.725813323501</v>
      </c>
      <c r="R36" s="9">
        <v>53607.676137870003</v>
      </c>
      <c r="S36" s="9">
        <v>52266.53493383</v>
      </c>
      <c r="T36" s="9">
        <v>53570.33</v>
      </c>
      <c r="U36" s="10">
        <v>23452.030225399998</v>
      </c>
      <c r="V36" s="10">
        <v>25897.262114999899</v>
      </c>
      <c r="W36" s="10">
        <f t="shared" si="13"/>
        <v>35.950324546502088</v>
      </c>
      <c r="X36" s="10">
        <f t="shared" si="13"/>
        <v>-1341.1412040400028</v>
      </c>
      <c r="Y36" s="10">
        <f t="shared" si="14"/>
        <v>30155.645912470005</v>
      </c>
      <c r="Z36" s="10">
        <f t="shared" si="15"/>
        <v>26369.272818830101</v>
      </c>
      <c r="AA36" s="18">
        <f t="shared" si="16"/>
        <v>-2.501770829593156E-2</v>
      </c>
      <c r="AB36" s="18">
        <f t="shared" si="17"/>
        <v>0.10426525405683489</v>
      </c>
      <c r="AC36" s="18">
        <f t="shared" si="18"/>
        <v>6.7106900143136885E-4</v>
      </c>
      <c r="AD36" s="18">
        <f t="shared" si="19"/>
        <v>-0.56221979171306213</v>
      </c>
      <c r="AE36" s="7"/>
      <c r="AF36" s="9">
        <v>12846.4592856772</v>
      </c>
      <c r="AG36" s="9">
        <v>12315.931708644001</v>
      </c>
      <c r="AH36" s="9">
        <v>12322.127176775901</v>
      </c>
      <c r="AI36" s="9">
        <v>12890.71925</v>
      </c>
      <c r="AJ36" s="10">
        <v>12526.575699999999</v>
      </c>
      <c r="AK36" s="10">
        <v>12512.4738819453</v>
      </c>
      <c r="AL36" s="10">
        <f t="shared" si="20"/>
        <v>-530.52757703319912</v>
      </c>
      <c r="AM36" s="10">
        <f t="shared" si="20"/>
        <v>6.1954681319002702</v>
      </c>
      <c r="AN36" s="10">
        <f t="shared" si="21"/>
        <v>-210.64399135599888</v>
      </c>
      <c r="AO36" s="10">
        <f t="shared" si="22"/>
        <v>-190.34670516939877</v>
      </c>
      <c r="AP36" s="18">
        <f t="shared" si="23"/>
        <v>5.0304502155950964E-4</v>
      </c>
      <c r="AQ36" s="18">
        <f t="shared" si="24"/>
        <v>-1.1257520325127508E-3</v>
      </c>
      <c r="AR36" s="18">
        <f t="shared" si="25"/>
        <v>-4.1297571979595653E-2</v>
      </c>
      <c r="AS36" s="18">
        <f t="shared" si="26"/>
        <v>-2.8248505218201901E-2</v>
      </c>
      <c r="AT36" s="7"/>
      <c r="AU36" s="9">
        <v>2285.6837465963899</v>
      </c>
      <c r="AV36" s="9">
        <v>1900.40780406762</v>
      </c>
      <c r="AW36" s="9">
        <v>1700.1452670543799</v>
      </c>
      <c r="AX36" s="9">
        <v>2285.6837465963899</v>
      </c>
      <c r="AY36" s="10">
        <v>1900.4269489999999</v>
      </c>
      <c r="AZ36" s="10">
        <v>1608.2145644378199</v>
      </c>
      <c r="BA36" s="10">
        <f t="shared" si="27"/>
        <v>-385.27594252876997</v>
      </c>
      <c r="BB36" s="10">
        <f t="shared" si="27"/>
        <v>-200.26253701324003</v>
      </c>
      <c r="BC36" s="10">
        <f t="shared" si="28"/>
        <v>-1.9144932379958846E-2</v>
      </c>
      <c r="BD36" s="10">
        <f t="shared" si="29"/>
        <v>91.930702616559984</v>
      </c>
      <c r="BE36" s="18">
        <f t="shared" si="30"/>
        <v>-0.10537871744401357</v>
      </c>
      <c r="BF36" s="18">
        <f t="shared" si="31"/>
        <v>-0.15376144014161736</v>
      </c>
      <c r="BG36" s="18">
        <f t="shared" si="32"/>
        <v>-0.16856047696995882</v>
      </c>
      <c r="BH36" s="18">
        <f t="shared" si="33"/>
        <v>-0.16855210095013173</v>
      </c>
      <c r="BI36" s="1"/>
      <c r="BJ36" s="9">
        <v>184.99095</v>
      </c>
      <c r="BK36" s="9">
        <v>69.099275588799898</v>
      </c>
      <c r="BL36" s="9">
        <v>71.469100056399995</v>
      </c>
      <c r="BM36" s="9">
        <v>183.1558996119</v>
      </c>
      <c r="BN36" s="10">
        <v>206.21220030000001</v>
      </c>
      <c r="BO36" s="10">
        <v>213.16185381519901</v>
      </c>
      <c r="BP36" s="10">
        <f t="shared" si="34"/>
        <v>-115.8916744112001</v>
      </c>
      <c r="BQ36" s="10">
        <f t="shared" si="34"/>
        <v>2.3698244676000968</v>
      </c>
      <c r="BR36" s="10">
        <f t="shared" si="35"/>
        <v>-137.11292471120009</v>
      </c>
      <c r="BS36" s="10">
        <f t="shared" si="36"/>
        <v>-141.69275375879903</v>
      </c>
      <c r="BT36" s="18">
        <f t="shared" si="37"/>
        <v>3.4295937944452411E-2</v>
      </c>
      <c r="BU36" s="18">
        <f t="shared" si="38"/>
        <v>3.3701466281279978E-2</v>
      </c>
      <c r="BV36" s="18">
        <f t="shared" si="39"/>
        <v>-0.62647212964309928</v>
      </c>
      <c r="BW36" s="18">
        <f t="shared" si="40"/>
        <v>0.12588347269705963</v>
      </c>
      <c r="BX36" s="1"/>
      <c r="BY36" s="9">
        <v>23761.422567843299</v>
      </c>
      <c r="BZ36" s="9">
        <v>22817.7210271892</v>
      </c>
      <c r="CA36" s="9">
        <v>22617.170151411199</v>
      </c>
      <c r="CB36" s="9">
        <v>23761.422569999999</v>
      </c>
      <c r="CC36" s="10">
        <v>22817.720928895535</v>
      </c>
      <c r="CD36" s="10">
        <v>22534.4318336406</v>
      </c>
      <c r="CE36" s="10">
        <f t="shared" si="41"/>
        <v>-943.70154065409952</v>
      </c>
      <c r="CF36" s="10">
        <f t="shared" si="41"/>
        <v>-200.55087577800077</v>
      </c>
      <c r="CG36" s="10">
        <f t="shared" si="42"/>
        <v>9.8293665359960869E-5</v>
      </c>
      <c r="CH36" s="10">
        <f t="shared" si="43"/>
        <v>82.738317770599679</v>
      </c>
      <c r="CI36" s="18">
        <f t="shared" si="44"/>
        <v>-8.7892596959629685E-3</v>
      </c>
      <c r="CJ36" s="18">
        <f t="shared" si="45"/>
        <v>-1.2415310720019722E-2</v>
      </c>
      <c r="CK36" s="18">
        <f t="shared" si="46"/>
        <v>-3.9715700436691252E-2</v>
      </c>
      <c r="CL36" s="18">
        <f t="shared" si="47"/>
        <v>-3.9715704660542313E-2</v>
      </c>
      <c r="CM36" s="6"/>
      <c r="CN36" s="9">
        <v>315.8125</v>
      </c>
      <c r="CO36" s="9">
        <v>315.8125</v>
      </c>
      <c r="CP36" s="9">
        <v>315.8125</v>
      </c>
      <c r="CQ36" s="9">
        <v>315.8125</v>
      </c>
      <c r="CR36" s="9">
        <v>315.8125</v>
      </c>
      <c r="CS36" s="9">
        <v>315.8125</v>
      </c>
      <c r="CT36" s="10">
        <f t="shared" si="48"/>
        <v>0</v>
      </c>
      <c r="CU36" s="10">
        <f t="shared" si="48"/>
        <v>0</v>
      </c>
      <c r="CV36" s="10">
        <f t="shared" si="49"/>
        <v>0</v>
      </c>
      <c r="CW36" s="10">
        <f t="shared" si="50"/>
        <v>0</v>
      </c>
      <c r="CX36" s="18">
        <f t="shared" si="51"/>
        <v>0</v>
      </c>
      <c r="CY36" s="18">
        <f t="shared" si="52"/>
        <v>0</v>
      </c>
      <c r="CZ36" s="18">
        <f t="shared" si="53"/>
        <v>0</v>
      </c>
      <c r="DA36" s="18">
        <f t="shared" si="54"/>
        <v>0</v>
      </c>
      <c r="DB36" s="7"/>
      <c r="DC36" s="9">
        <v>8612.7759086796705</v>
      </c>
      <c r="DD36" s="9">
        <v>4922.7085082378153</v>
      </c>
      <c r="DE36" s="9">
        <v>4223.119134995226</v>
      </c>
      <c r="DF36" s="9">
        <v>3924.2531639379799</v>
      </c>
      <c r="DG36" s="10">
        <v>2471.7885550000001</v>
      </c>
      <c r="DH36" s="10">
        <v>2138.8220104844099</v>
      </c>
      <c r="DI36" s="10">
        <f t="shared" si="55"/>
        <v>-3690.0674004418552</v>
      </c>
      <c r="DJ36" s="10">
        <f t="shared" si="55"/>
        <v>-699.58937324258932</v>
      </c>
      <c r="DK36" s="10">
        <f t="shared" si="56"/>
        <v>2450.9199532378152</v>
      </c>
      <c r="DL36" s="10">
        <f t="shared" si="57"/>
        <v>2084.297124510816</v>
      </c>
      <c r="DM36" s="18">
        <f t="shared" si="58"/>
        <v>-0.14211472649088899</v>
      </c>
      <c r="DN36" s="18">
        <f t="shared" si="59"/>
        <v>-0.1347067263670497</v>
      </c>
      <c r="DO36" s="18">
        <f t="shared" si="60"/>
        <v>-0.42844112508757221</v>
      </c>
      <c r="DP36" s="18">
        <f t="shared" si="61"/>
        <v>-0.3701251036211014</v>
      </c>
      <c r="DQ36" s="7"/>
      <c r="DR36" s="9">
        <v>7397.6513681264196</v>
      </c>
      <c r="DS36" s="9">
        <v>5611.7668599999997</v>
      </c>
      <c r="DT36" s="9">
        <v>4962.0323648169697</v>
      </c>
      <c r="DU36" s="9">
        <v>7397.6513679999998</v>
      </c>
      <c r="DV36" s="10">
        <v>5611.7668599999997</v>
      </c>
      <c r="DW36" s="10">
        <v>4962.0323648169697</v>
      </c>
      <c r="DX36" s="10">
        <f t="shared" si="62"/>
        <v>-1785.8845081264199</v>
      </c>
      <c r="DY36" s="10">
        <f t="shared" si="62"/>
        <v>-649.73449518303005</v>
      </c>
      <c r="DZ36" s="10">
        <f t="shared" si="63"/>
        <v>0</v>
      </c>
      <c r="EA36" s="10">
        <f t="shared" si="64"/>
        <v>0</v>
      </c>
      <c r="EB36" s="18">
        <f t="shared" si="65"/>
        <v>-0.11578073562076492</v>
      </c>
      <c r="EC36" s="18">
        <f t="shared" si="66"/>
        <v>-0.11578073562076492</v>
      </c>
      <c r="ED36" s="18">
        <f t="shared" si="67"/>
        <v>-0.24141236444597758</v>
      </c>
      <c r="EE36" s="18">
        <f t="shared" si="68"/>
        <v>-0.24141236443301395</v>
      </c>
      <c r="EF36" s="6"/>
      <c r="EG36" s="9">
        <v>1061.7280631719229</v>
      </c>
      <c r="EH36" s="9">
        <v>779.146130087595</v>
      </c>
      <c r="EI36" s="9">
        <v>729.91604472271194</v>
      </c>
      <c r="EJ36" s="9">
        <v>1108.8268934738139</v>
      </c>
      <c r="EK36" s="10">
        <v>823.24466080573598</v>
      </c>
      <c r="EL36" s="10">
        <v>748.02332727912699</v>
      </c>
      <c r="EM36" s="10">
        <f t="shared" si="69"/>
        <v>-282.58193308432794</v>
      </c>
      <c r="EN36" s="10">
        <f t="shared" si="69"/>
        <v>-49.230085364883053</v>
      </c>
      <c r="EO36" s="10">
        <f t="shared" si="70"/>
        <v>-44.098530718140978</v>
      </c>
      <c r="EP36" s="10">
        <f t="shared" si="71"/>
        <v>-18.107282556415043</v>
      </c>
      <c r="EQ36" s="18">
        <f t="shared" si="72"/>
        <v>-6.3184662624645768E-2</v>
      </c>
      <c r="ER36" s="18">
        <f t="shared" si="73"/>
        <v>-9.1371784243322582E-2</v>
      </c>
      <c r="ES36" s="18">
        <f t="shared" si="74"/>
        <v>-0.26615283412601121</v>
      </c>
      <c r="ET36" s="18">
        <f t="shared" si="75"/>
        <v>-0.25755348679664963</v>
      </c>
      <c r="EU36" s="7"/>
      <c r="EV36" s="9">
        <v>2461.2277323744679</v>
      </c>
      <c r="EW36" s="9">
        <v>1742.5440519720178</v>
      </c>
      <c r="EX36" s="9">
        <v>1652.2050058530979</v>
      </c>
      <c r="EY36" s="9">
        <v>2122.8129226819901</v>
      </c>
      <c r="EZ36" s="10">
        <v>1613.6469429852041</v>
      </c>
      <c r="FA36" s="10">
        <v>1512.9858495942642</v>
      </c>
      <c r="FB36" s="10">
        <f t="shared" si="76"/>
        <v>-718.68368040245014</v>
      </c>
      <c r="FC36" s="10">
        <f t="shared" si="76"/>
        <v>-90.339046118919896</v>
      </c>
      <c r="FD36" s="10">
        <f t="shared" si="77"/>
        <v>128.89710898681369</v>
      </c>
      <c r="FE36" s="10">
        <f t="shared" si="78"/>
        <v>139.21915625883366</v>
      </c>
      <c r="FF36" s="18">
        <f t="shared" si="79"/>
        <v>-5.1843192151546584E-2</v>
      </c>
      <c r="FG36" s="18">
        <f t="shared" si="80"/>
        <v>-6.2381113680740792E-2</v>
      </c>
      <c r="FH36" s="18">
        <f t="shared" si="81"/>
        <v>-0.29200210567638146</v>
      </c>
      <c r="FI36" s="18">
        <f t="shared" si="82"/>
        <v>-0.23985438106976426</v>
      </c>
      <c r="FJ36" s="15"/>
      <c r="FK36" s="9">
        <v>28586.675595116201</v>
      </c>
      <c r="FL36" s="9">
        <v>28586.675595116201</v>
      </c>
      <c r="FM36" s="9">
        <v>28586.675595116201</v>
      </c>
      <c r="FN36" s="9">
        <v>28586.675595116201</v>
      </c>
      <c r="FO36" s="9">
        <v>28586.675599999999</v>
      </c>
      <c r="FP36" s="9">
        <v>28586.675595116201</v>
      </c>
      <c r="FQ36" s="10">
        <f t="shared" si="83"/>
        <v>0</v>
      </c>
      <c r="FR36" s="10">
        <f t="shared" si="83"/>
        <v>0</v>
      </c>
      <c r="FS36" s="10">
        <f t="shared" si="84"/>
        <v>-4.8837973736226559E-6</v>
      </c>
      <c r="FT36" s="10">
        <f t="shared" si="85"/>
        <v>0</v>
      </c>
      <c r="FU36" s="18">
        <f t="shared" si="86"/>
        <v>0</v>
      </c>
      <c r="FV36" s="18">
        <f t="shared" si="87"/>
        <v>-1.708417390661073E-10</v>
      </c>
      <c r="FW36" s="18">
        <f t="shared" si="88"/>
        <v>0</v>
      </c>
      <c r="FX36" s="18">
        <f t="shared" si="89"/>
        <v>1.7084173909529418E-10</v>
      </c>
      <c r="FY36" s="7"/>
    </row>
    <row r="37" spans="1:181">
      <c r="A37" s="5" t="s">
        <v>34</v>
      </c>
      <c r="B37" s="9">
        <f t="shared" si="90"/>
        <v>112803.37739568556</v>
      </c>
      <c r="C37" s="9">
        <f t="shared" si="91"/>
        <v>111453.5313105589</v>
      </c>
      <c r="D37" s="9">
        <f t="shared" si="92"/>
        <v>110634.29033543772</v>
      </c>
      <c r="E37" s="9">
        <f t="shared" si="93"/>
        <v>109389.8870810495</v>
      </c>
      <c r="F37" s="9">
        <f t="shared" si="94"/>
        <v>110713.31041739072</v>
      </c>
      <c r="G37" s="9">
        <f t="shared" si="95"/>
        <v>111128.71843624172</v>
      </c>
      <c r="H37" s="10">
        <f t="shared" si="6"/>
        <v>-1349.8460851266573</v>
      </c>
      <c r="I37" s="10">
        <f t="shared" si="6"/>
        <v>-819.24097512118169</v>
      </c>
      <c r="J37" s="10">
        <f t="shared" si="7"/>
        <v>740.22089316818165</v>
      </c>
      <c r="K37" s="10">
        <f t="shared" si="8"/>
        <v>-494.42810080399795</v>
      </c>
      <c r="L37" s="18">
        <f t="shared" si="9"/>
        <v>-7.3505160894221776E-3</v>
      </c>
      <c r="M37" s="18">
        <f t="shared" si="10"/>
        <v>3.7521054811287271E-3</v>
      </c>
      <c r="N37" s="18">
        <f t="shared" si="11"/>
        <v>-1.1966362322572493E-2</v>
      </c>
      <c r="O37" s="18">
        <f t="shared" si="12"/>
        <v>1.2098223808940085E-2</v>
      </c>
      <c r="P37" s="5"/>
      <c r="Q37" s="10">
        <v>1410.7606139874899</v>
      </c>
      <c r="R37" s="9">
        <v>3418.5668123399901</v>
      </c>
      <c r="S37" s="9">
        <v>3465.1687889999898</v>
      </c>
      <c r="T37" s="9">
        <v>1973.1764350000001</v>
      </c>
      <c r="U37" s="10">
        <v>5810.8456416000008</v>
      </c>
      <c r="V37" s="10">
        <v>6871.4115160600004</v>
      </c>
      <c r="W37" s="10">
        <f t="shared" si="13"/>
        <v>2007.8061983525001</v>
      </c>
      <c r="X37" s="10">
        <f t="shared" si="13"/>
        <v>46.601976659999764</v>
      </c>
      <c r="Y37" s="10">
        <f t="shared" si="14"/>
        <v>-2392.2788292600108</v>
      </c>
      <c r="Z37" s="10">
        <f t="shared" si="15"/>
        <v>-3406.2427270600106</v>
      </c>
      <c r="AA37" s="18">
        <f t="shared" si="16"/>
        <v>1.3632021609693498E-2</v>
      </c>
      <c r="AB37" s="18">
        <f t="shared" si="17"/>
        <v>0.18251489367870657</v>
      </c>
      <c r="AC37" s="18">
        <f t="shared" si="18"/>
        <v>1.4232082881003258</v>
      </c>
      <c r="AD37" s="18">
        <f t="shared" si="19"/>
        <v>1.9449194398067096</v>
      </c>
      <c r="AE37" s="7"/>
      <c r="AF37" s="9">
        <v>6246.4693660794101</v>
      </c>
      <c r="AG37" s="9">
        <v>5980.0990766611903</v>
      </c>
      <c r="AH37" s="9">
        <v>5850.6445824661796</v>
      </c>
      <c r="AI37" s="9">
        <v>6246.4693660000003</v>
      </c>
      <c r="AJ37" s="10">
        <v>6081.7266630000004</v>
      </c>
      <c r="AK37" s="10">
        <v>6093.1045479178501</v>
      </c>
      <c r="AL37" s="10">
        <f t="shared" si="20"/>
        <v>-266.37028941821973</v>
      </c>
      <c r="AM37" s="10">
        <f t="shared" si="20"/>
        <v>-129.45449419501074</v>
      </c>
      <c r="AN37" s="10">
        <f t="shared" si="21"/>
        <v>-101.62758633881003</v>
      </c>
      <c r="AO37" s="10">
        <f t="shared" si="22"/>
        <v>-242.45996545167054</v>
      </c>
      <c r="AP37" s="18">
        <f t="shared" si="23"/>
        <v>-2.1647550071576371E-2</v>
      </c>
      <c r="AQ37" s="18">
        <f t="shared" si="24"/>
        <v>1.8708313523970962E-3</v>
      </c>
      <c r="AR37" s="18">
        <f t="shared" si="25"/>
        <v>-4.2643335588053444E-2</v>
      </c>
      <c r="AS37" s="18">
        <f t="shared" si="26"/>
        <v>-2.6373731038641882E-2</v>
      </c>
      <c r="AT37" s="7"/>
      <c r="AU37" s="9">
        <v>712.08431001998702</v>
      </c>
      <c r="AV37" s="9">
        <v>561.88706291581798</v>
      </c>
      <c r="AW37" s="9">
        <v>511.27579274185098</v>
      </c>
      <c r="AX37" s="9">
        <v>712.08431001998702</v>
      </c>
      <c r="AY37" s="10">
        <v>561.91603380000004</v>
      </c>
      <c r="AZ37" s="10">
        <v>488.83409477185501</v>
      </c>
      <c r="BA37" s="10">
        <f t="shared" si="27"/>
        <v>-150.19724710416904</v>
      </c>
      <c r="BB37" s="10">
        <f t="shared" si="27"/>
        <v>-50.611270173967</v>
      </c>
      <c r="BC37" s="10">
        <f t="shared" si="28"/>
        <v>-2.8970884182058398E-2</v>
      </c>
      <c r="BD37" s="10">
        <f t="shared" si="29"/>
        <v>22.441697969995971</v>
      </c>
      <c r="BE37" s="18">
        <f t="shared" si="30"/>
        <v>-9.007374170768119E-2</v>
      </c>
      <c r="BF37" s="18">
        <f t="shared" si="31"/>
        <v>-0.1300584689387182</v>
      </c>
      <c r="BG37" s="18">
        <f t="shared" si="32"/>
        <v>-0.2109262133580127</v>
      </c>
      <c r="BH37" s="18">
        <f t="shared" si="33"/>
        <v>-0.21088552873152339</v>
      </c>
      <c r="BI37" s="1"/>
      <c r="BJ37" s="9">
        <v>0</v>
      </c>
      <c r="BK37" s="9">
        <v>0</v>
      </c>
      <c r="BL37" s="9">
        <v>0</v>
      </c>
      <c r="BM37" s="9">
        <v>0</v>
      </c>
      <c r="BN37" s="10">
        <v>0</v>
      </c>
      <c r="BO37" s="10">
        <v>0</v>
      </c>
      <c r="BP37" s="10">
        <f t="shared" si="34"/>
        <v>0</v>
      </c>
      <c r="BQ37" s="10">
        <f t="shared" si="34"/>
        <v>0</v>
      </c>
      <c r="BR37" s="10">
        <f t="shared" si="35"/>
        <v>0</v>
      </c>
      <c r="BS37" s="10">
        <f t="shared" si="36"/>
        <v>0</v>
      </c>
      <c r="BT37" s="18">
        <f t="shared" si="37"/>
        <v>0</v>
      </c>
      <c r="BU37" s="18">
        <f t="shared" si="38"/>
        <v>0</v>
      </c>
      <c r="BV37" s="18">
        <f t="shared" si="39"/>
        <v>0</v>
      </c>
      <c r="BW37" s="18">
        <f t="shared" si="40"/>
        <v>0</v>
      </c>
      <c r="BX37" s="2"/>
      <c r="BY37" s="9">
        <v>45803.889866215199</v>
      </c>
      <c r="BZ37" s="9">
        <v>45623.229299939201</v>
      </c>
      <c r="CA37" s="9">
        <v>45522.268675307001</v>
      </c>
      <c r="CB37" s="9">
        <v>43886.255550000002</v>
      </c>
      <c r="CC37" s="10">
        <v>43391.88313037726</v>
      </c>
      <c r="CD37" s="10">
        <v>43243.571228815999</v>
      </c>
      <c r="CE37" s="10">
        <f t="shared" si="41"/>
        <v>-180.66056627599755</v>
      </c>
      <c r="CF37" s="10">
        <f t="shared" si="41"/>
        <v>-100.96062463220005</v>
      </c>
      <c r="CG37" s="10">
        <f t="shared" si="42"/>
        <v>2231.3461695619408</v>
      </c>
      <c r="CH37" s="10">
        <f t="shared" si="43"/>
        <v>2278.6974464910018</v>
      </c>
      <c r="CI37" s="18">
        <f t="shared" si="44"/>
        <v>-2.212921491559884E-3</v>
      </c>
      <c r="CJ37" s="18">
        <f t="shared" si="45"/>
        <v>-3.4179641643031769E-3</v>
      </c>
      <c r="CK37" s="18">
        <f t="shared" si="46"/>
        <v>-3.9442188600940682E-3</v>
      </c>
      <c r="CL37" s="18">
        <f t="shared" si="47"/>
        <v>-1.1264857605805499E-2</v>
      </c>
      <c r="CM37" s="6"/>
      <c r="CN37" s="9">
        <v>6644.1031000000012</v>
      </c>
      <c r="CO37" s="9">
        <v>6644.1031000000012</v>
      </c>
      <c r="CP37" s="9">
        <v>6644.1031000000012</v>
      </c>
      <c r="CQ37" s="9">
        <v>6644.1031000000012</v>
      </c>
      <c r="CR37" s="9">
        <v>6644.1031000000012</v>
      </c>
      <c r="CS37" s="9">
        <v>6644.1031000000012</v>
      </c>
      <c r="CT37" s="10">
        <f t="shared" si="48"/>
        <v>0</v>
      </c>
      <c r="CU37" s="10">
        <f t="shared" si="48"/>
        <v>0</v>
      </c>
      <c r="CV37" s="10">
        <f t="shared" si="49"/>
        <v>0</v>
      </c>
      <c r="CW37" s="10">
        <f t="shared" si="50"/>
        <v>0</v>
      </c>
      <c r="CX37" s="18">
        <f t="shared" si="51"/>
        <v>0</v>
      </c>
      <c r="CY37" s="18">
        <f t="shared" si="52"/>
        <v>0</v>
      </c>
      <c r="CZ37" s="18">
        <f t="shared" si="53"/>
        <v>0</v>
      </c>
      <c r="DA37" s="18">
        <f t="shared" si="54"/>
        <v>0</v>
      </c>
      <c r="DB37" s="7"/>
      <c r="DC37" s="9">
        <v>3720.7098091279518</v>
      </c>
      <c r="DD37" s="9">
        <v>2062.4079178031839</v>
      </c>
      <c r="DE37" s="9">
        <v>1747.5453592993297</v>
      </c>
      <c r="DF37" s="9">
        <v>1748.84281196692</v>
      </c>
      <c r="DG37" s="10">
        <v>1070.859991</v>
      </c>
      <c r="DH37" s="10">
        <v>930.83528480632503</v>
      </c>
      <c r="DI37" s="10">
        <f t="shared" si="55"/>
        <v>-1658.3018913247679</v>
      </c>
      <c r="DJ37" s="10">
        <f t="shared" si="55"/>
        <v>-314.86255850385419</v>
      </c>
      <c r="DK37" s="10">
        <f t="shared" si="56"/>
        <v>991.54792680318383</v>
      </c>
      <c r="DL37" s="10">
        <f t="shared" si="57"/>
        <v>816.71007449300464</v>
      </c>
      <c r="DM37" s="18">
        <f t="shared" si="58"/>
        <v>-0.15266745040391258</v>
      </c>
      <c r="DN37" s="18">
        <f t="shared" si="59"/>
        <v>-0.13075911638356746</v>
      </c>
      <c r="DO37" s="18">
        <f t="shared" si="60"/>
        <v>-0.44569503573121588</v>
      </c>
      <c r="DP37" s="18">
        <f t="shared" si="61"/>
        <v>-0.3876751051195928</v>
      </c>
      <c r="DQ37" s="7"/>
      <c r="DR37" s="9">
        <v>3053.0861542622501</v>
      </c>
      <c r="DS37" s="9">
        <v>2189.5428972</v>
      </c>
      <c r="DT37" s="9">
        <v>1944.20267595423</v>
      </c>
      <c r="DU37" s="9">
        <v>3053.0861540000001</v>
      </c>
      <c r="DV37" s="10">
        <v>2189.5428972</v>
      </c>
      <c r="DW37" s="10">
        <v>1944.20267595423</v>
      </c>
      <c r="DX37" s="10">
        <f t="shared" si="62"/>
        <v>-863.54325706225018</v>
      </c>
      <c r="DY37" s="10">
        <f t="shared" si="62"/>
        <v>-245.34022124576995</v>
      </c>
      <c r="DZ37" s="10">
        <f t="shared" si="63"/>
        <v>0</v>
      </c>
      <c r="EA37" s="10">
        <f t="shared" si="64"/>
        <v>0</v>
      </c>
      <c r="EB37" s="18">
        <f t="shared" si="65"/>
        <v>-0.1120508858536238</v>
      </c>
      <c r="EC37" s="18">
        <f t="shared" si="66"/>
        <v>-0.1120508858536238</v>
      </c>
      <c r="ED37" s="18">
        <f t="shared" si="67"/>
        <v>-0.28284274122323855</v>
      </c>
      <c r="EE37" s="18">
        <f t="shared" si="68"/>
        <v>-0.2828427411616371</v>
      </c>
      <c r="EF37" s="6"/>
      <c r="EG37" s="9">
        <v>259.46543117763599</v>
      </c>
      <c r="EH37" s="9">
        <v>200.40155162180397</v>
      </c>
      <c r="EI37" s="9">
        <v>192.08678102515302</v>
      </c>
      <c r="EJ37" s="9">
        <v>270.83289492811298</v>
      </c>
      <c r="EK37" s="10">
        <v>220.59421013041</v>
      </c>
      <c r="EL37" s="10">
        <v>201.93656763813001</v>
      </c>
      <c r="EM37" s="10">
        <f t="shared" si="69"/>
        <v>-59.063879555832017</v>
      </c>
      <c r="EN37" s="10">
        <f t="shared" si="69"/>
        <v>-8.3147705966509591</v>
      </c>
      <c r="EO37" s="10">
        <f t="shared" si="70"/>
        <v>-20.19265850860603</v>
      </c>
      <c r="EP37" s="10">
        <f t="shared" si="71"/>
        <v>-9.8497866129769989</v>
      </c>
      <c r="EQ37" s="18">
        <f t="shared" si="72"/>
        <v>-4.1490549995054533E-2</v>
      </c>
      <c r="ER37" s="18">
        <f t="shared" si="73"/>
        <v>-8.4579021730670265E-2</v>
      </c>
      <c r="ES37" s="18">
        <f t="shared" si="74"/>
        <v>-0.22763679650024565</v>
      </c>
      <c r="ET37" s="18">
        <f t="shared" si="75"/>
        <v>-0.18549698259894831</v>
      </c>
      <c r="EU37" s="7"/>
      <c r="EV37" s="9">
        <v>710.12233567833903</v>
      </c>
      <c r="EW37" s="9">
        <v>530.60718294039896</v>
      </c>
      <c r="EX37" s="9">
        <v>514.30817050668111</v>
      </c>
      <c r="EY37" s="9">
        <v>612.35004999719001</v>
      </c>
      <c r="EZ37" s="10">
        <v>499.152340283054</v>
      </c>
      <c r="FA37" s="10">
        <v>468.03301114002602</v>
      </c>
      <c r="FB37" s="10">
        <f t="shared" si="76"/>
        <v>-179.51515273794007</v>
      </c>
      <c r="FC37" s="10">
        <f t="shared" si="76"/>
        <v>-16.299012433717849</v>
      </c>
      <c r="FD37" s="10">
        <f t="shared" si="77"/>
        <v>31.454842657344955</v>
      </c>
      <c r="FE37" s="10">
        <f t="shared" si="78"/>
        <v>46.275159366655089</v>
      </c>
      <c r="FF37" s="18">
        <f t="shared" si="79"/>
        <v>-3.0717662628303798E-2</v>
      </c>
      <c r="FG37" s="18">
        <f t="shared" si="80"/>
        <v>-6.23443518773871E-2</v>
      </c>
      <c r="FH37" s="18">
        <f t="shared" si="81"/>
        <v>-0.2527946858148879</v>
      </c>
      <c r="FI37" s="18">
        <f t="shared" si="82"/>
        <v>-0.18485784350741125</v>
      </c>
      <c r="FJ37" s="15"/>
      <c r="FK37" s="9">
        <v>44242.686409137299</v>
      </c>
      <c r="FL37" s="9">
        <v>44242.686409137299</v>
      </c>
      <c r="FM37" s="9">
        <v>44242.686409137299</v>
      </c>
      <c r="FN37" s="9">
        <v>44242.686409137299</v>
      </c>
      <c r="FO37" s="9">
        <v>44242.686410000002</v>
      </c>
      <c r="FP37" s="9">
        <v>44242.686409137299</v>
      </c>
      <c r="FQ37" s="10">
        <f t="shared" si="83"/>
        <v>0</v>
      </c>
      <c r="FR37" s="10">
        <f t="shared" si="83"/>
        <v>0</v>
      </c>
      <c r="FS37" s="10">
        <f t="shared" si="84"/>
        <v>-8.6270301835611463E-7</v>
      </c>
      <c r="FT37" s="10">
        <f t="shared" si="85"/>
        <v>0</v>
      </c>
      <c r="FU37" s="18">
        <f t="shared" si="86"/>
        <v>0</v>
      </c>
      <c r="FV37" s="18">
        <f t="shared" si="87"/>
        <v>-1.9499336237437906E-11</v>
      </c>
      <c r="FW37" s="18">
        <f t="shared" si="88"/>
        <v>0</v>
      </c>
      <c r="FX37" s="18">
        <f t="shared" si="89"/>
        <v>1.9499336237818131E-11</v>
      </c>
      <c r="FY37" s="7"/>
    </row>
    <row r="38" spans="1:181">
      <c r="A38" s="5" t="s">
        <v>35</v>
      </c>
      <c r="B38" s="9">
        <f t="shared" si="90"/>
        <v>140003.33638561436</v>
      </c>
      <c r="C38" s="9">
        <f t="shared" si="91"/>
        <v>136385.29973559454</v>
      </c>
      <c r="D38" s="9">
        <f t="shared" si="92"/>
        <v>135632.78561028268</v>
      </c>
      <c r="E38" s="9">
        <f t="shared" si="93"/>
        <v>139787.14240016852</v>
      </c>
      <c r="F38" s="9">
        <f t="shared" si="94"/>
        <v>137809.95849538303</v>
      </c>
      <c r="G38" s="9">
        <f t="shared" si="95"/>
        <v>137403.00598829266</v>
      </c>
      <c r="H38" s="10">
        <f t="shared" si="6"/>
        <v>-3618.0366500198143</v>
      </c>
      <c r="I38" s="10">
        <f t="shared" si="6"/>
        <v>-752.51412531186361</v>
      </c>
      <c r="J38" s="10">
        <f t="shared" si="7"/>
        <v>-1424.6587597884936</v>
      </c>
      <c r="K38" s="10">
        <f t="shared" si="8"/>
        <v>-1770.2203780099808</v>
      </c>
      <c r="L38" s="18">
        <f t="shared" si="9"/>
        <v>-5.5175603732274424E-3</v>
      </c>
      <c r="M38" s="18">
        <f t="shared" si="10"/>
        <v>-2.9529978205748487E-3</v>
      </c>
      <c r="N38" s="18">
        <f t="shared" si="11"/>
        <v>-2.5842503067602433E-2</v>
      </c>
      <c r="O38" s="18">
        <f t="shared" si="12"/>
        <v>-1.4144247252192951E-2</v>
      </c>
      <c r="P38" s="5"/>
      <c r="Q38" s="10">
        <v>411.76658332579899</v>
      </c>
      <c r="R38" s="9">
        <v>309.09495545999999</v>
      </c>
      <c r="S38" s="9">
        <v>337.64647930000001</v>
      </c>
      <c r="T38" s="9">
        <v>478.8087946</v>
      </c>
      <c r="U38" s="10">
        <v>611.19702751</v>
      </c>
      <c r="V38" s="10">
        <v>993.95153719999905</v>
      </c>
      <c r="W38" s="10">
        <f t="shared" si="13"/>
        <v>-102.671627865799</v>
      </c>
      <c r="X38" s="10">
        <f t="shared" si="13"/>
        <v>28.551523840000016</v>
      </c>
      <c r="Y38" s="10">
        <f t="shared" si="14"/>
        <v>-302.10207205</v>
      </c>
      <c r="Z38" s="10">
        <f t="shared" si="15"/>
        <v>-656.30505789999904</v>
      </c>
      <c r="AA38" s="18">
        <f t="shared" si="16"/>
        <v>9.2371367877904009E-2</v>
      </c>
      <c r="AB38" s="18">
        <f t="shared" si="17"/>
        <v>0.6262375182833112</v>
      </c>
      <c r="AC38" s="18">
        <f t="shared" si="18"/>
        <v>-0.2493442450733378</v>
      </c>
      <c r="AD38" s="18">
        <f t="shared" si="19"/>
        <v>0.2764949900734342</v>
      </c>
      <c r="AE38" s="7"/>
      <c r="AF38" s="9">
        <v>8851.5276995267104</v>
      </c>
      <c r="AG38" s="9">
        <v>8847.4803684673698</v>
      </c>
      <c r="AH38" s="9">
        <v>8833.7495700445397</v>
      </c>
      <c r="AI38" s="9">
        <v>8851.5277000000006</v>
      </c>
      <c r="AJ38" s="10">
        <v>8847.4775659999996</v>
      </c>
      <c r="AK38" s="10">
        <v>8853.6434399715508</v>
      </c>
      <c r="AL38" s="10">
        <f t="shared" si="20"/>
        <v>-4.0473310593406495</v>
      </c>
      <c r="AM38" s="10">
        <f t="shared" si="20"/>
        <v>-13.730798422830048</v>
      </c>
      <c r="AN38" s="10">
        <f t="shared" si="21"/>
        <v>2.8024673702020664E-3</v>
      </c>
      <c r="AO38" s="10">
        <f t="shared" si="22"/>
        <v>-19.89386992701111</v>
      </c>
      <c r="AP38" s="18">
        <f t="shared" si="23"/>
        <v>-1.5519444916506332E-3</v>
      </c>
      <c r="AQ38" s="18">
        <f t="shared" si="24"/>
        <v>6.9690755648210072E-4</v>
      </c>
      <c r="AR38" s="18">
        <f t="shared" si="25"/>
        <v>-4.5724661287079965E-4</v>
      </c>
      <c r="AS38" s="18">
        <f t="shared" si="26"/>
        <v>-4.5756327464252077E-4</v>
      </c>
      <c r="AT38" s="7"/>
      <c r="AU38" s="9">
        <v>951.10432898042598</v>
      </c>
      <c r="AV38" s="9">
        <v>813.339284742666</v>
      </c>
      <c r="AW38" s="9">
        <v>722.58306124859803</v>
      </c>
      <c r="AX38" s="9">
        <v>951.10432898042598</v>
      </c>
      <c r="AY38" s="10">
        <v>813.33857169999999</v>
      </c>
      <c r="AZ38" s="10">
        <v>680.42330947938103</v>
      </c>
      <c r="BA38" s="10">
        <f t="shared" si="27"/>
        <v>-137.76504423775998</v>
      </c>
      <c r="BB38" s="10">
        <f t="shared" si="27"/>
        <v>-90.756223494067967</v>
      </c>
      <c r="BC38" s="10">
        <f t="shared" si="28"/>
        <v>7.1304266600691335E-4</v>
      </c>
      <c r="BD38" s="10">
        <f t="shared" si="29"/>
        <v>42.159751769216996</v>
      </c>
      <c r="BE38" s="18">
        <f t="shared" si="30"/>
        <v>-0.11158470418994025</v>
      </c>
      <c r="BF38" s="18">
        <f t="shared" si="31"/>
        <v>-0.16341935184852485</v>
      </c>
      <c r="BG38" s="18">
        <f t="shared" si="32"/>
        <v>-0.14484745788660502</v>
      </c>
      <c r="BH38" s="18">
        <f t="shared" si="33"/>
        <v>-0.14484820758634276</v>
      </c>
      <c r="BI38" s="1"/>
      <c r="BJ38" s="9">
        <v>181.63561999999999</v>
      </c>
      <c r="BK38" s="9">
        <v>84.926064338829903</v>
      </c>
      <c r="BL38" s="9">
        <v>94.1769253732474</v>
      </c>
      <c r="BM38" s="9">
        <v>1176.4077752411399</v>
      </c>
      <c r="BN38" s="10">
        <v>1663.2110640000001</v>
      </c>
      <c r="BO38" s="10">
        <v>1824.99457530834</v>
      </c>
      <c r="BP38" s="10">
        <f t="shared" si="34"/>
        <v>-96.709555661170086</v>
      </c>
      <c r="BQ38" s="10">
        <f t="shared" si="34"/>
        <v>9.2508610344174969</v>
      </c>
      <c r="BR38" s="10">
        <f t="shared" si="35"/>
        <v>-1578.2849996611701</v>
      </c>
      <c r="BS38" s="10">
        <f t="shared" si="36"/>
        <v>-1730.8176499350925</v>
      </c>
      <c r="BT38" s="18">
        <f t="shared" si="37"/>
        <v>0.10892840856853198</v>
      </c>
      <c r="BU38" s="18">
        <f t="shared" si="38"/>
        <v>9.7271786371630295E-2</v>
      </c>
      <c r="BV38" s="18">
        <f t="shared" si="39"/>
        <v>-0.53243717097544019</v>
      </c>
      <c r="BW38" s="18">
        <f t="shared" si="40"/>
        <v>0.41380488892048956</v>
      </c>
      <c r="BX38" s="1"/>
      <c r="BY38" s="9">
        <v>49406.9975118031</v>
      </c>
      <c r="BZ38" s="9">
        <v>48081.215411803103</v>
      </c>
      <c r="CA38" s="9">
        <v>47810.2274799519</v>
      </c>
      <c r="CB38" s="9">
        <v>49406.997510000001</v>
      </c>
      <c r="CC38" s="10">
        <v>48081.216505898679</v>
      </c>
      <c r="CD38" s="10">
        <v>47683.480781803097</v>
      </c>
      <c r="CE38" s="10">
        <f t="shared" si="41"/>
        <v>-1325.7820999999967</v>
      </c>
      <c r="CF38" s="10">
        <f t="shared" si="41"/>
        <v>-270.98793185120303</v>
      </c>
      <c r="CG38" s="10">
        <f t="shared" si="42"/>
        <v>-1.0940955762634985E-3</v>
      </c>
      <c r="CH38" s="10">
        <f t="shared" si="43"/>
        <v>126.74669814880326</v>
      </c>
      <c r="CI38" s="18">
        <f t="shared" si="44"/>
        <v>-5.6360457931494013E-3</v>
      </c>
      <c r="CJ38" s="18">
        <f t="shared" si="45"/>
        <v>-8.2721643294276399E-3</v>
      </c>
      <c r="CK38" s="18">
        <f t="shared" si="46"/>
        <v>-2.6833893310016937E-2</v>
      </c>
      <c r="CL38" s="18">
        <f t="shared" si="47"/>
        <v>-2.6833871129954476E-2</v>
      </c>
      <c r="CM38" s="6"/>
      <c r="CN38" s="9">
        <v>65349.553899999999</v>
      </c>
      <c r="CO38" s="9">
        <v>65349.553899999999</v>
      </c>
      <c r="CP38" s="9">
        <v>65349.553899999999</v>
      </c>
      <c r="CQ38" s="9">
        <v>65349.553899999999</v>
      </c>
      <c r="CR38" s="9">
        <v>65349.553899999999</v>
      </c>
      <c r="CS38" s="9">
        <v>65349.553899999999</v>
      </c>
      <c r="CT38" s="10">
        <f t="shared" si="48"/>
        <v>0</v>
      </c>
      <c r="CU38" s="10">
        <f t="shared" si="48"/>
        <v>0</v>
      </c>
      <c r="CV38" s="10">
        <f t="shared" si="49"/>
        <v>0</v>
      </c>
      <c r="CW38" s="10">
        <f t="shared" si="50"/>
        <v>0</v>
      </c>
      <c r="CX38" s="18">
        <f t="shared" si="51"/>
        <v>0</v>
      </c>
      <c r="CY38" s="18">
        <f t="shared" si="52"/>
        <v>0</v>
      </c>
      <c r="CZ38" s="18">
        <f t="shared" si="53"/>
        <v>0</v>
      </c>
      <c r="DA38" s="18">
        <f t="shared" si="54"/>
        <v>0</v>
      </c>
      <c r="DB38" s="7"/>
      <c r="DC38" s="9">
        <v>2573.1230225651175</v>
      </c>
      <c r="DD38" s="9">
        <v>1438.9899893538839</v>
      </c>
      <c r="DE38" s="9">
        <v>1243.885721391988</v>
      </c>
      <c r="DF38" s="9">
        <v>1378.32326055307</v>
      </c>
      <c r="DG38" s="10">
        <v>967.85750040000005</v>
      </c>
      <c r="DH38" s="10">
        <v>798.74058823652695</v>
      </c>
      <c r="DI38" s="10">
        <f t="shared" si="55"/>
        <v>-1134.1330332112336</v>
      </c>
      <c r="DJ38" s="10">
        <f t="shared" si="55"/>
        <v>-195.10426796189586</v>
      </c>
      <c r="DK38" s="10">
        <f t="shared" si="56"/>
        <v>471.13248895388381</v>
      </c>
      <c r="DL38" s="10">
        <f t="shared" si="57"/>
        <v>445.14513315546105</v>
      </c>
      <c r="DM38" s="18">
        <f t="shared" si="58"/>
        <v>-0.1355841732085287</v>
      </c>
      <c r="DN38" s="18">
        <f t="shared" si="59"/>
        <v>-0.17473327643127196</v>
      </c>
      <c r="DO38" s="18">
        <f t="shared" si="60"/>
        <v>-0.44076129406382952</v>
      </c>
      <c r="DP38" s="18">
        <f t="shared" si="61"/>
        <v>-0.29780079310884244</v>
      </c>
      <c r="DQ38" s="7"/>
      <c r="DR38" s="9">
        <v>2608.6301638457899</v>
      </c>
      <c r="DS38" s="9">
        <v>2005.6815137000001</v>
      </c>
      <c r="DT38" s="9">
        <v>1795.5114669352299</v>
      </c>
      <c r="DU38" s="9">
        <v>2608.6301640000001</v>
      </c>
      <c r="DV38" s="10">
        <v>2005.6815137000001</v>
      </c>
      <c r="DW38" s="10">
        <v>1795.5114669352299</v>
      </c>
      <c r="DX38" s="10">
        <f t="shared" si="62"/>
        <v>-602.94865014578977</v>
      </c>
      <c r="DY38" s="10">
        <f t="shared" si="62"/>
        <v>-210.17004676477018</v>
      </c>
      <c r="DZ38" s="10">
        <f t="shared" si="63"/>
        <v>0</v>
      </c>
      <c r="EA38" s="10">
        <f t="shared" si="64"/>
        <v>0</v>
      </c>
      <c r="EB38" s="18">
        <f t="shared" si="65"/>
        <v>-0.10478734800574444</v>
      </c>
      <c r="EC38" s="18">
        <f t="shared" si="66"/>
        <v>-0.10478734800574444</v>
      </c>
      <c r="ED38" s="18">
        <f t="shared" si="67"/>
        <v>-0.23113611829776928</v>
      </c>
      <c r="EE38" s="18">
        <f t="shared" si="68"/>
        <v>-0.23113611834322101</v>
      </c>
      <c r="EF38" s="6"/>
      <c r="EG38" s="9">
        <v>263.01708599124601</v>
      </c>
      <c r="EH38" s="9">
        <v>206.62048698449891</v>
      </c>
      <c r="EI38" s="9">
        <v>201.94275330600442</v>
      </c>
      <c r="EJ38" s="9">
        <v>272.33810691928198</v>
      </c>
      <c r="EK38" s="10">
        <v>253.25801214868201</v>
      </c>
      <c r="EL38" s="10">
        <v>232.677575494102</v>
      </c>
      <c r="EM38" s="10">
        <f t="shared" si="69"/>
        <v>-56.396599006747095</v>
      </c>
      <c r="EN38" s="10">
        <f t="shared" si="69"/>
        <v>-4.6777336784944907</v>
      </c>
      <c r="EO38" s="10">
        <f t="shared" si="70"/>
        <v>-46.637525164183103</v>
      </c>
      <c r="EP38" s="10">
        <f t="shared" si="71"/>
        <v>-30.734822188097581</v>
      </c>
      <c r="EQ38" s="18">
        <f t="shared" si="72"/>
        <v>-2.2639253961517492E-2</v>
      </c>
      <c r="ER38" s="18">
        <f t="shared" si="73"/>
        <v>-8.1262726813545808E-2</v>
      </c>
      <c r="ES38" s="18">
        <f t="shared" si="74"/>
        <v>-0.21442180759551166</v>
      </c>
      <c r="ET38" s="18">
        <f t="shared" si="75"/>
        <v>-7.0060319455239148E-2</v>
      </c>
      <c r="EU38" s="7"/>
      <c r="EV38" s="9">
        <v>668.22934868208802</v>
      </c>
      <c r="EW38" s="9">
        <v>510.64663985008895</v>
      </c>
      <c r="EX38" s="9">
        <v>505.75713183705494</v>
      </c>
      <c r="EY38" s="9">
        <v>575.69973898051308</v>
      </c>
      <c r="EZ38" s="10">
        <v>479.41571302567104</v>
      </c>
      <c r="FA38" s="10">
        <v>452.27769297033097</v>
      </c>
      <c r="FB38" s="10">
        <f t="shared" si="76"/>
        <v>-157.58270883199907</v>
      </c>
      <c r="FC38" s="10">
        <f t="shared" si="76"/>
        <v>-4.8895080130340034</v>
      </c>
      <c r="FD38" s="10">
        <f t="shared" si="77"/>
        <v>31.230926824417907</v>
      </c>
      <c r="FE38" s="10">
        <f t="shared" si="78"/>
        <v>53.479438866723967</v>
      </c>
      <c r="FF38" s="18">
        <f t="shared" si="79"/>
        <v>-9.5751301026271735E-3</v>
      </c>
      <c r="FG38" s="18">
        <f t="shared" si="80"/>
        <v>-5.6606446801811268E-2</v>
      </c>
      <c r="FH38" s="18">
        <f t="shared" si="81"/>
        <v>-0.23582129270854502</v>
      </c>
      <c r="FI38" s="18">
        <f t="shared" si="82"/>
        <v>-0.16724695085905045</v>
      </c>
      <c r="FJ38" s="15"/>
      <c r="FK38" s="9">
        <v>8737.7511208940996</v>
      </c>
      <c r="FL38" s="9">
        <v>8737.7511208940996</v>
      </c>
      <c r="FM38" s="9">
        <v>8737.7511208940996</v>
      </c>
      <c r="FN38" s="9">
        <v>8737.7511208940996</v>
      </c>
      <c r="FO38" s="9">
        <v>8737.7511209999993</v>
      </c>
      <c r="FP38" s="9">
        <v>8737.7511208940996</v>
      </c>
      <c r="FQ38" s="10">
        <f t="shared" si="83"/>
        <v>0</v>
      </c>
      <c r="FR38" s="10">
        <f t="shared" si="83"/>
        <v>0</v>
      </c>
      <c r="FS38" s="10">
        <f t="shared" si="84"/>
        <v>-1.0589974408503622E-7</v>
      </c>
      <c r="FT38" s="10">
        <f t="shared" si="85"/>
        <v>0</v>
      </c>
      <c r="FU38" s="18">
        <f t="shared" si="86"/>
        <v>0</v>
      </c>
      <c r="FV38" s="18">
        <f t="shared" si="87"/>
        <v>-1.2119794054390099E-11</v>
      </c>
      <c r="FW38" s="18">
        <f t="shared" si="88"/>
        <v>0</v>
      </c>
      <c r="FX38" s="18">
        <f t="shared" si="89"/>
        <v>1.2119794054536989E-11</v>
      </c>
      <c r="FY38" s="7"/>
    </row>
    <row r="39" spans="1:181">
      <c r="A39" s="5" t="s">
        <v>36</v>
      </c>
      <c r="B39" s="9">
        <f t="shared" si="90"/>
        <v>135980.69818787472</v>
      </c>
      <c r="C39" s="9">
        <f t="shared" si="91"/>
        <v>105729.70397104535</v>
      </c>
      <c r="D39" s="9">
        <f t="shared" si="92"/>
        <v>104003.99150057227</v>
      </c>
      <c r="E39" s="9">
        <f t="shared" si="93"/>
        <v>129929.31398096612</v>
      </c>
      <c r="F39" s="9">
        <f t="shared" si="94"/>
        <v>96055.068597799996</v>
      </c>
      <c r="G39" s="9">
        <f t="shared" si="95"/>
        <v>97020.553067856017</v>
      </c>
      <c r="H39" s="10">
        <f t="shared" si="6"/>
        <v>-30250.994216829364</v>
      </c>
      <c r="I39" s="10">
        <f t="shared" si="6"/>
        <v>-1725.7124704730813</v>
      </c>
      <c r="J39" s="10">
        <f t="shared" si="7"/>
        <v>9674.6353732453572</v>
      </c>
      <c r="K39" s="10">
        <f t="shared" si="8"/>
        <v>6983.4384327162552</v>
      </c>
      <c r="L39" s="18">
        <f t="shared" si="9"/>
        <v>-1.6321926626652401E-2</v>
      </c>
      <c r="M39" s="18">
        <f t="shared" si="10"/>
        <v>1.0051364120082817E-2</v>
      </c>
      <c r="N39" s="18">
        <f t="shared" si="11"/>
        <v>-0.22246535442135876</v>
      </c>
      <c r="O39" s="18">
        <f t="shared" si="12"/>
        <v>-0.26071287798940046</v>
      </c>
      <c r="P39" s="5"/>
      <c r="Q39" s="10">
        <v>55546.805951084003</v>
      </c>
      <c r="R39" s="9">
        <v>33990.438455989897</v>
      </c>
      <c r="S39" s="9">
        <v>34240.750935589997</v>
      </c>
      <c r="T39" s="9">
        <v>55620.567130000003</v>
      </c>
      <c r="U39" s="10">
        <v>27666.567969</v>
      </c>
      <c r="V39" s="10">
        <v>30267.797361269899</v>
      </c>
      <c r="W39" s="10">
        <f t="shared" si="13"/>
        <v>-21556.367495094106</v>
      </c>
      <c r="X39" s="10">
        <f t="shared" si="13"/>
        <v>250.31247960009932</v>
      </c>
      <c r="Y39" s="10">
        <f t="shared" si="14"/>
        <v>6323.8704869898975</v>
      </c>
      <c r="Z39" s="10">
        <f t="shared" si="15"/>
        <v>3972.9535743200977</v>
      </c>
      <c r="AA39" s="18">
        <f t="shared" si="16"/>
        <v>7.3642027278994545E-3</v>
      </c>
      <c r="AB39" s="18">
        <f t="shared" si="17"/>
        <v>9.4020674887631162E-2</v>
      </c>
      <c r="AC39" s="18">
        <f t="shared" si="18"/>
        <v>-0.38807573407690116</v>
      </c>
      <c r="AD39" s="18">
        <f t="shared" si="19"/>
        <v>-0.50258385707689923</v>
      </c>
      <c r="AE39" s="7"/>
      <c r="AF39" s="9">
        <v>16262.681427314101</v>
      </c>
      <c r="AG39" s="9">
        <v>15125.824780686</v>
      </c>
      <c r="AH39" s="9">
        <v>14923.273582867399</v>
      </c>
      <c r="AI39" s="9">
        <v>14772.230729999999</v>
      </c>
      <c r="AJ39" s="10">
        <v>13865.19052</v>
      </c>
      <c r="AK39" s="10">
        <v>13783.833022660199</v>
      </c>
      <c r="AL39" s="10">
        <f t="shared" si="20"/>
        <v>-1136.8566466281009</v>
      </c>
      <c r="AM39" s="10">
        <f t="shared" si="20"/>
        <v>-202.55119781860049</v>
      </c>
      <c r="AN39" s="10">
        <f t="shared" si="21"/>
        <v>1260.6342606859998</v>
      </c>
      <c r="AO39" s="10">
        <f t="shared" si="22"/>
        <v>1139.4405602072002</v>
      </c>
      <c r="AP39" s="18">
        <f t="shared" si="23"/>
        <v>-1.3391084503189267E-2</v>
      </c>
      <c r="AQ39" s="18">
        <f t="shared" si="24"/>
        <v>-5.8677518511156259E-3</v>
      </c>
      <c r="AR39" s="18">
        <f t="shared" si="25"/>
        <v>-6.9905854806863843E-2</v>
      </c>
      <c r="AS39" s="18">
        <f t="shared" si="26"/>
        <v>-6.1401708826409537E-2</v>
      </c>
      <c r="AT39" s="7"/>
      <c r="AU39" s="9">
        <v>1613.7397477413599</v>
      </c>
      <c r="AV39" s="9">
        <v>1353.3088682438299</v>
      </c>
      <c r="AW39" s="9">
        <v>1202.27809432973</v>
      </c>
      <c r="AX39" s="9">
        <v>1613.7397477413599</v>
      </c>
      <c r="AY39" s="10">
        <v>1353.303915</v>
      </c>
      <c r="AZ39" s="10">
        <v>1132.1541244441401</v>
      </c>
      <c r="BA39" s="10">
        <f t="shared" si="27"/>
        <v>-260.43087949752999</v>
      </c>
      <c r="BB39" s="10">
        <f t="shared" si="27"/>
        <v>-151.03077391409988</v>
      </c>
      <c r="BC39" s="10">
        <f t="shared" si="28"/>
        <v>4.9532438299593196E-3</v>
      </c>
      <c r="BD39" s="10">
        <f t="shared" si="29"/>
        <v>70.123969885589986</v>
      </c>
      <c r="BE39" s="18">
        <f t="shared" si="30"/>
        <v>-0.11160111151129189</v>
      </c>
      <c r="BF39" s="18">
        <f t="shared" si="31"/>
        <v>-0.16341472754540867</v>
      </c>
      <c r="BG39" s="18">
        <f t="shared" si="32"/>
        <v>-0.16138344479773589</v>
      </c>
      <c r="BH39" s="18">
        <f t="shared" si="33"/>
        <v>-0.16138651421697581</v>
      </c>
      <c r="BI39" s="1"/>
      <c r="BJ39" s="9">
        <v>239.21678</v>
      </c>
      <c r="BK39" s="9">
        <v>101.24648070329999</v>
      </c>
      <c r="BL39" s="9">
        <v>108.782356777099</v>
      </c>
      <c r="BM39" s="9">
        <v>236.67857801950001</v>
      </c>
      <c r="BN39" s="10">
        <v>303.67940229999999</v>
      </c>
      <c r="BO39" s="10">
        <v>325.36074194849999</v>
      </c>
      <c r="BP39" s="10">
        <f t="shared" si="34"/>
        <v>-137.97029929670001</v>
      </c>
      <c r="BQ39" s="10">
        <f t="shared" si="34"/>
        <v>7.5358760737990025</v>
      </c>
      <c r="BR39" s="10">
        <f t="shared" si="35"/>
        <v>-202.4329215967</v>
      </c>
      <c r="BS39" s="10">
        <f t="shared" si="36"/>
        <v>-216.57838517140101</v>
      </c>
      <c r="BT39" s="18">
        <f t="shared" si="37"/>
        <v>7.4430992775765495E-2</v>
      </c>
      <c r="BU39" s="18">
        <f t="shared" si="38"/>
        <v>7.1395489731244113E-2</v>
      </c>
      <c r="BV39" s="18">
        <f t="shared" si="39"/>
        <v>-0.57675845020863503</v>
      </c>
      <c r="BW39" s="18">
        <f t="shared" si="40"/>
        <v>0.28308782671061922</v>
      </c>
      <c r="BX39" s="1"/>
      <c r="BY39" s="9">
        <v>31263.191431941399</v>
      </c>
      <c r="BZ39" s="9">
        <v>29714.179170421699</v>
      </c>
      <c r="CA39" s="9">
        <v>29370.7718144022</v>
      </c>
      <c r="CB39" s="9">
        <v>31263.191429999999</v>
      </c>
      <c r="CC39" s="10">
        <v>29714.179382592898</v>
      </c>
      <c r="CD39" s="10">
        <v>29249.475491965699</v>
      </c>
      <c r="CE39" s="10">
        <f t="shared" si="41"/>
        <v>-1549.0122615196997</v>
      </c>
      <c r="CF39" s="10">
        <f t="shared" si="41"/>
        <v>-343.40735601949928</v>
      </c>
      <c r="CG39" s="10">
        <f t="shared" si="42"/>
        <v>-2.1217119865468703E-4</v>
      </c>
      <c r="CH39" s="10">
        <f t="shared" si="43"/>
        <v>121.29632243650121</v>
      </c>
      <c r="CI39" s="18">
        <f t="shared" si="44"/>
        <v>-1.1557019766554289E-2</v>
      </c>
      <c r="CJ39" s="18">
        <f t="shared" si="45"/>
        <v>-1.5639129206422946E-2</v>
      </c>
      <c r="CK39" s="18">
        <f t="shared" si="46"/>
        <v>-4.9547477099125714E-2</v>
      </c>
      <c r="CL39" s="18">
        <f t="shared" si="47"/>
        <v>-4.9547470253490399E-2</v>
      </c>
      <c r="CM39" s="6"/>
      <c r="CN39" s="9">
        <v>454.44040000000012</v>
      </c>
      <c r="CO39" s="9">
        <v>454.44040000000012</v>
      </c>
      <c r="CP39" s="9">
        <v>454.44040000000012</v>
      </c>
      <c r="CQ39" s="9">
        <v>454.44040000000012</v>
      </c>
      <c r="CR39" s="9">
        <v>454.44040000000012</v>
      </c>
      <c r="CS39" s="9">
        <v>454.44040000000012</v>
      </c>
      <c r="CT39" s="10">
        <f t="shared" si="48"/>
        <v>0</v>
      </c>
      <c r="CU39" s="10">
        <f t="shared" si="48"/>
        <v>0</v>
      </c>
      <c r="CV39" s="10">
        <f t="shared" si="49"/>
        <v>0</v>
      </c>
      <c r="CW39" s="10">
        <f t="shared" si="50"/>
        <v>0</v>
      </c>
      <c r="CX39" s="18">
        <f t="shared" si="51"/>
        <v>0</v>
      </c>
      <c r="CY39" s="18">
        <f t="shared" si="52"/>
        <v>0</v>
      </c>
      <c r="CZ39" s="18">
        <f t="shared" si="53"/>
        <v>0</v>
      </c>
      <c r="DA39" s="18">
        <f t="shared" si="54"/>
        <v>0</v>
      </c>
      <c r="DB39" s="7"/>
      <c r="DC39" s="9">
        <v>7879.4314293778025</v>
      </c>
      <c r="DD39" s="9">
        <v>4358.5258398512342</v>
      </c>
      <c r="DE39" s="9">
        <v>3670.1471174806184</v>
      </c>
      <c r="DF39" s="9">
        <v>3598.78584860704</v>
      </c>
      <c r="DG39" s="10">
        <v>2220.1825180000001</v>
      </c>
      <c r="DH39" s="10">
        <v>1939.5418984103801</v>
      </c>
      <c r="DI39" s="10">
        <f t="shared" si="55"/>
        <v>-3520.9055895265683</v>
      </c>
      <c r="DJ39" s="10">
        <f t="shared" si="55"/>
        <v>-688.37872237061583</v>
      </c>
      <c r="DK39" s="10">
        <f t="shared" si="56"/>
        <v>2138.3433218512341</v>
      </c>
      <c r="DL39" s="10">
        <f t="shared" si="57"/>
        <v>1730.6052190702383</v>
      </c>
      <c r="DM39" s="18">
        <f t="shared" si="58"/>
        <v>-0.15793842864864413</v>
      </c>
      <c r="DN39" s="18">
        <f t="shared" si="59"/>
        <v>-0.12640430113936243</v>
      </c>
      <c r="DO39" s="18">
        <f t="shared" si="60"/>
        <v>-0.44684767182555402</v>
      </c>
      <c r="DP39" s="18">
        <f t="shared" si="61"/>
        <v>-0.38307456697948489</v>
      </c>
      <c r="DQ39" s="7"/>
      <c r="DR39" s="9">
        <v>5711.8710735319901</v>
      </c>
      <c r="DS39" s="9">
        <v>4585.9374209999996</v>
      </c>
      <c r="DT39" s="9">
        <v>4148.6194268385698</v>
      </c>
      <c r="DU39" s="9">
        <v>5711.8710739999997</v>
      </c>
      <c r="DV39" s="10">
        <v>4585.9374209999996</v>
      </c>
      <c r="DW39" s="10">
        <v>4148.6194268385698</v>
      </c>
      <c r="DX39" s="10">
        <f t="shared" si="62"/>
        <v>-1125.9336525319904</v>
      </c>
      <c r="DY39" s="10">
        <f t="shared" si="62"/>
        <v>-437.31799416142985</v>
      </c>
      <c r="DZ39" s="10">
        <f t="shared" si="63"/>
        <v>0</v>
      </c>
      <c r="EA39" s="10">
        <f t="shared" si="64"/>
        <v>0</v>
      </c>
      <c r="EB39" s="18">
        <f t="shared" si="65"/>
        <v>-9.5360654543355988E-2</v>
      </c>
      <c r="EC39" s="18">
        <f t="shared" si="66"/>
        <v>-9.5360654543355988E-2</v>
      </c>
      <c r="ED39" s="18">
        <f t="shared" si="67"/>
        <v>-0.19712168535270502</v>
      </c>
      <c r="EE39" s="18">
        <f t="shared" si="68"/>
        <v>-0.1971216854184899</v>
      </c>
      <c r="EF39" s="6"/>
      <c r="EG39" s="9">
        <v>1184.7736043157959</v>
      </c>
      <c r="EH39" s="9">
        <v>882.21692114428413</v>
      </c>
      <c r="EI39" s="9">
        <v>818.26608340430198</v>
      </c>
      <c r="EJ39" s="9">
        <v>1218.9276115185389</v>
      </c>
      <c r="EK39" s="10">
        <v>925.63671684400799</v>
      </c>
      <c r="EL39" s="10">
        <v>844.90842784364509</v>
      </c>
      <c r="EM39" s="10">
        <f t="shared" si="69"/>
        <v>-302.55668317151174</v>
      </c>
      <c r="EN39" s="10">
        <f t="shared" si="69"/>
        <v>-63.950837739982148</v>
      </c>
      <c r="EO39" s="10">
        <f t="shared" si="70"/>
        <v>-43.419795699723863</v>
      </c>
      <c r="EP39" s="10">
        <f t="shared" si="71"/>
        <v>-26.642344439343105</v>
      </c>
      <c r="EQ39" s="18">
        <f t="shared" si="72"/>
        <v>-7.248879068997495E-2</v>
      </c>
      <c r="ER39" s="18">
        <f t="shared" si="73"/>
        <v>-8.7213792983071095E-2</v>
      </c>
      <c r="ES39" s="18">
        <f t="shared" si="74"/>
        <v>-0.25537088441992895</v>
      </c>
      <c r="ET39" s="18">
        <f t="shared" si="75"/>
        <v>-0.24061387395199735</v>
      </c>
      <c r="EU39" s="7"/>
      <c r="EV39" s="9">
        <v>2480.286717485556</v>
      </c>
      <c r="EW39" s="9">
        <v>1819.3260079223996</v>
      </c>
      <c r="EX39" s="9">
        <v>1722.402063799658</v>
      </c>
      <c r="EY39" s="9">
        <v>2094.6218059969751</v>
      </c>
      <c r="EZ39" s="10">
        <v>1621.6907230631018</v>
      </c>
      <c r="FA39" s="10">
        <v>1530.16254739229</v>
      </c>
      <c r="FB39" s="10">
        <f t="shared" si="76"/>
        <v>-660.96070956315634</v>
      </c>
      <c r="FC39" s="10">
        <f t="shared" si="76"/>
        <v>-96.923944122741659</v>
      </c>
      <c r="FD39" s="10">
        <f t="shared" si="77"/>
        <v>197.63528485929783</v>
      </c>
      <c r="FE39" s="10">
        <f t="shared" si="78"/>
        <v>192.239516407368</v>
      </c>
      <c r="FF39" s="18">
        <f t="shared" si="79"/>
        <v>-5.3274643302343092E-2</v>
      </c>
      <c r="FG39" s="18">
        <f t="shared" si="80"/>
        <v>-5.6439969945644416E-2</v>
      </c>
      <c r="FH39" s="18">
        <f t="shared" si="81"/>
        <v>-0.26648560624201523</v>
      </c>
      <c r="FI39" s="18">
        <f t="shared" si="82"/>
        <v>-0.22578351928727905</v>
      </c>
      <c r="FJ39" s="15"/>
      <c r="FK39" s="9">
        <v>13344.259625082699</v>
      </c>
      <c r="FL39" s="9">
        <v>13344.259625082699</v>
      </c>
      <c r="FM39" s="9">
        <v>13344.259625082699</v>
      </c>
      <c r="FN39" s="9">
        <v>13344.259625082699</v>
      </c>
      <c r="FO39" s="9">
        <v>13344.25963</v>
      </c>
      <c r="FP39" s="9">
        <v>13344.259625082699</v>
      </c>
      <c r="FQ39" s="10">
        <f t="shared" si="83"/>
        <v>0</v>
      </c>
      <c r="FR39" s="10">
        <f t="shared" si="83"/>
        <v>0</v>
      </c>
      <c r="FS39" s="10">
        <f t="shared" si="84"/>
        <v>-4.917301339446567E-6</v>
      </c>
      <c r="FT39" s="10">
        <f t="shared" si="85"/>
        <v>0</v>
      </c>
      <c r="FU39" s="18">
        <f t="shared" si="86"/>
        <v>0</v>
      </c>
      <c r="FV39" s="18">
        <f t="shared" si="87"/>
        <v>-3.6849562851667676E-10</v>
      </c>
      <c r="FW39" s="18">
        <f t="shared" si="88"/>
        <v>0</v>
      </c>
      <c r="FX39" s="18">
        <f t="shared" si="89"/>
        <v>3.684956286524658E-10</v>
      </c>
      <c r="FY39" s="7"/>
    </row>
    <row r="40" spans="1:181">
      <c r="A40" s="5" t="s">
        <v>37</v>
      </c>
      <c r="B40" s="9">
        <f t="shared" si="90"/>
        <v>2568.248147715035</v>
      </c>
      <c r="C40" s="9">
        <f t="shared" si="91"/>
        <v>2233.0951744178706</v>
      </c>
      <c r="D40" s="9">
        <f t="shared" si="92"/>
        <v>2157.805060424555</v>
      </c>
      <c r="E40" s="9">
        <f t="shared" si="93"/>
        <v>2620.0774716833798</v>
      </c>
      <c r="F40" s="9">
        <f t="shared" si="94"/>
        <v>2453.6862952435195</v>
      </c>
      <c r="G40" s="9">
        <f t="shared" si="95"/>
        <v>2417.9196998741636</v>
      </c>
      <c r="H40" s="10">
        <f t="shared" si="6"/>
        <v>-335.15297329716441</v>
      </c>
      <c r="I40" s="10">
        <f t="shared" si="6"/>
        <v>-75.290113993315572</v>
      </c>
      <c r="J40" s="10">
        <f t="shared" si="7"/>
        <v>-220.59112082564889</v>
      </c>
      <c r="K40" s="10">
        <f t="shared" si="8"/>
        <v>-260.1146394496086</v>
      </c>
      <c r="L40" s="18">
        <f t="shared" si="9"/>
        <v>-3.3715586713827551E-2</v>
      </c>
      <c r="M40" s="18">
        <f t="shared" si="10"/>
        <v>-1.4576678134727142E-2</v>
      </c>
      <c r="N40" s="18">
        <f t="shared" si="11"/>
        <v>-0.13049867225460643</v>
      </c>
      <c r="O40" s="18">
        <f t="shared" si="12"/>
        <v>-6.3506204773767741E-2</v>
      </c>
      <c r="P40" s="5"/>
      <c r="Q40" s="10">
        <v>9.8828921870999995</v>
      </c>
      <c r="R40" s="9">
        <v>4.0090052199999899</v>
      </c>
      <c r="S40" s="9">
        <v>3.9762953599999902</v>
      </c>
      <c r="T40" s="9">
        <v>46.777129649999999</v>
      </c>
      <c r="U40" s="10">
        <v>3.9390389099999998</v>
      </c>
      <c r="V40" s="10">
        <v>4.8563264200000003</v>
      </c>
      <c r="W40" s="10">
        <f t="shared" si="13"/>
        <v>-5.8738869671000096</v>
      </c>
      <c r="X40" s="10">
        <f t="shared" si="13"/>
        <v>-3.2709859999999757E-2</v>
      </c>
      <c r="Y40" s="10">
        <f t="shared" si="14"/>
        <v>6.9966309999990095E-2</v>
      </c>
      <c r="Z40" s="10">
        <f t="shared" si="15"/>
        <v>-0.88003106000001008</v>
      </c>
      <c r="AA40" s="18">
        <f t="shared" si="16"/>
        <v>-8.1590963855117746E-3</v>
      </c>
      <c r="AB40" s="18">
        <f t="shared" si="17"/>
        <v>0.23287089337231259</v>
      </c>
      <c r="AC40" s="18">
        <f t="shared" si="18"/>
        <v>-0.59434898771506506</v>
      </c>
      <c r="AD40" s="18">
        <f t="shared" si="19"/>
        <v>-0.91579135061357919</v>
      </c>
      <c r="AE40" s="7"/>
      <c r="AF40" s="9">
        <v>255.5306250305</v>
      </c>
      <c r="AG40" s="9">
        <v>255.00735003490499</v>
      </c>
      <c r="AH40" s="9">
        <v>255.74548640568099</v>
      </c>
      <c r="AI40" s="9">
        <v>255.53062499999999</v>
      </c>
      <c r="AJ40" s="10">
        <v>255.0062398</v>
      </c>
      <c r="AK40" s="10">
        <v>256.55645057409998</v>
      </c>
      <c r="AL40" s="10">
        <f t="shared" si="20"/>
        <v>-0.52327499559501689</v>
      </c>
      <c r="AM40" s="10">
        <f t="shared" si="20"/>
        <v>0.73813637077600447</v>
      </c>
      <c r="AN40" s="10">
        <f t="shared" si="21"/>
        <v>1.1102349049849636E-3</v>
      </c>
      <c r="AO40" s="10">
        <f t="shared" si="22"/>
        <v>-0.81096416841899099</v>
      </c>
      <c r="AP40" s="18">
        <f t="shared" si="23"/>
        <v>2.8945690023247156E-3</v>
      </c>
      <c r="AQ40" s="18">
        <f t="shared" si="24"/>
        <v>6.0791091830372556E-3</v>
      </c>
      <c r="AR40" s="18">
        <f t="shared" si="25"/>
        <v>-2.0477975801630787E-3</v>
      </c>
      <c r="AS40" s="18">
        <f t="shared" si="26"/>
        <v>-2.0521422823584585E-3</v>
      </c>
      <c r="AT40" s="7"/>
      <c r="AU40" s="9">
        <v>0.1</v>
      </c>
      <c r="AV40" s="9">
        <v>8.9032801509999995E-2</v>
      </c>
      <c r="AW40" s="9">
        <v>7.7515234459999999E-2</v>
      </c>
      <c r="AX40" s="9">
        <v>0.1</v>
      </c>
      <c r="AY40" s="10">
        <v>8.9029997999999999E-2</v>
      </c>
      <c r="AZ40" s="10">
        <v>7.195E-2</v>
      </c>
      <c r="BA40" s="10">
        <f t="shared" si="27"/>
        <v>-1.096719849000001E-2</v>
      </c>
      <c r="BB40" s="10">
        <f t="shared" si="27"/>
        <v>-1.1517567049999997E-2</v>
      </c>
      <c r="BC40" s="10">
        <f t="shared" si="28"/>
        <v>2.8035099999962343E-6</v>
      </c>
      <c r="BD40" s="10">
        <f t="shared" si="29"/>
        <v>5.5652344599999987E-3</v>
      </c>
      <c r="BE40" s="18">
        <f t="shared" si="30"/>
        <v>-0.12936318811338723</v>
      </c>
      <c r="BF40" s="18">
        <f t="shared" si="31"/>
        <v>-0.19184542720084077</v>
      </c>
      <c r="BG40" s="18">
        <f t="shared" si="32"/>
        <v>-0.1096719849000001</v>
      </c>
      <c r="BH40" s="18">
        <f t="shared" si="33"/>
        <v>-0.10970002000000006</v>
      </c>
      <c r="BI40" s="1"/>
      <c r="BJ40" s="9">
        <v>15.135959</v>
      </c>
      <c r="BK40" s="9">
        <v>6.8032644668</v>
      </c>
      <c r="BL40" s="9">
        <v>7.4293872794000002</v>
      </c>
      <c r="BM40" s="9">
        <v>223.4963754252</v>
      </c>
      <c r="BN40" s="10">
        <v>305.32701179999998</v>
      </c>
      <c r="BO40" s="10">
        <v>332.13687742230098</v>
      </c>
      <c r="BP40" s="10">
        <f t="shared" si="34"/>
        <v>-8.3326945331999998</v>
      </c>
      <c r="BQ40" s="10">
        <f t="shared" si="34"/>
        <v>0.62612281260000024</v>
      </c>
      <c r="BR40" s="10">
        <f t="shared" si="35"/>
        <v>-298.52374733319999</v>
      </c>
      <c r="BS40" s="10">
        <f t="shared" si="36"/>
        <v>-324.70749014290101</v>
      </c>
      <c r="BT40" s="18">
        <f t="shared" si="37"/>
        <v>9.2032702191056359E-2</v>
      </c>
      <c r="BU40" s="18">
        <f t="shared" si="38"/>
        <v>8.7807054686214317E-2</v>
      </c>
      <c r="BV40" s="18">
        <f t="shared" si="39"/>
        <v>-0.55052306452468591</v>
      </c>
      <c r="BW40" s="18">
        <f t="shared" si="40"/>
        <v>0.36613853902157417</v>
      </c>
      <c r="BX40" s="1"/>
      <c r="BY40" s="9">
        <v>1107.41065904939</v>
      </c>
      <c r="BZ40" s="9">
        <v>1056.63433614564</v>
      </c>
      <c r="CA40" s="9">
        <v>1044.9805920522199</v>
      </c>
      <c r="CB40" s="9">
        <v>1107.4106589999999</v>
      </c>
      <c r="CC40" s="10">
        <v>1056.63433848468</v>
      </c>
      <c r="CD40" s="10">
        <v>1041.40143927451</v>
      </c>
      <c r="CE40" s="10">
        <f t="shared" si="41"/>
        <v>-50.776322903750042</v>
      </c>
      <c r="CF40" s="10">
        <f t="shared" si="41"/>
        <v>-11.653744093420073</v>
      </c>
      <c r="CG40" s="10">
        <f t="shared" si="42"/>
        <v>-2.3390400656353449E-6</v>
      </c>
      <c r="CH40" s="10">
        <f t="shared" si="43"/>
        <v>3.5791527777098509</v>
      </c>
      <c r="CI40" s="18">
        <f t="shared" si="44"/>
        <v>-1.1029117353814436E-2</v>
      </c>
      <c r="CJ40" s="18">
        <f t="shared" si="45"/>
        <v>-1.4416434006882172E-2</v>
      </c>
      <c r="CK40" s="18">
        <f t="shared" si="46"/>
        <v>-4.5851394411660112E-2</v>
      </c>
      <c r="CL40" s="18">
        <f t="shared" si="47"/>
        <v>-4.5851392256934985E-2</v>
      </c>
      <c r="CM40" s="6"/>
      <c r="CN40" s="9">
        <v>14.214600000000001</v>
      </c>
      <c r="CO40" s="9">
        <v>14.214600000000001</v>
      </c>
      <c r="CP40" s="9">
        <v>14.214600000000001</v>
      </c>
      <c r="CQ40" s="9">
        <v>14.214600000000001</v>
      </c>
      <c r="CR40" s="9">
        <v>14.214600000000001</v>
      </c>
      <c r="CS40" s="9">
        <v>14.214600000000001</v>
      </c>
      <c r="CT40" s="10">
        <f t="shared" si="48"/>
        <v>0</v>
      </c>
      <c r="CU40" s="10">
        <f t="shared" si="48"/>
        <v>0</v>
      </c>
      <c r="CV40" s="10">
        <f t="shared" si="49"/>
        <v>0</v>
      </c>
      <c r="CW40" s="10">
        <f t="shared" si="50"/>
        <v>0</v>
      </c>
      <c r="CX40" s="18">
        <f t="shared" si="51"/>
        <v>0</v>
      </c>
      <c r="CY40" s="18">
        <f t="shared" si="52"/>
        <v>0</v>
      </c>
      <c r="CZ40" s="18">
        <f t="shared" si="53"/>
        <v>0</v>
      </c>
      <c r="DA40" s="18">
        <f t="shared" si="54"/>
        <v>0</v>
      </c>
      <c r="DB40" s="7"/>
      <c r="DC40" s="9">
        <v>296.44889768426225</v>
      </c>
      <c r="DD40" s="9">
        <v>187.4071681076835</v>
      </c>
      <c r="DE40" s="9">
        <v>166.4002011522943</v>
      </c>
      <c r="DF40" s="9">
        <v>136.96926948077299</v>
      </c>
      <c r="DG40" s="10">
        <v>101.0830586</v>
      </c>
      <c r="DH40" s="10">
        <v>99.713969340365395</v>
      </c>
      <c r="DI40" s="10">
        <f t="shared" si="55"/>
        <v>-109.04172957657875</v>
      </c>
      <c r="DJ40" s="10">
        <f t="shared" si="55"/>
        <v>-21.006966955389203</v>
      </c>
      <c r="DK40" s="10">
        <f t="shared" si="56"/>
        <v>86.324109507683502</v>
      </c>
      <c r="DL40" s="10">
        <f t="shared" si="57"/>
        <v>66.686231811928906</v>
      </c>
      <c r="DM40" s="18">
        <f t="shared" si="58"/>
        <v>-0.11209265455267257</v>
      </c>
      <c r="DN40" s="18">
        <f t="shared" si="59"/>
        <v>-1.3544200963014846E-2</v>
      </c>
      <c r="DO40" s="18">
        <f t="shared" si="60"/>
        <v>-0.36782639580841153</v>
      </c>
      <c r="DP40" s="18">
        <f t="shared" si="61"/>
        <v>-0.26200191485879615</v>
      </c>
      <c r="DQ40" s="7"/>
      <c r="DR40" s="9">
        <v>379.02906745094998</v>
      </c>
      <c r="DS40" s="9">
        <v>291.36291409</v>
      </c>
      <c r="DT40" s="9">
        <v>261.149048819359</v>
      </c>
      <c r="DU40" s="9">
        <v>379.0290675</v>
      </c>
      <c r="DV40" s="10">
        <v>291.36291409</v>
      </c>
      <c r="DW40" s="10">
        <v>261.149048819359</v>
      </c>
      <c r="DX40" s="10">
        <f t="shared" si="62"/>
        <v>-87.666153360949977</v>
      </c>
      <c r="DY40" s="10">
        <f t="shared" si="62"/>
        <v>-30.213865270641008</v>
      </c>
      <c r="DZ40" s="10">
        <f t="shared" si="63"/>
        <v>0</v>
      </c>
      <c r="EA40" s="10">
        <f t="shared" si="64"/>
        <v>0</v>
      </c>
      <c r="EB40" s="18">
        <f t="shared" si="65"/>
        <v>-0.10369839059650589</v>
      </c>
      <c r="EC40" s="18">
        <f t="shared" si="66"/>
        <v>-0.10369839059650589</v>
      </c>
      <c r="ED40" s="18">
        <f t="shared" si="67"/>
        <v>-0.23129137285043402</v>
      </c>
      <c r="EE40" s="18">
        <f t="shared" si="68"/>
        <v>-0.23129137294991234</v>
      </c>
      <c r="EF40" s="6"/>
      <c r="EG40" s="9">
        <v>86.406927095416904</v>
      </c>
      <c r="EH40" s="9">
        <v>65.8246150279506</v>
      </c>
      <c r="EI40" s="9">
        <v>61.618221123575097</v>
      </c>
      <c r="EJ40" s="9">
        <v>91.268758120783502</v>
      </c>
      <c r="EK40" s="10">
        <v>72.7414642395524</v>
      </c>
      <c r="EL40" s="10">
        <v>65.865452896775508</v>
      </c>
      <c r="EM40" s="10">
        <f t="shared" si="69"/>
        <v>-20.582312067466304</v>
      </c>
      <c r="EN40" s="10">
        <f t="shared" si="69"/>
        <v>-4.2063939043755028</v>
      </c>
      <c r="EO40" s="10">
        <f t="shared" si="70"/>
        <v>-6.9168492116018001</v>
      </c>
      <c r="EP40" s="10">
        <f t="shared" si="71"/>
        <v>-4.2472317732004115</v>
      </c>
      <c r="EQ40" s="18">
        <f t="shared" si="72"/>
        <v>-6.3903053631067561E-2</v>
      </c>
      <c r="ER40" s="18">
        <f t="shared" si="73"/>
        <v>-9.4526710654775817E-2</v>
      </c>
      <c r="ES40" s="18">
        <f t="shared" si="74"/>
        <v>-0.238202106698434</v>
      </c>
      <c r="ET40" s="18">
        <f t="shared" si="75"/>
        <v>-0.20299710725451531</v>
      </c>
      <c r="EU40" s="7"/>
      <c r="EV40" s="9">
        <v>222.49300710141628</v>
      </c>
      <c r="EW40" s="9">
        <v>170.14737540738179</v>
      </c>
      <c r="EX40" s="9">
        <v>160.61819988156549</v>
      </c>
      <c r="EY40" s="9">
        <v>183.68547439062368</v>
      </c>
      <c r="EZ40" s="10">
        <v>171.69308622128702</v>
      </c>
      <c r="FA40" s="10">
        <v>160.35807201075252</v>
      </c>
      <c r="FB40" s="10">
        <f t="shared" si="76"/>
        <v>-52.345631694034495</v>
      </c>
      <c r="FC40" s="10">
        <f t="shared" si="76"/>
        <v>-9.5291755258162993</v>
      </c>
      <c r="FD40" s="10">
        <f t="shared" si="77"/>
        <v>-1.5457108139052309</v>
      </c>
      <c r="FE40" s="10">
        <f t="shared" si="78"/>
        <v>0.26012787081296551</v>
      </c>
      <c r="FF40" s="18">
        <f t="shared" si="79"/>
        <v>-5.600542178802765E-2</v>
      </c>
      <c r="FG40" s="18">
        <f t="shared" si="80"/>
        <v>-6.6019048640813274E-2</v>
      </c>
      <c r="FH40" s="18">
        <f t="shared" si="81"/>
        <v>-0.23526866024231685</v>
      </c>
      <c r="FI40" s="18">
        <f t="shared" si="82"/>
        <v>-6.528762390777712E-2</v>
      </c>
      <c r="FJ40" s="15"/>
      <c r="FK40" s="9">
        <v>181.59551311600001</v>
      </c>
      <c r="FL40" s="9">
        <v>181.59551311600001</v>
      </c>
      <c r="FM40" s="9">
        <v>181.59551311600001</v>
      </c>
      <c r="FN40" s="9">
        <v>181.59551311600001</v>
      </c>
      <c r="FO40" s="9">
        <v>181.59551310000001</v>
      </c>
      <c r="FP40" s="9">
        <v>181.59551311600001</v>
      </c>
      <c r="FQ40" s="10">
        <f t="shared" si="83"/>
        <v>0</v>
      </c>
      <c r="FR40" s="10">
        <f t="shared" si="83"/>
        <v>0</v>
      </c>
      <c r="FS40" s="10">
        <f t="shared" si="84"/>
        <v>1.6000001323845936E-8</v>
      </c>
      <c r="FT40" s="10">
        <f t="shared" si="85"/>
        <v>0</v>
      </c>
      <c r="FU40" s="18">
        <f t="shared" si="86"/>
        <v>0</v>
      </c>
      <c r="FV40" s="18">
        <f t="shared" si="87"/>
        <v>8.810791109709381E-11</v>
      </c>
      <c r="FW40" s="18">
        <f t="shared" si="88"/>
        <v>0</v>
      </c>
      <c r="FX40" s="18">
        <f t="shared" si="89"/>
        <v>-8.8107911089330811E-11</v>
      </c>
      <c r="FY40" s="7"/>
    </row>
    <row r="41" spans="1:181">
      <c r="A41" s="5" t="s">
        <v>38</v>
      </c>
      <c r="B41" s="9">
        <f t="shared" si="90"/>
        <v>63790.705599903129</v>
      </c>
      <c r="C41" s="9">
        <f t="shared" si="91"/>
        <v>58931.568358086282</v>
      </c>
      <c r="D41" s="9">
        <f t="shared" si="92"/>
        <v>59534.149937053829</v>
      </c>
      <c r="E41" s="9">
        <f t="shared" si="93"/>
        <v>63380.589593249941</v>
      </c>
      <c r="F41" s="9">
        <f t="shared" si="94"/>
        <v>56140.676972811045</v>
      </c>
      <c r="G41" s="9">
        <f t="shared" si="95"/>
        <v>56927.920819205159</v>
      </c>
      <c r="H41" s="10">
        <f t="shared" si="6"/>
        <v>-4859.1372418168467</v>
      </c>
      <c r="I41" s="10">
        <f t="shared" si="6"/>
        <v>602.5815789675471</v>
      </c>
      <c r="J41" s="10">
        <f t="shared" si="7"/>
        <v>2790.8913852752376</v>
      </c>
      <c r="K41" s="10">
        <f t="shared" si="8"/>
        <v>2606.2291178486703</v>
      </c>
      <c r="L41" s="18">
        <f t="shared" si="9"/>
        <v>1.0225106776491619E-2</v>
      </c>
      <c r="M41" s="18">
        <f t="shared" si="10"/>
        <v>1.4022699561948227E-2</v>
      </c>
      <c r="N41" s="18">
        <f t="shared" si="11"/>
        <v>-7.6173122653533182E-2</v>
      </c>
      <c r="O41" s="18">
        <f t="shared" si="12"/>
        <v>-0.11422917752740422</v>
      </c>
      <c r="P41" s="5"/>
      <c r="Q41" s="10">
        <v>14455.455010117301</v>
      </c>
      <c r="R41" s="9">
        <v>13892.563434899999</v>
      </c>
      <c r="S41" s="9">
        <v>15391.468482869899</v>
      </c>
      <c r="T41" s="9">
        <v>14466.388349999999</v>
      </c>
      <c r="U41" s="10">
        <v>9430.7898406999993</v>
      </c>
      <c r="V41" s="10">
        <v>10758.73847642</v>
      </c>
      <c r="W41" s="10">
        <f t="shared" si="13"/>
        <v>-562.89157521730158</v>
      </c>
      <c r="X41" s="10">
        <f t="shared" si="13"/>
        <v>1498.9050479698999</v>
      </c>
      <c r="Y41" s="10">
        <f t="shared" si="14"/>
        <v>4461.7735941999999</v>
      </c>
      <c r="Z41" s="10">
        <f t="shared" si="15"/>
        <v>4632.7300064498995</v>
      </c>
      <c r="AA41" s="18">
        <f t="shared" si="16"/>
        <v>0.10789261859366052</v>
      </c>
      <c r="AB41" s="18">
        <f t="shared" si="17"/>
        <v>0.14080990650316871</v>
      </c>
      <c r="AC41" s="18">
        <f t="shared" si="18"/>
        <v>-3.8939734157336217E-2</v>
      </c>
      <c r="AD41" s="18">
        <f t="shared" si="19"/>
        <v>-0.34808954297843109</v>
      </c>
      <c r="AE41" s="7"/>
      <c r="AF41" s="9">
        <v>4779.2378792473</v>
      </c>
      <c r="AG41" s="9">
        <v>4529.1885429649001</v>
      </c>
      <c r="AH41" s="9">
        <v>4530.6005928715203</v>
      </c>
      <c r="AI41" s="9">
        <v>4779.2378790000002</v>
      </c>
      <c r="AJ41" s="10">
        <v>4527.7447679999996</v>
      </c>
      <c r="AK41" s="10">
        <v>4531.8436773886497</v>
      </c>
      <c r="AL41" s="10">
        <f t="shared" si="20"/>
        <v>-250.04933628239996</v>
      </c>
      <c r="AM41" s="10">
        <f t="shared" si="20"/>
        <v>1.4120499066202683</v>
      </c>
      <c r="AN41" s="10">
        <f t="shared" si="21"/>
        <v>1.4437749649005127</v>
      </c>
      <c r="AO41" s="10">
        <f t="shared" si="22"/>
        <v>-1.2430845171293186</v>
      </c>
      <c r="AP41" s="18">
        <f t="shared" si="23"/>
        <v>3.117666427937909E-4</v>
      </c>
      <c r="AQ41" s="18">
        <f t="shared" si="24"/>
        <v>9.0528720117337229E-4</v>
      </c>
      <c r="AR41" s="18">
        <f t="shared" si="25"/>
        <v>-5.2319918489133914E-2</v>
      </c>
      <c r="AS41" s="18">
        <f t="shared" si="26"/>
        <v>-5.2622011577423862E-2</v>
      </c>
      <c r="AT41" s="7"/>
      <c r="AU41" s="9">
        <v>496.08741886854</v>
      </c>
      <c r="AV41" s="9">
        <v>408.858382202889</v>
      </c>
      <c r="AW41" s="9">
        <v>367.22322581492801</v>
      </c>
      <c r="AX41" s="9">
        <v>496.08741886854</v>
      </c>
      <c r="AY41" s="10">
        <v>408.8672699</v>
      </c>
      <c r="AZ41" s="10">
        <v>348.29746252059198</v>
      </c>
      <c r="BA41" s="10">
        <f t="shared" si="27"/>
        <v>-87.229036665650995</v>
      </c>
      <c r="BB41" s="10">
        <f t="shared" si="27"/>
        <v>-41.63515638796099</v>
      </c>
      <c r="BC41" s="10">
        <f t="shared" si="28"/>
        <v>-8.8876971109925762E-3</v>
      </c>
      <c r="BD41" s="10">
        <f t="shared" si="29"/>
        <v>18.925763294336036</v>
      </c>
      <c r="BE41" s="18">
        <f t="shared" si="30"/>
        <v>-0.10183270834178533</v>
      </c>
      <c r="BF41" s="18">
        <f t="shared" si="31"/>
        <v>-0.14814051365427727</v>
      </c>
      <c r="BG41" s="18">
        <f t="shared" si="32"/>
        <v>-0.17583400293561191</v>
      </c>
      <c r="BH41" s="18">
        <f t="shared" si="33"/>
        <v>-0.1758160873490178</v>
      </c>
      <c r="BI41" s="1"/>
      <c r="BJ41" s="9">
        <v>227.59180000000001</v>
      </c>
      <c r="BK41" s="9">
        <v>102.297274637399</v>
      </c>
      <c r="BL41" s="9">
        <v>111.711969247399</v>
      </c>
      <c r="BM41" s="9">
        <v>1667.49296057473</v>
      </c>
      <c r="BN41" s="10">
        <v>2278.0263970000001</v>
      </c>
      <c r="BO41" s="10">
        <v>2478.0531854204</v>
      </c>
      <c r="BP41" s="10">
        <f t="shared" si="34"/>
        <v>-125.29452536260101</v>
      </c>
      <c r="BQ41" s="10">
        <f t="shared" si="34"/>
        <v>9.414694609999998</v>
      </c>
      <c r="BR41" s="10">
        <f t="shared" si="35"/>
        <v>-2175.7291223626012</v>
      </c>
      <c r="BS41" s="10">
        <f t="shared" si="36"/>
        <v>-2366.3412161730012</v>
      </c>
      <c r="BT41" s="18">
        <f t="shared" si="37"/>
        <v>9.2032702174824774E-2</v>
      </c>
      <c r="BU41" s="18">
        <f t="shared" si="38"/>
        <v>8.7807054687259592E-2</v>
      </c>
      <c r="BV41" s="18">
        <f t="shared" si="39"/>
        <v>-0.55052302131535935</v>
      </c>
      <c r="BW41" s="18">
        <f t="shared" si="40"/>
        <v>0.36613853902857818</v>
      </c>
      <c r="BX41" s="1"/>
      <c r="BY41" s="9">
        <v>17437.4465705279</v>
      </c>
      <c r="BZ41" s="9">
        <v>16541.461570523999</v>
      </c>
      <c r="CA41" s="9">
        <v>16346.402392524</v>
      </c>
      <c r="CB41" s="9">
        <v>18139.05918</v>
      </c>
      <c r="CC41" s="10">
        <v>17243.074181182063</v>
      </c>
      <c r="CD41" s="10">
        <v>16974.278677667899</v>
      </c>
      <c r="CE41" s="10">
        <f t="shared" si="41"/>
        <v>-895.9850000039005</v>
      </c>
      <c r="CF41" s="10">
        <f t="shared" si="41"/>
        <v>-195.05917799999952</v>
      </c>
      <c r="CG41" s="10">
        <f t="shared" si="42"/>
        <v>-701.6126106580632</v>
      </c>
      <c r="CH41" s="10">
        <f t="shared" si="43"/>
        <v>-627.87628514389871</v>
      </c>
      <c r="CI41" s="18">
        <f t="shared" si="44"/>
        <v>-1.1792136817437255E-2</v>
      </c>
      <c r="CJ41" s="18">
        <f t="shared" si="45"/>
        <v>-1.5588606804667664E-2</v>
      </c>
      <c r="CK41" s="18">
        <f t="shared" si="46"/>
        <v>-5.1382809769766398E-2</v>
      </c>
      <c r="CL41" s="18">
        <f t="shared" si="47"/>
        <v>-4.9395340184227657E-2</v>
      </c>
      <c r="CM41" s="6"/>
      <c r="CN41" s="9">
        <v>9162.9807000000019</v>
      </c>
      <c r="CO41" s="9">
        <v>9162.9807000000019</v>
      </c>
      <c r="CP41" s="9">
        <v>9162.9807000000019</v>
      </c>
      <c r="CQ41" s="9">
        <v>9162.9807000000019</v>
      </c>
      <c r="CR41" s="9">
        <v>9162.9807000000019</v>
      </c>
      <c r="CS41" s="9">
        <v>9162.9807000000019</v>
      </c>
      <c r="CT41" s="10">
        <f t="shared" si="48"/>
        <v>0</v>
      </c>
      <c r="CU41" s="10">
        <f t="shared" si="48"/>
        <v>0</v>
      </c>
      <c r="CV41" s="10">
        <f t="shared" si="49"/>
        <v>0</v>
      </c>
      <c r="CW41" s="10">
        <f t="shared" si="50"/>
        <v>0</v>
      </c>
      <c r="CX41" s="18">
        <f t="shared" si="51"/>
        <v>0</v>
      </c>
      <c r="CY41" s="18">
        <f t="shared" si="52"/>
        <v>0</v>
      </c>
      <c r="CZ41" s="18">
        <f t="shared" si="53"/>
        <v>0</v>
      </c>
      <c r="DA41" s="18">
        <f t="shared" si="54"/>
        <v>0</v>
      </c>
      <c r="DB41" s="7"/>
      <c r="DC41" s="9">
        <v>4315.6841709405162</v>
      </c>
      <c r="DD41" s="9">
        <v>2273.1665083920607</v>
      </c>
      <c r="DE41" s="9">
        <v>1864.3467722842947</v>
      </c>
      <c r="DF41" s="9">
        <v>1849.26808979711</v>
      </c>
      <c r="DG41" s="10">
        <v>1098.5887660000001</v>
      </c>
      <c r="DH41" s="10">
        <v>951.84207648211395</v>
      </c>
      <c r="DI41" s="10">
        <f t="shared" si="55"/>
        <v>-2042.5176625484555</v>
      </c>
      <c r="DJ41" s="10">
        <f t="shared" si="55"/>
        <v>-408.81973610776595</v>
      </c>
      <c r="DK41" s="10">
        <f t="shared" si="56"/>
        <v>1174.5777423920606</v>
      </c>
      <c r="DL41" s="10">
        <f t="shared" si="57"/>
        <v>912.50469580218078</v>
      </c>
      <c r="DM41" s="18">
        <f t="shared" si="58"/>
        <v>-0.17984592619963738</v>
      </c>
      <c r="DN41" s="18">
        <f t="shared" si="59"/>
        <v>-0.1335774532377533</v>
      </c>
      <c r="DO41" s="18">
        <f t="shared" si="60"/>
        <v>-0.47327783536656021</v>
      </c>
      <c r="DP41" s="18">
        <f t="shared" si="61"/>
        <v>-0.40593320564973878</v>
      </c>
      <c r="DQ41" s="7"/>
      <c r="DR41" s="9">
        <v>2767.63440163012</v>
      </c>
      <c r="DS41" s="9">
        <v>2121.8999224999998</v>
      </c>
      <c r="DT41" s="9">
        <v>1896.8344628785401</v>
      </c>
      <c r="DU41" s="9">
        <v>2767.6344020000001</v>
      </c>
      <c r="DV41" s="10">
        <v>2121.8999224999998</v>
      </c>
      <c r="DW41" s="10">
        <v>1896.8344628785401</v>
      </c>
      <c r="DX41" s="10">
        <f t="shared" si="62"/>
        <v>-645.73447913012023</v>
      </c>
      <c r="DY41" s="10">
        <f t="shared" si="62"/>
        <v>-225.06545962145969</v>
      </c>
      <c r="DZ41" s="10">
        <f t="shared" si="63"/>
        <v>0</v>
      </c>
      <c r="EA41" s="10">
        <f t="shared" si="64"/>
        <v>0</v>
      </c>
      <c r="EB41" s="18">
        <f t="shared" si="65"/>
        <v>-0.10606789567921279</v>
      </c>
      <c r="EC41" s="18">
        <f t="shared" si="66"/>
        <v>-0.10606789567921279</v>
      </c>
      <c r="ED41" s="18">
        <f t="shared" si="67"/>
        <v>-0.23331639422814895</v>
      </c>
      <c r="EE41" s="18">
        <f t="shared" si="68"/>
        <v>-0.2333163943306123</v>
      </c>
      <c r="EF41" s="6"/>
      <c r="EG41" s="9">
        <v>259.845978704385</v>
      </c>
      <c r="EH41" s="9">
        <v>198.1113915084905</v>
      </c>
      <c r="EI41" s="9">
        <v>187.34203684495131</v>
      </c>
      <c r="EJ41" s="9">
        <v>266.32543994316097</v>
      </c>
      <c r="EK41" s="10">
        <v>221.31155399037502</v>
      </c>
      <c r="EL41" s="10">
        <v>204.276584305103</v>
      </c>
      <c r="EM41" s="10">
        <f t="shared" si="69"/>
        <v>-61.734587195894505</v>
      </c>
      <c r="EN41" s="10">
        <f t="shared" si="69"/>
        <v>-10.76935466353919</v>
      </c>
      <c r="EO41" s="10">
        <f t="shared" si="70"/>
        <v>-23.200162481884519</v>
      </c>
      <c r="EP41" s="10">
        <f t="shared" si="71"/>
        <v>-16.934547460151691</v>
      </c>
      <c r="EQ41" s="18">
        <f t="shared" si="72"/>
        <v>-5.4360098031402931E-2</v>
      </c>
      <c r="ER41" s="18">
        <f t="shared" si="73"/>
        <v>-7.6972798654754732E-2</v>
      </c>
      <c r="ES41" s="18">
        <f t="shared" si="74"/>
        <v>-0.23758146077037101</v>
      </c>
      <c r="ET41" s="18">
        <f t="shared" si="75"/>
        <v>-0.16901834823737752</v>
      </c>
      <c r="EU41" s="7"/>
      <c r="EV41" s="9">
        <v>728.68117151595709</v>
      </c>
      <c r="EW41" s="9">
        <v>539.32523635359803</v>
      </c>
      <c r="EX41" s="9">
        <v>513.192928474621</v>
      </c>
      <c r="EY41" s="9">
        <v>626.05467471528902</v>
      </c>
      <c r="EZ41" s="10">
        <v>485.68411053860791</v>
      </c>
      <c r="FA41" s="10">
        <v>458.56053061940895</v>
      </c>
      <c r="FB41" s="10">
        <f t="shared" si="76"/>
        <v>-189.35593516235906</v>
      </c>
      <c r="FC41" s="10">
        <f t="shared" si="76"/>
        <v>-26.132307878977031</v>
      </c>
      <c r="FD41" s="10">
        <f t="shared" si="77"/>
        <v>53.641125814990119</v>
      </c>
      <c r="FE41" s="10">
        <f t="shared" si="78"/>
        <v>54.632397855212048</v>
      </c>
      <c r="FF41" s="18">
        <f t="shared" si="79"/>
        <v>-4.8453708666886662E-2</v>
      </c>
      <c r="FG41" s="18">
        <f t="shared" si="80"/>
        <v>-5.5846134000801038E-2</v>
      </c>
      <c r="FH41" s="18">
        <f t="shared" si="81"/>
        <v>-0.25986116090857775</v>
      </c>
      <c r="FI41" s="18">
        <f t="shared" si="82"/>
        <v>-0.22421454522405324</v>
      </c>
      <c r="FJ41" s="15"/>
      <c r="FK41" s="9">
        <v>9160.0604983511003</v>
      </c>
      <c r="FL41" s="9">
        <v>9161.7153941029392</v>
      </c>
      <c r="FM41" s="9">
        <v>9162.0463732436692</v>
      </c>
      <c r="FN41" s="9">
        <v>9160.0604983511003</v>
      </c>
      <c r="FO41" s="9">
        <v>9161.7094629999992</v>
      </c>
      <c r="FP41" s="9">
        <v>9162.2149855024509</v>
      </c>
      <c r="FQ41" s="10">
        <f t="shared" si="83"/>
        <v>1.6548957518389216</v>
      </c>
      <c r="FR41" s="10">
        <f t="shared" si="83"/>
        <v>0.33097914073005086</v>
      </c>
      <c r="FS41" s="10">
        <f t="shared" si="84"/>
        <v>5.931102939939592E-3</v>
      </c>
      <c r="FT41" s="10">
        <f t="shared" si="85"/>
        <v>-0.16861225878164987</v>
      </c>
      <c r="FU41" s="18">
        <f t="shared" si="86"/>
        <v>3.6126328585047517E-5</v>
      </c>
      <c r="FV41" s="18">
        <f t="shared" si="87"/>
        <v>5.5177748704345738E-5</v>
      </c>
      <c r="FW41" s="18">
        <f t="shared" si="88"/>
        <v>1.8066428187202681E-4</v>
      </c>
      <c r="FX41" s="18">
        <f t="shared" si="89"/>
        <v>1.8001678582754029E-4</v>
      </c>
      <c r="FY41" s="7"/>
    </row>
    <row r="42" spans="1:181">
      <c r="A42" s="5" t="s">
        <v>39</v>
      </c>
      <c r="B42" s="9">
        <f t="shared" si="90"/>
        <v>48036.632029220898</v>
      </c>
      <c r="C42" s="9">
        <f t="shared" si="91"/>
        <v>45953.672035201555</v>
      </c>
      <c r="D42" s="9">
        <f t="shared" si="92"/>
        <v>45455.147767590061</v>
      </c>
      <c r="E42" s="9">
        <f t="shared" si="93"/>
        <v>47599.366871570353</v>
      </c>
      <c r="F42" s="9">
        <f t="shared" si="94"/>
        <v>45237.952763896952</v>
      </c>
      <c r="G42" s="9">
        <f t="shared" si="95"/>
        <v>44832.158789118708</v>
      </c>
      <c r="H42" s="10">
        <f t="shared" si="6"/>
        <v>-2082.9599940193439</v>
      </c>
      <c r="I42" s="10">
        <f t="shared" si="6"/>
        <v>-498.524267611494</v>
      </c>
      <c r="J42" s="10">
        <f t="shared" si="7"/>
        <v>715.71927130460244</v>
      </c>
      <c r="K42" s="10">
        <f t="shared" si="8"/>
        <v>622.98897847135231</v>
      </c>
      <c r="L42" s="18">
        <f t="shared" si="9"/>
        <v>-1.0848409833921718E-2</v>
      </c>
      <c r="M42" s="18">
        <f t="shared" si="10"/>
        <v>-8.9702108514091699E-3</v>
      </c>
      <c r="N42" s="18">
        <f t="shared" si="11"/>
        <v>-4.3361907486608758E-2</v>
      </c>
      <c r="O42" s="18">
        <f t="shared" si="12"/>
        <v>-4.9610199943306427E-2</v>
      </c>
      <c r="P42" s="5"/>
      <c r="Q42" s="10">
        <v>390.3541647079</v>
      </c>
      <c r="R42" s="9">
        <v>736.64483852999899</v>
      </c>
      <c r="S42" s="9">
        <v>736.64920707999897</v>
      </c>
      <c r="T42" s="9">
        <v>390.73285759999999</v>
      </c>
      <c r="U42" s="10">
        <v>238.35374905</v>
      </c>
      <c r="V42" s="10">
        <v>239.45196616999999</v>
      </c>
      <c r="W42" s="10">
        <f t="shared" si="13"/>
        <v>346.290673822099</v>
      </c>
      <c r="X42" s="10">
        <f t="shared" si="13"/>
        <v>4.3685499999810418E-3</v>
      </c>
      <c r="Y42" s="10">
        <f t="shared" si="14"/>
        <v>498.29108947999896</v>
      </c>
      <c r="Z42" s="10">
        <f t="shared" si="15"/>
        <v>497.19724090999898</v>
      </c>
      <c r="AA42" s="18">
        <f t="shared" si="16"/>
        <v>5.9303340924761505E-6</v>
      </c>
      <c r="AB42" s="18">
        <f t="shared" si="17"/>
        <v>4.6075093191406498E-3</v>
      </c>
      <c r="AC42" s="18">
        <f t="shared" si="18"/>
        <v>0.88711919874411105</v>
      </c>
      <c r="AD42" s="18">
        <f t="shared" si="19"/>
        <v>-0.38998283759896418</v>
      </c>
      <c r="AE42" s="7"/>
      <c r="AF42" s="9">
        <v>2882.3689885689901</v>
      </c>
      <c r="AG42" s="9">
        <v>2233.8631767519701</v>
      </c>
      <c r="AH42" s="9">
        <v>2143.4990482376302</v>
      </c>
      <c r="AI42" s="9">
        <v>2872.8449649999998</v>
      </c>
      <c r="AJ42" s="10">
        <v>2224.3427750000001</v>
      </c>
      <c r="AK42" s="10">
        <v>2225.8203581876201</v>
      </c>
      <c r="AL42" s="10">
        <f t="shared" si="20"/>
        <v>-648.50581181702</v>
      </c>
      <c r="AM42" s="10">
        <f t="shared" si="20"/>
        <v>-90.364128514339882</v>
      </c>
      <c r="AN42" s="10">
        <f t="shared" si="21"/>
        <v>9.5204017519699846</v>
      </c>
      <c r="AO42" s="10">
        <f t="shared" si="22"/>
        <v>-82.321309949989882</v>
      </c>
      <c r="AP42" s="18">
        <f t="shared" si="23"/>
        <v>-4.0451953125315868E-2</v>
      </c>
      <c r="AQ42" s="18">
        <f t="shared" si="24"/>
        <v>6.6427854745543182E-4</v>
      </c>
      <c r="AR42" s="18">
        <f t="shared" si="25"/>
        <v>-0.2249905596364967</v>
      </c>
      <c r="AS42" s="18">
        <f t="shared" si="26"/>
        <v>-0.22573518512162377</v>
      </c>
      <c r="AT42" s="7"/>
      <c r="AU42" s="9">
        <v>113.78463201488699</v>
      </c>
      <c r="AV42" s="9">
        <v>83.514027362666098</v>
      </c>
      <c r="AW42" s="9">
        <v>75.997443144338604</v>
      </c>
      <c r="AX42" s="9">
        <v>113.78463201488699</v>
      </c>
      <c r="AY42" s="10">
        <v>83.518452319999994</v>
      </c>
      <c r="AZ42" s="10">
        <v>72.5561027347118</v>
      </c>
      <c r="BA42" s="10">
        <f t="shared" si="27"/>
        <v>-30.270604652220896</v>
      </c>
      <c r="BB42" s="10">
        <f t="shared" si="27"/>
        <v>-7.5165842183274947</v>
      </c>
      <c r="BC42" s="10">
        <f t="shared" si="28"/>
        <v>-4.4249573338959181E-3</v>
      </c>
      <c r="BD42" s="10">
        <f t="shared" si="29"/>
        <v>3.4413404096268039</v>
      </c>
      <c r="BE42" s="18">
        <f t="shared" si="30"/>
        <v>-9.0003852714300905E-2</v>
      </c>
      <c r="BF42" s="18">
        <f t="shared" si="31"/>
        <v>-0.13125661791823054</v>
      </c>
      <c r="BG42" s="18">
        <f t="shared" si="32"/>
        <v>-0.26603420968361041</v>
      </c>
      <c r="BH42" s="18">
        <f t="shared" si="33"/>
        <v>-0.26599532079979948</v>
      </c>
      <c r="BI42" s="1"/>
      <c r="BJ42" s="9">
        <v>0</v>
      </c>
      <c r="BK42" s="9">
        <v>0</v>
      </c>
      <c r="BL42" s="9">
        <v>0</v>
      </c>
      <c r="BM42" s="9">
        <v>0</v>
      </c>
      <c r="BN42" s="10">
        <v>0</v>
      </c>
      <c r="BO42" s="10">
        <v>0</v>
      </c>
      <c r="BP42" s="10">
        <f t="shared" si="34"/>
        <v>0</v>
      </c>
      <c r="BQ42" s="10">
        <f t="shared" si="34"/>
        <v>0</v>
      </c>
      <c r="BR42" s="10">
        <f t="shared" si="35"/>
        <v>0</v>
      </c>
      <c r="BS42" s="10">
        <f t="shared" si="36"/>
        <v>0</v>
      </c>
      <c r="BT42" s="18">
        <f t="shared" si="37"/>
        <v>0</v>
      </c>
      <c r="BU42" s="18">
        <f t="shared" si="38"/>
        <v>0</v>
      </c>
      <c r="BV42" s="18">
        <f t="shared" si="39"/>
        <v>0</v>
      </c>
      <c r="BW42" s="18">
        <f t="shared" si="40"/>
        <v>0</v>
      </c>
      <c r="BX42" s="2"/>
      <c r="BY42" s="9">
        <v>4463.1187004924896</v>
      </c>
      <c r="BZ42" s="9">
        <v>4106.84142609025</v>
      </c>
      <c r="CA42" s="9">
        <v>4029.8624463955698</v>
      </c>
      <c r="CB42" s="9">
        <v>4463.1187</v>
      </c>
      <c r="CC42" s="10">
        <v>4106.8414527133345</v>
      </c>
      <c r="CD42" s="10">
        <v>3999.9582437695799</v>
      </c>
      <c r="CE42" s="10">
        <f t="shared" si="41"/>
        <v>-356.27727440223953</v>
      </c>
      <c r="CF42" s="10">
        <f t="shared" si="41"/>
        <v>-76.97897969468022</v>
      </c>
      <c r="CG42" s="10">
        <f t="shared" si="42"/>
        <v>-2.6623084522725549E-5</v>
      </c>
      <c r="CH42" s="10">
        <f t="shared" si="43"/>
        <v>29.90420262598991</v>
      </c>
      <c r="CI42" s="18">
        <f t="shared" si="44"/>
        <v>-1.8744083763654079E-2</v>
      </c>
      <c r="CJ42" s="18">
        <f t="shared" si="45"/>
        <v>-2.6025647733037848E-2</v>
      </c>
      <c r="CK42" s="18">
        <f t="shared" si="46"/>
        <v>-7.9826977123177476E-2</v>
      </c>
      <c r="CL42" s="18">
        <f t="shared" si="47"/>
        <v>-7.9826971056509308E-2</v>
      </c>
      <c r="CM42" s="6"/>
      <c r="CN42" s="9">
        <v>7062.2901000000011</v>
      </c>
      <c r="CO42" s="9">
        <v>7062.2901000000011</v>
      </c>
      <c r="CP42" s="9">
        <v>7062.2901000000011</v>
      </c>
      <c r="CQ42" s="9">
        <v>7062.2901000000011</v>
      </c>
      <c r="CR42" s="9">
        <v>7062.2901000000011</v>
      </c>
      <c r="CS42" s="9">
        <v>7062.2901000000011</v>
      </c>
      <c r="CT42" s="10">
        <f t="shared" si="48"/>
        <v>0</v>
      </c>
      <c r="CU42" s="10">
        <f t="shared" si="48"/>
        <v>0</v>
      </c>
      <c r="CV42" s="10">
        <f t="shared" si="49"/>
        <v>0</v>
      </c>
      <c r="CW42" s="10">
        <f t="shared" si="50"/>
        <v>0</v>
      </c>
      <c r="CX42" s="18">
        <f t="shared" si="51"/>
        <v>0</v>
      </c>
      <c r="CY42" s="18">
        <f t="shared" si="52"/>
        <v>0</v>
      </c>
      <c r="CZ42" s="18">
        <f t="shared" si="53"/>
        <v>0</v>
      </c>
      <c r="DA42" s="18">
        <f t="shared" si="54"/>
        <v>0</v>
      </c>
      <c r="DB42" s="7"/>
      <c r="DC42" s="9">
        <v>804.51056221461204</v>
      </c>
      <c r="DD42" s="9">
        <v>446.68175694828335</v>
      </c>
      <c r="DE42" s="9">
        <v>372.39622310147473</v>
      </c>
      <c r="DF42" s="9">
        <v>395.456319742098</v>
      </c>
      <c r="DG42" s="10">
        <v>235.78599080000001</v>
      </c>
      <c r="DH42" s="10">
        <v>198.65118430131201</v>
      </c>
      <c r="DI42" s="10">
        <f t="shared" si="55"/>
        <v>-357.82880526632869</v>
      </c>
      <c r="DJ42" s="10">
        <f t="shared" si="55"/>
        <v>-74.285533846808619</v>
      </c>
      <c r="DK42" s="10">
        <f t="shared" si="56"/>
        <v>210.89576614828334</v>
      </c>
      <c r="DL42" s="10">
        <f t="shared" si="57"/>
        <v>173.74503880016272</v>
      </c>
      <c r="DM42" s="18">
        <f t="shared" si="58"/>
        <v>-0.1663052781790893</v>
      </c>
      <c r="DN42" s="18">
        <f t="shared" si="59"/>
        <v>-0.15749369321176818</v>
      </c>
      <c r="DO42" s="18">
        <f t="shared" si="60"/>
        <v>-0.44477825658536713</v>
      </c>
      <c r="DP42" s="18">
        <f t="shared" si="61"/>
        <v>-0.40376223863669464</v>
      </c>
      <c r="DQ42" s="7"/>
      <c r="DR42" s="9">
        <v>2795.9433417528098</v>
      </c>
      <c r="DS42" s="9">
        <v>1837.2613555999999</v>
      </c>
      <c r="DT42" s="9">
        <v>1601.6229964040299</v>
      </c>
      <c r="DU42" s="9">
        <v>2795.943342</v>
      </c>
      <c r="DV42" s="10">
        <v>1837.2613555999999</v>
      </c>
      <c r="DW42" s="10">
        <v>1601.6229964040299</v>
      </c>
      <c r="DX42" s="10">
        <f t="shared" si="62"/>
        <v>-958.68198615280994</v>
      </c>
      <c r="DY42" s="10">
        <f t="shared" si="62"/>
        <v>-235.63835919597</v>
      </c>
      <c r="DZ42" s="10">
        <f t="shared" si="63"/>
        <v>0</v>
      </c>
      <c r="EA42" s="10">
        <f t="shared" si="64"/>
        <v>0</v>
      </c>
      <c r="EB42" s="18">
        <f t="shared" si="65"/>
        <v>-0.12825521991073333</v>
      </c>
      <c r="EC42" s="18">
        <f t="shared" si="66"/>
        <v>-0.12825521991073333</v>
      </c>
      <c r="ED42" s="18">
        <f t="shared" si="67"/>
        <v>-0.34288319503348769</v>
      </c>
      <c r="EE42" s="18">
        <f t="shared" si="68"/>
        <v>-0.34288319509158355</v>
      </c>
      <c r="EF42" s="6"/>
      <c r="EG42" s="9">
        <v>107.84008939119128</v>
      </c>
      <c r="EH42" s="9">
        <v>83.396514217351793</v>
      </c>
      <c r="EI42" s="9">
        <v>77.292771380483188</v>
      </c>
      <c r="EJ42" s="9">
        <v>111.90529934018281</v>
      </c>
      <c r="EK42" s="10">
        <v>91.796687891917202</v>
      </c>
      <c r="EL42" s="10">
        <v>82.997203906913313</v>
      </c>
      <c r="EM42" s="10">
        <f t="shared" si="69"/>
        <v>-24.443575173839491</v>
      </c>
      <c r="EN42" s="10">
        <f t="shared" si="69"/>
        <v>-6.1037428368686051</v>
      </c>
      <c r="EO42" s="10">
        <f t="shared" si="70"/>
        <v>-8.4001736745654085</v>
      </c>
      <c r="EP42" s="10">
        <f t="shared" si="71"/>
        <v>-5.704432526430125</v>
      </c>
      <c r="EQ42" s="18">
        <f t="shared" si="72"/>
        <v>-7.3189423972334772E-2</v>
      </c>
      <c r="ER42" s="18">
        <f t="shared" si="73"/>
        <v>-9.5858403904120523E-2</v>
      </c>
      <c r="ES42" s="18">
        <f t="shared" si="74"/>
        <v>-0.22666501216602403</v>
      </c>
      <c r="ET42" s="18">
        <f t="shared" si="75"/>
        <v>-0.17969311164735013</v>
      </c>
      <c r="EU42" s="7"/>
      <c r="EV42" s="9">
        <v>201.27447594401332</v>
      </c>
      <c r="EW42" s="9">
        <v>148.03186556713379</v>
      </c>
      <c r="EX42" s="9">
        <v>140.39055771263747</v>
      </c>
      <c r="EY42" s="9">
        <v>178.1436817391872</v>
      </c>
      <c r="EZ42" s="10">
        <v>142.61523052169491</v>
      </c>
      <c r="FA42" s="10">
        <v>133.66365951064031</v>
      </c>
      <c r="FB42" s="10">
        <f t="shared" si="76"/>
        <v>-53.242610376879526</v>
      </c>
      <c r="FC42" s="10">
        <f t="shared" si="76"/>
        <v>-7.6413078544963184</v>
      </c>
      <c r="FD42" s="10">
        <f t="shared" si="77"/>
        <v>5.4166350454388805</v>
      </c>
      <c r="FE42" s="10">
        <f t="shared" si="78"/>
        <v>6.7268982019971588</v>
      </c>
      <c r="FF42" s="18">
        <f t="shared" si="79"/>
        <v>-5.1619344424399735E-2</v>
      </c>
      <c r="FG42" s="18">
        <f t="shared" si="80"/>
        <v>-6.276728634318525E-2</v>
      </c>
      <c r="FH42" s="18">
        <f t="shared" si="81"/>
        <v>-0.26452738295386014</v>
      </c>
      <c r="FI42" s="18">
        <f t="shared" si="82"/>
        <v>-0.19943705480112411</v>
      </c>
      <c r="FJ42" s="15"/>
      <c r="FK42" s="9">
        <v>29215.146974134001</v>
      </c>
      <c r="FL42" s="9">
        <v>29215.146974133899</v>
      </c>
      <c r="FM42" s="9">
        <v>29215.146974133899</v>
      </c>
      <c r="FN42" s="9">
        <v>29215.146974134001</v>
      </c>
      <c r="FO42" s="9">
        <v>29215.146970000002</v>
      </c>
      <c r="FP42" s="9">
        <v>29215.146974133899</v>
      </c>
      <c r="FQ42" s="10">
        <f t="shared" si="83"/>
        <v>-1.0186340659856796E-10</v>
      </c>
      <c r="FR42" s="10">
        <f t="shared" si="83"/>
        <v>0</v>
      </c>
      <c r="FS42" s="10">
        <f t="shared" si="84"/>
        <v>4.133897164138034E-6</v>
      </c>
      <c r="FT42" s="10">
        <f t="shared" si="85"/>
        <v>0</v>
      </c>
      <c r="FU42" s="18">
        <f t="shared" si="86"/>
        <v>0</v>
      </c>
      <c r="FV42" s="18">
        <f t="shared" si="87"/>
        <v>1.4149842095208304E-10</v>
      </c>
      <c r="FW42" s="18">
        <f t="shared" si="88"/>
        <v>-3.4866641844641076E-15</v>
      </c>
      <c r="FX42" s="18">
        <f t="shared" si="89"/>
        <v>-1.4150190759624523E-10</v>
      </c>
      <c r="FY42" s="7"/>
    </row>
    <row r="43" spans="1:181">
      <c r="A43" s="5" t="s">
        <v>40</v>
      </c>
      <c r="B43" s="9">
        <f t="shared" si="90"/>
        <v>85453.573654238571</v>
      </c>
      <c r="C43" s="9">
        <f t="shared" si="91"/>
        <v>84529.875033845281</v>
      </c>
      <c r="D43" s="9">
        <f t="shared" si="92"/>
        <v>81370.197964950057</v>
      </c>
      <c r="E43" s="9">
        <f t="shared" si="93"/>
        <v>82182.341963484883</v>
      </c>
      <c r="F43" s="9">
        <f t="shared" si="94"/>
        <v>72592.859385693853</v>
      </c>
      <c r="G43" s="9">
        <f t="shared" si="95"/>
        <v>71365.702445095201</v>
      </c>
      <c r="H43" s="10">
        <f t="shared" si="6"/>
        <v>-923.69862039329018</v>
      </c>
      <c r="I43" s="10">
        <f t="shared" si="6"/>
        <v>-3159.6770688952238</v>
      </c>
      <c r="J43" s="10">
        <f t="shared" si="7"/>
        <v>11937.015648151428</v>
      </c>
      <c r="K43" s="10">
        <f t="shared" si="8"/>
        <v>10004.495519854856</v>
      </c>
      <c r="L43" s="18">
        <f t="shared" si="9"/>
        <v>-3.7379412516936848E-2</v>
      </c>
      <c r="M43" s="18">
        <f t="shared" si="10"/>
        <v>-1.6904650829066149E-2</v>
      </c>
      <c r="N43" s="18">
        <f t="shared" si="11"/>
        <v>-1.080936210029964E-2</v>
      </c>
      <c r="O43" s="18">
        <f t="shared" si="12"/>
        <v>-0.11668543812065872</v>
      </c>
      <c r="P43" s="5"/>
      <c r="Q43" s="10">
        <v>12855.901193657701</v>
      </c>
      <c r="R43" s="9">
        <v>18044.023007589902</v>
      </c>
      <c r="S43" s="9">
        <v>16460.335926129999</v>
      </c>
      <c r="T43" s="9">
        <v>12871.91806</v>
      </c>
      <c r="U43" s="10">
        <v>8143.0512154999997</v>
      </c>
      <c r="V43" s="10">
        <v>8087.3497671699897</v>
      </c>
      <c r="W43" s="10">
        <f t="shared" si="13"/>
        <v>5188.1218139322009</v>
      </c>
      <c r="X43" s="10">
        <f t="shared" si="13"/>
        <v>-1583.6870814599024</v>
      </c>
      <c r="Y43" s="10">
        <f t="shared" si="14"/>
        <v>9900.971792089902</v>
      </c>
      <c r="Z43" s="10">
        <f t="shared" si="15"/>
        <v>8372.9861589600096</v>
      </c>
      <c r="AA43" s="18">
        <f t="shared" si="16"/>
        <v>-8.7767959550580948E-2</v>
      </c>
      <c r="AB43" s="18">
        <f t="shared" si="17"/>
        <v>-6.8403657125457205E-3</v>
      </c>
      <c r="AC43" s="18">
        <f t="shared" si="18"/>
        <v>0.40355955881892563</v>
      </c>
      <c r="AD43" s="18">
        <f t="shared" si="19"/>
        <v>-0.36737856956960774</v>
      </c>
      <c r="AE43" s="7"/>
      <c r="AF43" s="9">
        <v>22279.088523624101</v>
      </c>
      <c r="AG43" s="9">
        <v>21975.030512458899</v>
      </c>
      <c r="AH43" s="9">
        <v>21690.229317763999</v>
      </c>
      <c r="AI43" s="9">
        <v>23039.31279</v>
      </c>
      <c r="AJ43" s="10">
        <v>22042.018609999999</v>
      </c>
      <c r="AK43" s="10">
        <v>22052.352925814499</v>
      </c>
      <c r="AL43" s="10">
        <f t="shared" si="20"/>
        <v>-304.05801116520161</v>
      </c>
      <c r="AM43" s="10">
        <f t="shared" si="20"/>
        <v>-284.80119469490091</v>
      </c>
      <c r="AN43" s="10">
        <f t="shared" si="21"/>
        <v>-66.988097541099705</v>
      </c>
      <c r="AO43" s="10">
        <f t="shared" si="22"/>
        <v>-362.12360805050048</v>
      </c>
      <c r="AP43" s="18">
        <f t="shared" si="23"/>
        <v>-1.2960218395757441E-2</v>
      </c>
      <c r="AQ43" s="18">
        <f t="shared" si="24"/>
        <v>4.6884616138611728E-4</v>
      </c>
      <c r="AR43" s="18">
        <f t="shared" si="25"/>
        <v>-1.3647686297524572E-2</v>
      </c>
      <c r="AS43" s="18">
        <f t="shared" si="26"/>
        <v>-4.3286628776222316E-2</v>
      </c>
      <c r="AT43" s="7"/>
      <c r="AU43" s="9">
        <v>1268.3239451434499</v>
      </c>
      <c r="AV43" s="9">
        <v>1085.39975942367</v>
      </c>
      <c r="AW43" s="9">
        <v>965.84632344883596</v>
      </c>
      <c r="AX43" s="9">
        <v>1268.3239451434499</v>
      </c>
      <c r="AY43" s="10">
        <v>1085.399866</v>
      </c>
      <c r="AZ43" s="10">
        <v>910.57681960741104</v>
      </c>
      <c r="BA43" s="10">
        <f t="shared" si="27"/>
        <v>-182.92418571977987</v>
      </c>
      <c r="BB43" s="10">
        <f t="shared" si="27"/>
        <v>-119.55343597483409</v>
      </c>
      <c r="BC43" s="10">
        <f t="shared" si="28"/>
        <v>-1.0657632992661092E-4</v>
      </c>
      <c r="BD43" s="10">
        <f t="shared" si="29"/>
        <v>55.269503841424921</v>
      </c>
      <c r="BE43" s="18">
        <f t="shared" si="30"/>
        <v>-0.11014691585919925</v>
      </c>
      <c r="BF43" s="18">
        <f t="shared" si="31"/>
        <v>-0.16106787172994633</v>
      </c>
      <c r="BG43" s="18">
        <f t="shared" si="32"/>
        <v>-0.14422512988122352</v>
      </c>
      <c r="BH43" s="18">
        <f t="shared" si="33"/>
        <v>-0.14422504585195769</v>
      </c>
      <c r="BI43" s="1"/>
      <c r="BJ43" s="9">
        <v>0</v>
      </c>
      <c r="BK43" s="9">
        <v>0</v>
      </c>
      <c r="BL43" s="9">
        <v>0</v>
      </c>
      <c r="BM43" s="9">
        <v>0</v>
      </c>
      <c r="BN43" s="10">
        <v>0</v>
      </c>
      <c r="BO43" s="10">
        <v>0</v>
      </c>
      <c r="BP43" s="10">
        <f t="shared" si="34"/>
        <v>0</v>
      </c>
      <c r="BQ43" s="10">
        <f t="shared" si="34"/>
        <v>0</v>
      </c>
      <c r="BR43" s="10">
        <f t="shared" si="35"/>
        <v>0</v>
      </c>
      <c r="BS43" s="10">
        <f t="shared" si="36"/>
        <v>0</v>
      </c>
      <c r="BT43" s="18">
        <f t="shared" si="37"/>
        <v>0</v>
      </c>
      <c r="BU43" s="18">
        <f t="shared" si="38"/>
        <v>0</v>
      </c>
      <c r="BV43" s="18">
        <f t="shared" si="39"/>
        <v>0</v>
      </c>
      <c r="BW43" s="18">
        <f t="shared" si="40"/>
        <v>0</v>
      </c>
      <c r="BX43" s="2"/>
      <c r="BY43" s="9">
        <v>20663.468721109599</v>
      </c>
      <c r="BZ43" s="9">
        <v>19567.293875731</v>
      </c>
      <c r="CA43" s="9">
        <v>19344.9384703656</v>
      </c>
      <c r="CB43" s="9">
        <v>20663.468720000001</v>
      </c>
      <c r="CC43" s="10">
        <v>19567.293977403431</v>
      </c>
      <c r="CD43" s="10">
        <v>19238.4389659974</v>
      </c>
      <c r="CE43" s="10">
        <f t="shared" si="41"/>
        <v>-1096.1748453785985</v>
      </c>
      <c r="CF43" s="10">
        <f t="shared" si="41"/>
        <v>-222.35540536540066</v>
      </c>
      <c r="CG43" s="10">
        <f t="shared" si="42"/>
        <v>-1.0167243090108968E-4</v>
      </c>
      <c r="CH43" s="10">
        <f t="shared" si="43"/>
        <v>106.49950436819927</v>
      </c>
      <c r="CI43" s="18">
        <f t="shared" si="44"/>
        <v>-1.1363625791974459E-2</v>
      </c>
      <c r="CJ43" s="18">
        <f t="shared" si="45"/>
        <v>-1.6806361256993273E-2</v>
      </c>
      <c r="CK43" s="18">
        <f t="shared" si="46"/>
        <v>-5.3048927078673723E-2</v>
      </c>
      <c r="CL43" s="18">
        <f t="shared" si="47"/>
        <v>-5.3048922107428703E-2</v>
      </c>
      <c r="CM43" s="6"/>
      <c r="CN43" s="9">
        <v>3933.9713999999994</v>
      </c>
      <c r="CO43" s="9">
        <v>3933.9713999999994</v>
      </c>
      <c r="CP43" s="9">
        <v>3933.9713999999994</v>
      </c>
      <c r="CQ43" s="9">
        <v>3933.9713999999994</v>
      </c>
      <c r="CR43" s="9">
        <v>3933.9713999999994</v>
      </c>
      <c r="CS43" s="9">
        <v>3933.9713999999994</v>
      </c>
      <c r="CT43" s="10">
        <f t="shared" si="48"/>
        <v>0</v>
      </c>
      <c r="CU43" s="10">
        <f t="shared" si="48"/>
        <v>0</v>
      </c>
      <c r="CV43" s="10">
        <f t="shared" si="49"/>
        <v>0</v>
      </c>
      <c r="CW43" s="10">
        <f t="shared" si="50"/>
        <v>0</v>
      </c>
      <c r="CX43" s="18">
        <f t="shared" si="51"/>
        <v>0</v>
      </c>
      <c r="CY43" s="18">
        <f t="shared" si="52"/>
        <v>0</v>
      </c>
      <c r="CZ43" s="18">
        <f t="shared" si="53"/>
        <v>0</v>
      </c>
      <c r="DA43" s="18">
        <f t="shared" si="54"/>
        <v>0</v>
      </c>
      <c r="DB43" s="7"/>
      <c r="DC43" s="9">
        <v>7183.4209822203447</v>
      </c>
      <c r="DD43" s="9">
        <v>3937.6981194415112</v>
      </c>
      <c r="DE43" s="9">
        <v>3344.3466242298587</v>
      </c>
      <c r="DF43" s="9">
        <v>3297.70296483729</v>
      </c>
      <c r="DG43" s="10">
        <v>1956.5219609999999</v>
      </c>
      <c r="DH43" s="10">
        <v>1664.8074586985299</v>
      </c>
      <c r="DI43" s="10">
        <f t="shared" si="55"/>
        <v>-3245.7228627788336</v>
      </c>
      <c r="DJ43" s="10">
        <f t="shared" si="55"/>
        <v>-593.35149521165249</v>
      </c>
      <c r="DK43" s="10">
        <f t="shared" si="56"/>
        <v>1981.1761584415112</v>
      </c>
      <c r="DL43" s="10">
        <f t="shared" si="57"/>
        <v>1679.5391655313288</v>
      </c>
      <c r="DM43" s="18">
        <f t="shared" si="58"/>
        <v>-0.15068486136154294</v>
      </c>
      <c r="DN43" s="18">
        <f t="shared" si="59"/>
        <v>-0.14909850649075848</v>
      </c>
      <c r="DO43" s="18">
        <f t="shared" si="60"/>
        <v>-0.45183525660159812</v>
      </c>
      <c r="DP43" s="18">
        <f t="shared" si="61"/>
        <v>-0.40670157929262268</v>
      </c>
      <c r="DQ43" s="7"/>
      <c r="DR43" s="9">
        <v>3803.2561135731498</v>
      </c>
      <c r="DS43" s="9">
        <v>2897.5036073000001</v>
      </c>
      <c r="DT43" s="9">
        <v>2578.4097942645399</v>
      </c>
      <c r="DU43" s="9">
        <v>3803.2561139999998</v>
      </c>
      <c r="DV43" s="10">
        <v>2897.5036073000001</v>
      </c>
      <c r="DW43" s="10">
        <v>2578.4097942645399</v>
      </c>
      <c r="DX43" s="10">
        <f t="shared" si="62"/>
        <v>-905.75250627314972</v>
      </c>
      <c r="DY43" s="10">
        <f t="shared" si="62"/>
        <v>-319.09381303546024</v>
      </c>
      <c r="DZ43" s="10">
        <f t="shared" si="63"/>
        <v>0</v>
      </c>
      <c r="EA43" s="10">
        <f t="shared" si="64"/>
        <v>0</v>
      </c>
      <c r="EB43" s="18">
        <f t="shared" si="65"/>
        <v>-0.11012714953366479</v>
      </c>
      <c r="EC43" s="18">
        <f t="shared" si="66"/>
        <v>-0.11012714953366479</v>
      </c>
      <c r="ED43" s="18">
        <f t="shared" si="67"/>
        <v>-0.23815185704709155</v>
      </c>
      <c r="EE43" s="18">
        <f t="shared" si="68"/>
        <v>-0.23815185713259587</v>
      </c>
      <c r="EF43" s="6"/>
      <c r="EG43" s="9">
        <v>433.23954515581801</v>
      </c>
      <c r="EH43" s="9">
        <v>333.32254241747376</v>
      </c>
      <c r="EI43" s="9">
        <v>319.77804141959365</v>
      </c>
      <c r="EJ43" s="9">
        <v>444.54540809366102</v>
      </c>
      <c r="EK43" s="10">
        <v>321.99773921842905</v>
      </c>
      <c r="EL43" s="10">
        <v>296.40491498459704</v>
      </c>
      <c r="EM43" s="10">
        <f t="shared" si="69"/>
        <v>-99.917002738344252</v>
      </c>
      <c r="EN43" s="10">
        <f t="shared" si="69"/>
        <v>-13.544500997880107</v>
      </c>
      <c r="EO43" s="10">
        <f t="shared" si="70"/>
        <v>11.324803199044709</v>
      </c>
      <c r="EP43" s="10">
        <f t="shared" si="71"/>
        <v>23.373126434996607</v>
      </c>
      <c r="EQ43" s="18">
        <f t="shared" si="72"/>
        <v>-4.0634818454361052E-2</v>
      </c>
      <c r="ER43" s="18">
        <f t="shared" si="73"/>
        <v>-7.9481378645553047E-2</v>
      </c>
      <c r="ES43" s="18">
        <f t="shared" si="74"/>
        <v>-0.23062761434302659</v>
      </c>
      <c r="ET43" s="18">
        <f t="shared" si="75"/>
        <v>-0.27566963159230851</v>
      </c>
      <c r="EU43" s="7"/>
      <c r="EV43" s="9">
        <v>1133.3541146776192</v>
      </c>
      <c r="EW43" s="9">
        <v>856.08309440603205</v>
      </c>
      <c r="EX43" s="9">
        <v>832.79295225083104</v>
      </c>
      <c r="EY43" s="9">
        <v>960.29344633369601</v>
      </c>
      <c r="EZ43" s="10">
        <v>745.55188927199697</v>
      </c>
      <c r="FA43" s="10">
        <v>703.84128348142599</v>
      </c>
      <c r="FB43" s="10">
        <f t="shared" si="76"/>
        <v>-277.27102027158719</v>
      </c>
      <c r="FC43" s="10">
        <f t="shared" si="76"/>
        <v>-23.290142155201011</v>
      </c>
      <c r="FD43" s="10">
        <f t="shared" si="77"/>
        <v>110.53120513403508</v>
      </c>
      <c r="FE43" s="10">
        <f t="shared" si="78"/>
        <v>128.95166876940505</v>
      </c>
      <c r="FF43" s="18">
        <f t="shared" si="79"/>
        <v>-2.7205469080498767E-2</v>
      </c>
      <c r="FG43" s="18">
        <f t="shared" si="80"/>
        <v>-5.5945946071305375E-2</v>
      </c>
      <c r="FH43" s="18">
        <f t="shared" si="81"/>
        <v>-0.24464641428549141</v>
      </c>
      <c r="FI43" s="18">
        <f t="shared" si="82"/>
        <v>-0.223620767049448</v>
      </c>
      <c r="FJ43" s="15"/>
      <c r="FK43" s="9">
        <v>11899.549115076799</v>
      </c>
      <c r="FL43" s="9">
        <v>11899.549115076799</v>
      </c>
      <c r="FM43" s="9">
        <v>11899.549115076799</v>
      </c>
      <c r="FN43" s="9">
        <v>11899.549115076799</v>
      </c>
      <c r="FO43" s="9">
        <v>11899.54912</v>
      </c>
      <c r="FP43" s="9">
        <v>11899.549115076799</v>
      </c>
      <c r="FQ43" s="10">
        <f t="shared" si="83"/>
        <v>0</v>
      </c>
      <c r="FR43" s="10">
        <f t="shared" si="83"/>
        <v>0</v>
      </c>
      <c r="FS43" s="10">
        <f t="shared" si="84"/>
        <v>-4.9232003220822662E-6</v>
      </c>
      <c r="FT43" s="10">
        <f t="shared" si="85"/>
        <v>0</v>
      </c>
      <c r="FU43" s="18">
        <f t="shared" si="86"/>
        <v>0</v>
      </c>
      <c r="FV43" s="18">
        <f t="shared" si="87"/>
        <v>-4.1372998862685199E-10</v>
      </c>
      <c r="FW43" s="18">
        <f t="shared" si="88"/>
        <v>0</v>
      </c>
      <c r="FX43" s="18">
        <f t="shared" si="89"/>
        <v>4.1372998879802446E-10</v>
      </c>
      <c r="FY43" s="7"/>
    </row>
    <row r="44" spans="1:181">
      <c r="A44" s="5" t="s">
        <v>41</v>
      </c>
      <c r="B44" s="9">
        <f t="shared" si="90"/>
        <v>327199.90561454935</v>
      </c>
      <c r="C44" s="9">
        <f t="shared" si="91"/>
        <v>302881.29864593741</v>
      </c>
      <c r="D44" s="9">
        <f t="shared" si="92"/>
        <v>299213.41171486536</v>
      </c>
      <c r="E44" s="9">
        <f t="shared" si="93"/>
        <v>311717.53283273283</v>
      </c>
      <c r="F44" s="9">
        <f t="shared" si="94"/>
        <v>299719.76656444615</v>
      </c>
      <c r="G44" s="9">
        <f t="shared" si="95"/>
        <v>303065.9918475491</v>
      </c>
      <c r="H44" s="10">
        <f t="shared" si="6"/>
        <v>-24318.606968611944</v>
      </c>
      <c r="I44" s="10">
        <f t="shared" si="6"/>
        <v>-3667.8869310720474</v>
      </c>
      <c r="J44" s="10">
        <f t="shared" si="7"/>
        <v>3161.5320814912557</v>
      </c>
      <c r="K44" s="10">
        <f t="shared" si="8"/>
        <v>-3852.5801326837391</v>
      </c>
      <c r="L44" s="18">
        <f t="shared" si="9"/>
        <v>-1.2109981525666063E-2</v>
      </c>
      <c r="M44" s="18">
        <f t="shared" si="10"/>
        <v>1.1164513176622395E-2</v>
      </c>
      <c r="N44" s="18">
        <f t="shared" si="11"/>
        <v>-7.4323392370595431E-2</v>
      </c>
      <c r="O44" s="18">
        <f t="shared" si="12"/>
        <v>-3.8489225034142253E-2</v>
      </c>
      <c r="P44" s="5"/>
      <c r="Q44" s="10">
        <v>21463.5693657339</v>
      </c>
      <c r="R44" s="9">
        <v>21504.779220009899</v>
      </c>
      <c r="S44" s="9">
        <v>23483.292320389901</v>
      </c>
      <c r="T44" s="9">
        <v>24899.80932</v>
      </c>
      <c r="U44" s="10">
        <v>23888.752309</v>
      </c>
      <c r="V44" s="10">
        <v>30655.070689839999</v>
      </c>
      <c r="W44" s="10">
        <f t="shared" si="13"/>
        <v>41.209854275999533</v>
      </c>
      <c r="X44" s="10">
        <f t="shared" si="13"/>
        <v>1978.5131003800016</v>
      </c>
      <c r="Y44" s="10">
        <f t="shared" si="14"/>
        <v>-2383.9730889901002</v>
      </c>
      <c r="Z44" s="10">
        <f t="shared" si="15"/>
        <v>-7171.7783694500977</v>
      </c>
      <c r="AA44" s="18">
        <f t="shared" si="16"/>
        <v>9.2003413759255082E-2</v>
      </c>
      <c r="AB44" s="18">
        <f t="shared" si="17"/>
        <v>0.28324285393050075</v>
      </c>
      <c r="AC44" s="18">
        <f t="shared" si="18"/>
        <v>1.9199907328456807E-3</v>
      </c>
      <c r="AD44" s="18">
        <f t="shared" si="19"/>
        <v>-4.0605010183266767E-2</v>
      </c>
      <c r="AE44" s="7"/>
      <c r="AF44" s="9">
        <v>37563.161719573996</v>
      </c>
      <c r="AG44" s="9">
        <v>35418.706685809302</v>
      </c>
      <c r="AH44" s="9">
        <v>35080.5971205311</v>
      </c>
      <c r="AI44" s="9">
        <v>37563.161719999996</v>
      </c>
      <c r="AJ44" s="10">
        <v>36446.370889999998</v>
      </c>
      <c r="AK44" s="10">
        <v>36088.327612339999</v>
      </c>
      <c r="AL44" s="10">
        <f t="shared" si="20"/>
        <v>-2144.4550337646942</v>
      </c>
      <c r="AM44" s="10">
        <f t="shared" si="20"/>
        <v>-338.10956527820235</v>
      </c>
      <c r="AN44" s="10">
        <f t="shared" si="21"/>
        <v>-1027.6642041906962</v>
      </c>
      <c r="AO44" s="10">
        <f t="shared" si="22"/>
        <v>-1007.7304918088994</v>
      </c>
      <c r="AP44" s="18">
        <f t="shared" si="23"/>
        <v>-9.5460731606461444E-3</v>
      </c>
      <c r="AQ44" s="18">
        <f t="shared" si="24"/>
        <v>-9.8238389424456403E-3</v>
      </c>
      <c r="AR44" s="18">
        <f t="shared" si="25"/>
        <v>-5.708931132512278E-2</v>
      </c>
      <c r="AS44" s="18">
        <f t="shared" si="26"/>
        <v>-2.9731012483046066E-2</v>
      </c>
      <c r="AT44" s="7"/>
      <c r="AU44" s="9">
        <v>6264.0549999999903</v>
      </c>
      <c r="AV44" s="9">
        <v>5384.8171103854802</v>
      </c>
      <c r="AW44" s="9">
        <v>4747.1264736845797</v>
      </c>
      <c r="AX44" s="9">
        <v>6264.0549999999903</v>
      </c>
      <c r="AY44" s="10">
        <v>5384.7598449999996</v>
      </c>
      <c r="AZ44" s="10">
        <v>4444.8969908999998</v>
      </c>
      <c r="BA44" s="10">
        <f t="shared" si="27"/>
        <v>-879.2378896145101</v>
      </c>
      <c r="BB44" s="10">
        <f t="shared" si="27"/>
        <v>-637.69063670090054</v>
      </c>
      <c r="BC44" s="10">
        <f t="shared" si="28"/>
        <v>5.7265385480604891E-2</v>
      </c>
      <c r="BD44" s="10">
        <f t="shared" si="29"/>
        <v>302.22948278457989</v>
      </c>
      <c r="BE44" s="18">
        <f t="shared" si="30"/>
        <v>-0.11842382454754355</v>
      </c>
      <c r="BF44" s="18">
        <f t="shared" si="31"/>
        <v>-0.17454127596288371</v>
      </c>
      <c r="BG44" s="18">
        <f t="shared" si="32"/>
        <v>-0.14036241533870814</v>
      </c>
      <c r="BH44" s="18">
        <f t="shared" si="33"/>
        <v>-0.14037155724207276</v>
      </c>
      <c r="BI44" s="1"/>
      <c r="BJ44" s="9">
        <v>1143.2617</v>
      </c>
      <c r="BK44" s="9">
        <v>459.61082007229902</v>
      </c>
      <c r="BL44" s="9">
        <v>486.653583255699</v>
      </c>
      <c r="BM44" s="9">
        <v>3353.8606050164899</v>
      </c>
      <c r="BN44" s="10">
        <v>4103.5723340000004</v>
      </c>
      <c r="BO44" s="10">
        <v>4337.9384051954803</v>
      </c>
      <c r="BP44" s="10">
        <f t="shared" si="34"/>
        <v>-683.650879927701</v>
      </c>
      <c r="BQ44" s="10">
        <f t="shared" si="34"/>
        <v>27.042763183399984</v>
      </c>
      <c r="BR44" s="10">
        <f t="shared" si="35"/>
        <v>-3643.9615139277012</v>
      </c>
      <c r="BS44" s="10">
        <f t="shared" si="36"/>
        <v>-3851.2848219397811</v>
      </c>
      <c r="BT44" s="18">
        <f t="shared" si="37"/>
        <v>5.8838395447578948E-2</v>
      </c>
      <c r="BU44" s="18">
        <f t="shared" si="38"/>
        <v>5.7112694043101972E-2</v>
      </c>
      <c r="BV44" s="18">
        <f t="shared" si="39"/>
        <v>-0.59798284148563796</v>
      </c>
      <c r="BW44" s="18">
        <f t="shared" si="40"/>
        <v>0.22353693765988358</v>
      </c>
      <c r="BX44" s="1"/>
      <c r="BY44" s="9">
        <v>50338.602508554701</v>
      </c>
      <c r="BZ44" s="9">
        <v>48256.606294837802</v>
      </c>
      <c r="CA44" s="9">
        <v>47083.456169037199</v>
      </c>
      <c r="CB44" s="9">
        <v>47393.897779999999</v>
      </c>
      <c r="CC44" s="10">
        <v>46061.135878476736</v>
      </c>
      <c r="CD44" s="10">
        <v>45661.307211057501</v>
      </c>
      <c r="CE44" s="10">
        <f t="shared" si="41"/>
        <v>-2081.9962137168986</v>
      </c>
      <c r="CF44" s="10">
        <f t="shared" si="41"/>
        <v>-1173.1501258006028</v>
      </c>
      <c r="CG44" s="10">
        <f t="shared" si="42"/>
        <v>2195.4704163610659</v>
      </c>
      <c r="CH44" s="10">
        <f t="shared" si="43"/>
        <v>1422.148957979698</v>
      </c>
      <c r="CI44" s="18">
        <f t="shared" si="44"/>
        <v>-2.4310663676448779E-2</v>
      </c>
      <c r="CJ44" s="18">
        <f t="shared" si="45"/>
        <v>-8.6803909585318178E-3</v>
      </c>
      <c r="CK44" s="18">
        <f t="shared" si="46"/>
        <v>-4.1359833407434737E-2</v>
      </c>
      <c r="CL44" s="18">
        <f t="shared" si="47"/>
        <v>-2.812095995374498E-2</v>
      </c>
      <c r="CM44" s="6"/>
      <c r="CN44" s="9">
        <v>21577.750699999971</v>
      </c>
      <c r="CO44" s="9">
        <v>21577.750699999971</v>
      </c>
      <c r="CP44" s="9">
        <v>21577.750699999971</v>
      </c>
      <c r="CQ44" s="9">
        <v>21577.750699999971</v>
      </c>
      <c r="CR44" s="9">
        <v>21577.750699999971</v>
      </c>
      <c r="CS44" s="9">
        <v>21577.750699999971</v>
      </c>
      <c r="CT44" s="10">
        <f t="shared" si="48"/>
        <v>0</v>
      </c>
      <c r="CU44" s="10">
        <f t="shared" si="48"/>
        <v>0</v>
      </c>
      <c r="CV44" s="10">
        <f t="shared" si="49"/>
        <v>0</v>
      </c>
      <c r="CW44" s="10">
        <f t="shared" si="50"/>
        <v>0</v>
      </c>
      <c r="CX44" s="18">
        <f t="shared" si="51"/>
        <v>0</v>
      </c>
      <c r="CY44" s="18">
        <f t="shared" si="52"/>
        <v>0</v>
      </c>
      <c r="CZ44" s="18">
        <f t="shared" si="53"/>
        <v>0</v>
      </c>
      <c r="DA44" s="18">
        <f t="shared" si="54"/>
        <v>0</v>
      </c>
      <c r="DB44" s="7"/>
      <c r="DC44" s="9">
        <v>27411.955554200173</v>
      </c>
      <c r="DD44" s="9">
        <v>13205.078155783662</v>
      </c>
      <c r="DE44" s="9">
        <v>10906.563251769367</v>
      </c>
      <c r="DF44" s="9">
        <v>9507.4478037644003</v>
      </c>
      <c r="DG44" s="10">
        <v>4935.6736600000004</v>
      </c>
      <c r="DH44" s="10">
        <v>4283.3006881852298</v>
      </c>
      <c r="DI44" s="10">
        <f t="shared" si="55"/>
        <v>-14206.877398416511</v>
      </c>
      <c r="DJ44" s="10">
        <f t="shared" si="55"/>
        <v>-2298.5149040142951</v>
      </c>
      <c r="DK44" s="10">
        <f t="shared" si="56"/>
        <v>8269.4044957836613</v>
      </c>
      <c r="DL44" s="10">
        <f t="shared" si="57"/>
        <v>6623.2625635841368</v>
      </c>
      <c r="DM44" s="18">
        <f t="shared" si="58"/>
        <v>-0.17406295342580566</v>
      </c>
      <c r="DN44" s="18">
        <f t="shared" si="59"/>
        <v>-0.13217506195795986</v>
      </c>
      <c r="DO44" s="18">
        <f t="shared" si="60"/>
        <v>-0.51827303492908494</v>
      </c>
      <c r="DP44" s="18">
        <f t="shared" si="61"/>
        <v>-0.48086239736748715</v>
      </c>
      <c r="DQ44" s="7"/>
      <c r="DR44" s="9">
        <v>13953.956630082001</v>
      </c>
      <c r="DS44" s="9">
        <v>10410.075269000001</v>
      </c>
      <c r="DT44" s="9">
        <v>9292.3281988661693</v>
      </c>
      <c r="DU44" s="9">
        <v>13953.956630000001</v>
      </c>
      <c r="DV44" s="10">
        <v>10410.075269000001</v>
      </c>
      <c r="DW44" s="10">
        <v>9292.3281988661693</v>
      </c>
      <c r="DX44" s="10">
        <f t="shared" si="62"/>
        <v>-3543.8813610819998</v>
      </c>
      <c r="DY44" s="10">
        <f t="shared" si="62"/>
        <v>-1117.7470701338316</v>
      </c>
      <c r="DZ44" s="10">
        <f t="shared" si="63"/>
        <v>0</v>
      </c>
      <c r="EA44" s="10">
        <f t="shared" si="64"/>
        <v>0</v>
      </c>
      <c r="EB44" s="18">
        <f t="shared" si="65"/>
        <v>-0.10737166074700276</v>
      </c>
      <c r="EC44" s="18">
        <f t="shared" si="66"/>
        <v>-0.10737166074700276</v>
      </c>
      <c r="ED44" s="18">
        <f t="shared" si="67"/>
        <v>-0.25396964137340694</v>
      </c>
      <c r="EE44" s="18">
        <f t="shared" si="68"/>
        <v>-0.25396964136902289</v>
      </c>
      <c r="EF44" s="6"/>
      <c r="EG44" s="9">
        <v>894.57666697048899</v>
      </c>
      <c r="EH44" s="9">
        <v>695.03068331979398</v>
      </c>
      <c r="EI44" s="9">
        <v>662.2443551402431</v>
      </c>
      <c r="EJ44" s="9">
        <v>939.69715556786298</v>
      </c>
      <c r="EK44" s="10">
        <v>799.64508271712896</v>
      </c>
      <c r="EL44" s="10">
        <v>735.18631978563894</v>
      </c>
      <c r="EM44" s="10">
        <f t="shared" si="69"/>
        <v>-199.54598365069501</v>
      </c>
      <c r="EN44" s="10">
        <f t="shared" si="69"/>
        <v>-32.786328179550878</v>
      </c>
      <c r="EO44" s="10">
        <f t="shared" si="70"/>
        <v>-104.61439939733498</v>
      </c>
      <c r="EP44" s="10">
        <f t="shared" si="71"/>
        <v>-72.941964645395842</v>
      </c>
      <c r="EQ44" s="18">
        <f t="shared" si="72"/>
        <v>-4.7172490317906442E-2</v>
      </c>
      <c r="ER44" s="18">
        <f t="shared" si="73"/>
        <v>-8.0609215669112083E-2</v>
      </c>
      <c r="ES44" s="18">
        <f t="shared" si="74"/>
        <v>-0.22306191410789142</v>
      </c>
      <c r="ET44" s="18">
        <f t="shared" si="75"/>
        <v>-0.14903958367959511</v>
      </c>
      <c r="EU44" s="7"/>
      <c r="EV44" s="9">
        <v>2891.4705741431499</v>
      </c>
      <c r="EW44" s="9">
        <v>2188.2975362672014</v>
      </c>
      <c r="EX44" s="9">
        <v>2096.2531771901454</v>
      </c>
      <c r="EY44" s="9">
        <v>2566.3509230931199</v>
      </c>
      <c r="EZ44" s="10">
        <v>2331.7818962523602</v>
      </c>
      <c r="FA44" s="10">
        <v>2184.2819512731098</v>
      </c>
      <c r="FB44" s="10">
        <f t="shared" si="76"/>
        <v>-703.17303787594847</v>
      </c>
      <c r="FC44" s="10">
        <f t="shared" si="76"/>
        <v>-92.044359077056015</v>
      </c>
      <c r="FD44" s="10">
        <f t="shared" si="77"/>
        <v>-143.48435998515879</v>
      </c>
      <c r="FE44" s="10">
        <f t="shared" si="78"/>
        <v>-88.028774082964446</v>
      </c>
      <c r="FF44" s="18">
        <f t="shared" si="79"/>
        <v>-4.2062085960241635E-2</v>
      </c>
      <c r="FG44" s="18">
        <f t="shared" si="80"/>
        <v>-6.3256321363637083E-2</v>
      </c>
      <c r="FH44" s="18">
        <f t="shared" si="81"/>
        <v>-0.24318872346965686</v>
      </c>
      <c r="FI44" s="18">
        <f t="shared" si="82"/>
        <v>-9.1401773907850106E-2</v>
      </c>
      <c r="FJ44" s="15"/>
      <c r="FK44" s="9">
        <v>143697.54519529099</v>
      </c>
      <c r="FL44" s="9">
        <v>143780.546170452</v>
      </c>
      <c r="FM44" s="9">
        <v>143797.14636500101</v>
      </c>
      <c r="FN44" s="9">
        <v>143697.54519529099</v>
      </c>
      <c r="FO44" s="9">
        <v>143780.2487</v>
      </c>
      <c r="FP44" s="9">
        <v>143805.603080106</v>
      </c>
      <c r="FQ44" s="10">
        <f t="shared" si="83"/>
        <v>83.000975161005044</v>
      </c>
      <c r="FR44" s="10">
        <f t="shared" si="83"/>
        <v>16.600194549013395</v>
      </c>
      <c r="FS44" s="10">
        <f t="shared" si="84"/>
        <v>0.29747045200201683</v>
      </c>
      <c r="FT44" s="10">
        <f t="shared" si="85"/>
        <v>-8.4567151049850509</v>
      </c>
      <c r="FU44" s="18">
        <f t="shared" si="86"/>
        <v>1.1545508061524432E-4</v>
      </c>
      <c r="FV44" s="18">
        <f t="shared" si="87"/>
        <v>1.7634118966439416E-4</v>
      </c>
      <c r="FW44" s="18">
        <f t="shared" si="88"/>
        <v>5.7760885927594127E-4</v>
      </c>
      <c r="FX44" s="18">
        <f t="shared" si="89"/>
        <v>5.7553874421866771E-4</v>
      </c>
      <c r="FY44" s="7"/>
    </row>
    <row r="45" spans="1:181">
      <c r="A45" s="4" t="s">
        <v>57</v>
      </c>
      <c r="B45" s="9">
        <f t="shared" si="90"/>
        <v>1569.4420399629898</v>
      </c>
      <c r="C45" s="9">
        <f t="shared" si="91"/>
        <v>1569.5447793119299</v>
      </c>
      <c r="D45" s="9">
        <f t="shared" si="92"/>
        <v>1568.1778113753301</v>
      </c>
      <c r="E45" s="9">
        <f t="shared" si="93"/>
        <v>1586.1009611900001</v>
      </c>
      <c r="F45" s="9">
        <f t="shared" si="94"/>
        <v>1571.3405495</v>
      </c>
      <c r="G45" s="9">
        <f t="shared" si="95"/>
        <v>1570.32310752026</v>
      </c>
      <c r="H45" s="10">
        <f t="shared" si="6"/>
        <v>0.10273934894007652</v>
      </c>
      <c r="I45" s="10">
        <f t="shared" si="6"/>
        <v>-1.3669679365998491</v>
      </c>
      <c r="J45" s="10">
        <f t="shared" si="7"/>
        <v>-1.795770188070037</v>
      </c>
      <c r="K45" s="10">
        <f t="shared" si="8"/>
        <v>-2.1452961449299437</v>
      </c>
      <c r="L45" s="18">
        <f t="shared" si="9"/>
        <v>-8.7093274089262485E-4</v>
      </c>
      <c r="M45" s="18">
        <f t="shared" si="10"/>
        <v>-6.4749934701531888E-4</v>
      </c>
      <c r="N45" s="18">
        <f t="shared" si="11"/>
        <v>6.5462340324781476E-5</v>
      </c>
      <c r="O45" s="18">
        <f t="shared" si="12"/>
        <v>-9.3060984459185526E-3</v>
      </c>
      <c r="P45" s="4"/>
      <c r="Q45" s="10">
        <v>0.49800776689999998</v>
      </c>
      <c r="R45" s="9">
        <v>0.61595602999999899</v>
      </c>
      <c r="S45" s="9">
        <v>0.21636710000000001</v>
      </c>
      <c r="T45" s="9">
        <v>17.15692919</v>
      </c>
      <c r="U45" s="10">
        <v>2.4111644999999999</v>
      </c>
      <c r="V45" s="10">
        <v>1.39154256</v>
      </c>
      <c r="W45" s="10">
        <f t="shared" si="13"/>
        <v>0.11794826309999901</v>
      </c>
      <c r="X45" s="10">
        <f t="shared" si="13"/>
        <v>-0.39958892999999895</v>
      </c>
      <c r="Y45" s="10">
        <f t="shared" si="14"/>
        <v>-1.7952084700000008</v>
      </c>
      <c r="Z45" s="10">
        <f t="shared" si="15"/>
        <v>-1.1751754599999999</v>
      </c>
      <c r="AA45" s="18">
        <f t="shared" si="16"/>
        <v>-0.648729634159113</v>
      </c>
      <c r="AB45" s="18">
        <f t="shared" si="17"/>
        <v>-0.42287531190841604</v>
      </c>
      <c r="AC45" s="18">
        <f t="shared" si="18"/>
        <v>0.23684020800358929</v>
      </c>
      <c r="AD45" s="18">
        <f t="shared" si="19"/>
        <v>-0.85946409912297361</v>
      </c>
      <c r="AE45" s="7"/>
      <c r="AF45" s="9">
        <v>1568.9440321960899</v>
      </c>
      <c r="AG45" s="9">
        <v>1568.9288232819299</v>
      </c>
      <c r="AH45" s="9">
        <v>1567.96144427533</v>
      </c>
      <c r="AI45" s="9">
        <v>1568.9440320000001</v>
      </c>
      <c r="AJ45" s="10">
        <v>1568.9293849999999</v>
      </c>
      <c r="AK45" s="10">
        <v>1568.9315649602599</v>
      </c>
      <c r="AL45" s="10">
        <f t="shared" si="20"/>
        <v>-1.5208914159984488E-2</v>
      </c>
      <c r="AM45" s="10">
        <f t="shared" si="20"/>
        <v>-0.96737900659991283</v>
      </c>
      <c r="AN45" s="10">
        <f t="shared" si="21"/>
        <v>-5.617180700028257E-4</v>
      </c>
      <c r="AO45" s="10">
        <f t="shared" si="22"/>
        <v>-0.9701206849299524</v>
      </c>
      <c r="AP45" s="18">
        <f t="shared" si="23"/>
        <v>-6.1658565528570114E-4</v>
      </c>
      <c r="AQ45" s="18">
        <f t="shared" si="24"/>
        <v>1.3894572189663913E-6</v>
      </c>
      <c r="AR45" s="18">
        <f t="shared" si="25"/>
        <v>-9.6937263840420069E-6</v>
      </c>
      <c r="AS45" s="18">
        <f t="shared" si="26"/>
        <v>-9.3355783899597225E-6</v>
      </c>
      <c r="AT45" s="7"/>
      <c r="AU45" s="9">
        <v>0</v>
      </c>
      <c r="AV45" s="9">
        <v>0</v>
      </c>
      <c r="AW45" s="9">
        <v>0</v>
      </c>
      <c r="AX45" s="9">
        <v>0</v>
      </c>
      <c r="AY45" s="10">
        <v>0</v>
      </c>
      <c r="AZ45" s="10">
        <v>0</v>
      </c>
      <c r="BA45" s="10">
        <f t="shared" si="27"/>
        <v>0</v>
      </c>
      <c r="BB45" s="10">
        <f t="shared" si="27"/>
        <v>0</v>
      </c>
      <c r="BC45" s="10">
        <f t="shared" si="28"/>
        <v>0</v>
      </c>
      <c r="BD45" s="10">
        <f t="shared" si="29"/>
        <v>0</v>
      </c>
      <c r="BE45" s="18">
        <f t="shared" si="30"/>
        <v>0</v>
      </c>
      <c r="BF45" s="18">
        <f t="shared" si="31"/>
        <v>0</v>
      </c>
      <c r="BG45" s="18">
        <f t="shared" si="32"/>
        <v>0</v>
      </c>
      <c r="BH45" s="18">
        <f t="shared" si="33"/>
        <v>0</v>
      </c>
      <c r="BI45" s="1"/>
      <c r="BJ45" s="9">
        <v>0</v>
      </c>
      <c r="BK45" s="9">
        <v>0</v>
      </c>
      <c r="BL45" s="9">
        <v>0</v>
      </c>
      <c r="BM45" s="9">
        <v>0</v>
      </c>
      <c r="BN45" s="10">
        <v>0</v>
      </c>
      <c r="BO45" s="10">
        <v>0</v>
      </c>
      <c r="BP45" s="10">
        <f t="shared" si="34"/>
        <v>0</v>
      </c>
      <c r="BQ45" s="10">
        <f t="shared" si="34"/>
        <v>0</v>
      </c>
      <c r="BR45" s="10">
        <f t="shared" si="35"/>
        <v>0</v>
      </c>
      <c r="BS45" s="10">
        <f t="shared" si="36"/>
        <v>0</v>
      </c>
      <c r="BT45" s="18">
        <f t="shared" si="37"/>
        <v>0</v>
      </c>
      <c r="BU45" s="18">
        <f t="shared" si="38"/>
        <v>0</v>
      </c>
      <c r="BV45" s="18">
        <f t="shared" si="39"/>
        <v>0</v>
      </c>
      <c r="BW45" s="18">
        <f t="shared" si="40"/>
        <v>0</v>
      </c>
      <c r="BX45" s="2"/>
      <c r="BY45" s="9">
        <v>0</v>
      </c>
      <c r="BZ45" s="9">
        <v>0</v>
      </c>
      <c r="CA45" s="9">
        <v>0</v>
      </c>
      <c r="CB45" s="9">
        <v>0</v>
      </c>
      <c r="CC45" s="10">
        <v>0</v>
      </c>
      <c r="CD45" s="10">
        <v>0</v>
      </c>
      <c r="CE45" s="10">
        <f t="shared" si="41"/>
        <v>0</v>
      </c>
      <c r="CF45" s="10">
        <f t="shared" si="41"/>
        <v>0</v>
      </c>
      <c r="CG45" s="10">
        <f t="shared" si="42"/>
        <v>0</v>
      </c>
      <c r="CH45" s="10">
        <f t="shared" si="43"/>
        <v>0</v>
      </c>
      <c r="CI45" s="18">
        <f t="shared" si="44"/>
        <v>0</v>
      </c>
      <c r="CJ45" s="18">
        <f t="shared" si="45"/>
        <v>0</v>
      </c>
      <c r="CK45" s="18">
        <f t="shared" si="46"/>
        <v>0</v>
      </c>
      <c r="CL45" s="18">
        <f t="shared" si="47"/>
        <v>0</v>
      </c>
      <c r="CM45" s="3"/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10">
        <f t="shared" si="48"/>
        <v>0</v>
      </c>
      <c r="CU45" s="10">
        <f t="shared" si="48"/>
        <v>0</v>
      </c>
      <c r="CV45" s="10">
        <f t="shared" si="49"/>
        <v>0</v>
      </c>
      <c r="CW45" s="10">
        <f t="shared" si="50"/>
        <v>0</v>
      </c>
      <c r="CX45" s="18">
        <f t="shared" si="51"/>
        <v>0</v>
      </c>
      <c r="CY45" s="18">
        <f t="shared" si="52"/>
        <v>0</v>
      </c>
      <c r="CZ45" s="18">
        <f t="shared" si="53"/>
        <v>0</v>
      </c>
      <c r="DA45" s="18">
        <f t="shared" si="54"/>
        <v>0</v>
      </c>
      <c r="DB45" s="7"/>
      <c r="DC45" s="9">
        <v>0</v>
      </c>
      <c r="DD45" s="9">
        <v>0</v>
      </c>
      <c r="DE45" s="9">
        <v>0</v>
      </c>
      <c r="DF45" s="9">
        <v>0</v>
      </c>
      <c r="DG45" s="10">
        <v>0</v>
      </c>
      <c r="DH45" s="10">
        <v>0</v>
      </c>
      <c r="DI45" s="10">
        <f t="shared" si="55"/>
        <v>0</v>
      </c>
      <c r="DJ45" s="10">
        <f t="shared" si="55"/>
        <v>0</v>
      </c>
      <c r="DK45" s="10">
        <f t="shared" si="56"/>
        <v>0</v>
      </c>
      <c r="DL45" s="10">
        <f t="shared" si="57"/>
        <v>0</v>
      </c>
      <c r="DM45" s="18">
        <f t="shared" si="58"/>
        <v>0</v>
      </c>
      <c r="DN45" s="18">
        <f t="shared" si="59"/>
        <v>0</v>
      </c>
      <c r="DO45" s="18">
        <f t="shared" si="60"/>
        <v>0</v>
      </c>
      <c r="DP45" s="18">
        <f t="shared" si="61"/>
        <v>0</v>
      </c>
      <c r="DQ45" s="7"/>
      <c r="DR45" s="9">
        <v>0</v>
      </c>
      <c r="DS45" s="9">
        <v>0</v>
      </c>
      <c r="DT45" s="9">
        <v>0</v>
      </c>
      <c r="DU45" s="9">
        <v>0</v>
      </c>
      <c r="DV45" s="10">
        <v>0</v>
      </c>
      <c r="DW45" s="10">
        <v>0</v>
      </c>
      <c r="DX45" s="10">
        <f t="shared" si="62"/>
        <v>0</v>
      </c>
      <c r="DY45" s="10">
        <f t="shared" si="62"/>
        <v>0</v>
      </c>
      <c r="DZ45" s="10">
        <f t="shared" si="63"/>
        <v>0</v>
      </c>
      <c r="EA45" s="10">
        <f t="shared" si="64"/>
        <v>0</v>
      </c>
      <c r="EB45" s="18">
        <f t="shared" si="65"/>
        <v>0</v>
      </c>
      <c r="EC45" s="18">
        <f t="shared" si="66"/>
        <v>0</v>
      </c>
      <c r="ED45" s="18">
        <f t="shared" si="67"/>
        <v>0</v>
      </c>
      <c r="EE45" s="18">
        <f t="shared" si="68"/>
        <v>0</v>
      </c>
      <c r="EF45" s="6"/>
      <c r="EG45" s="9">
        <v>0</v>
      </c>
      <c r="EH45" s="9">
        <v>0</v>
      </c>
      <c r="EI45" s="9">
        <v>0</v>
      </c>
      <c r="EJ45" s="9">
        <v>0</v>
      </c>
      <c r="EK45" s="10">
        <v>0</v>
      </c>
      <c r="EL45" s="10">
        <v>0</v>
      </c>
      <c r="EM45" s="10">
        <f t="shared" si="69"/>
        <v>0</v>
      </c>
      <c r="EN45" s="10">
        <f t="shared" si="69"/>
        <v>0</v>
      </c>
      <c r="EO45" s="10">
        <f t="shared" si="70"/>
        <v>0</v>
      </c>
      <c r="EP45" s="10">
        <f t="shared" si="71"/>
        <v>0</v>
      </c>
      <c r="EQ45" s="18">
        <f t="shared" si="72"/>
        <v>0</v>
      </c>
      <c r="ER45" s="18">
        <f t="shared" si="73"/>
        <v>0</v>
      </c>
      <c r="ES45" s="18">
        <f t="shared" si="74"/>
        <v>0</v>
      </c>
      <c r="ET45" s="18">
        <f t="shared" si="75"/>
        <v>0</v>
      </c>
      <c r="EU45" s="7"/>
      <c r="EV45" s="9">
        <v>0</v>
      </c>
      <c r="EW45" s="9">
        <v>0</v>
      </c>
      <c r="EX45" s="9">
        <v>0</v>
      </c>
      <c r="EY45" s="9">
        <v>0</v>
      </c>
      <c r="EZ45" s="10">
        <v>0</v>
      </c>
      <c r="FA45" s="10">
        <v>0</v>
      </c>
      <c r="FB45" s="10">
        <f t="shared" si="76"/>
        <v>0</v>
      </c>
      <c r="FC45" s="10">
        <f t="shared" si="76"/>
        <v>0</v>
      </c>
      <c r="FD45" s="10">
        <f t="shared" si="77"/>
        <v>0</v>
      </c>
      <c r="FE45" s="10">
        <f t="shared" si="78"/>
        <v>0</v>
      </c>
      <c r="FF45" s="18">
        <f t="shared" si="79"/>
        <v>0</v>
      </c>
      <c r="FG45" s="18">
        <f t="shared" si="80"/>
        <v>0</v>
      </c>
      <c r="FH45" s="18">
        <f t="shared" si="81"/>
        <v>0</v>
      </c>
      <c r="FI45" s="18">
        <f t="shared" si="82"/>
        <v>0</v>
      </c>
      <c r="FJ45" s="15"/>
      <c r="FK45" s="9">
        <v>0</v>
      </c>
      <c r="FL45" s="9">
        <v>0</v>
      </c>
      <c r="FM45" s="9">
        <v>0</v>
      </c>
      <c r="FN45" s="9">
        <v>0</v>
      </c>
      <c r="FO45" s="9">
        <v>0</v>
      </c>
      <c r="FP45" s="9">
        <v>0</v>
      </c>
      <c r="FQ45" s="10">
        <f t="shared" si="83"/>
        <v>0</v>
      </c>
      <c r="FR45" s="10">
        <f t="shared" si="83"/>
        <v>0</v>
      </c>
      <c r="FS45" s="10">
        <f t="shared" si="84"/>
        <v>0</v>
      </c>
      <c r="FT45" s="10">
        <f t="shared" si="85"/>
        <v>0</v>
      </c>
      <c r="FU45" s="18">
        <f t="shared" si="86"/>
        <v>0</v>
      </c>
      <c r="FV45" s="18">
        <f t="shared" si="87"/>
        <v>0</v>
      </c>
      <c r="FW45" s="18">
        <f t="shared" si="88"/>
        <v>0</v>
      </c>
      <c r="FX45" s="18">
        <f t="shared" si="89"/>
        <v>0</v>
      </c>
      <c r="FY45" s="7"/>
    </row>
    <row r="46" spans="1:181">
      <c r="A46" s="5" t="s">
        <v>42</v>
      </c>
      <c r="B46" s="9">
        <f t="shared" si="90"/>
        <v>55241.764840292381</v>
      </c>
      <c r="C46" s="9">
        <f t="shared" si="91"/>
        <v>52974.653611706228</v>
      </c>
      <c r="D46" s="9">
        <f t="shared" si="92"/>
        <v>52501.65568402451</v>
      </c>
      <c r="E46" s="9">
        <f t="shared" si="93"/>
        <v>54083.556976185464</v>
      </c>
      <c r="F46" s="9">
        <f t="shared" si="94"/>
        <v>52703.637665021415</v>
      </c>
      <c r="G46" s="9">
        <f t="shared" si="95"/>
        <v>52449.32431346114</v>
      </c>
      <c r="H46" s="10">
        <f t="shared" si="6"/>
        <v>-2267.1112285861527</v>
      </c>
      <c r="I46" s="10">
        <f t="shared" si="6"/>
        <v>-472.99792768171756</v>
      </c>
      <c r="J46" s="10">
        <f t="shared" si="7"/>
        <v>271.01594668481266</v>
      </c>
      <c r="K46" s="10">
        <f t="shared" si="8"/>
        <v>52.331370563370001</v>
      </c>
      <c r="L46" s="18">
        <f t="shared" si="9"/>
        <v>-8.9287592354770108E-3</v>
      </c>
      <c r="M46" s="18">
        <f t="shared" si="10"/>
        <v>-4.8253472213182491E-3</v>
      </c>
      <c r="N46" s="18">
        <f t="shared" si="11"/>
        <v>-4.1039804487429436E-2</v>
      </c>
      <c r="O46" s="18">
        <f t="shared" si="12"/>
        <v>-2.5514581294489688E-2</v>
      </c>
      <c r="P46" s="5"/>
      <c r="Q46" s="10">
        <v>5055.2924555243899</v>
      </c>
      <c r="R46" s="9">
        <v>4359.1576547099903</v>
      </c>
      <c r="S46" s="9">
        <v>4232.5388103799896</v>
      </c>
      <c r="T46" s="9">
        <v>5077.9239960000004</v>
      </c>
      <c r="U46" s="10">
        <v>4727.4563859999998</v>
      </c>
      <c r="V46" s="10">
        <v>4749.7130321499899</v>
      </c>
      <c r="W46" s="10">
        <f t="shared" si="13"/>
        <v>-696.13480081439957</v>
      </c>
      <c r="X46" s="10">
        <f t="shared" si="13"/>
        <v>-126.61884433000068</v>
      </c>
      <c r="Y46" s="10">
        <f t="shared" si="14"/>
        <v>-368.29873129000953</v>
      </c>
      <c r="Z46" s="10">
        <f t="shared" si="15"/>
        <v>-517.17422177000026</v>
      </c>
      <c r="AA46" s="18">
        <f t="shared" si="16"/>
        <v>-2.9046631106170555E-2</v>
      </c>
      <c r="AB46" s="18">
        <f t="shared" si="17"/>
        <v>4.7079537774058376E-3</v>
      </c>
      <c r="AC46" s="18">
        <f t="shared" si="18"/>
        <v>-0.13770415993513255</v>
      </c>
      <c r="AD46" s="18">
        <f t="shared" si="19"/>
        <v>-6.9017892011789095E-2</v>
      </c>
      <c r="AE46" s="7"/>
      <c r="AF46" s="9">
        <v>3595.4355235930998</v>
      </c>
      <c r="AG46" s="9">
        <v>3570.4713682295101</v>
      </c>
      <c r="AH46" s="9">
        <v>3562.1102347783699</v>
      </c>
      <c r="AI46" s="9">
        <v>3595.435524</v>
      </c>
      <c r="AJ46" s="10">
        <v>3544.7072149999999</v>
      </c>
      <c r="AK46" s="10">
        <v>3549.56347105743</v>
      </c>
      <c r="AL46" s="10">
        <f t="shared" si="20"/>
        <v>-24.964155363589725</v>
      </c>
      <c r="AM46" s="10">
        <f t="shared" si="20"/>
        <v>-8.3611334511401765</v>
      </c>
      <c r="AN46" s="10">
        <f t="shared" si="21"/>
        <v>25.764153229510157</v>
      </c>
      <c r="AO46" s="10">
        <f t="shared" si="22"/>
        <v>12.546763720939907</v>
      </c>
      <c r="AP46" s="18">
        <f t="shared" si="23"/>
        <v>-2.3417449935430267E-3</v>
      </c>
      <c r="AQ46" s="18">
        <f t="shared" si="24"/>
        <v>1.3700020235465551E-3</v>
      </c>
      <c r="AR46" s="18">
        <f t="shared" si="25"/>
        <v>-6.9432910699624472E-3</v>
      </c>
      <c r="AS46" s="18">
        <f t="shared" si="26"/>
        <v>-1.4109085995669237E-2</v>
      </c>
      <c r="AT46" s="7"/>
      <c r="AU46" s="9">
        <v>50.996853367444899</v>
      </c>
      <c r="AV46" s="9">
        <v>39.607941150124901</v>
      </c>
      <c r="AW46" s="9">
        <v>35.967217994437199</v>
      </c>
      <c r="AX46" s="9">
        <v>50.996853367444899</v>
      </c>
      <c r="AY46" s="10">
        <v>39.610079990000003</v>
      </c>
      <c r="AZ46" s="10">
        <v>34.366968557939302</v>
      </c>
      <c r="BA46" s="10">
        <f t="shared" si="27"/>
        <v>-11.388912217319998</v>
      </c>
      <c r="BB46" s="10">
        <f t="shared" si="27"/>
        <v>-3.6407231556877022</v>
      </c>
      <c r="BC46" s="10">
        <f t="shared" si="28"/>
        <v>-2.1388398751014392E-3</v>
      </c>
      <c r="BD46" s="10">
        <f t="shared" si="29"/>
        <v>1.6002494364978972</v>
      </c>
      <c r="BE46" s="18">
        <f t="shared" si="30"/>
        <v>-9.1919020528948181E-2</v>
      </c>
      <c r="BF46" s="18">
        <f t="shared" si="31"/>
        <v>-0.13236811017257177</v>
      </c>
      <c r="BG46" s="18">
        <f t="shared" si="32"/>
        <v>-0.22332578316666085</v>
      </c>
      <c r="BH46" s="18">
        <f t="shared" si="33"/>
        <v>-0.22328384254221309</v>
      </c>
      <c r="BI46" s="1"/>
      <c r="BJ46" s="9">
        <v>0</v>
      </c>
      <c r="BK46" s="9">
        <v>0</v>
      </c>
      <c r="BL46" s="9">
        <v>0</v>
      </c>
      <c r="BM46" s="9">
        <v>0</v>
      </c>
      <c r="BN46" s="10">
        <v>0</v>
      </c>
      <c r="BO46" s="10">
        <v>0</v>
      </c>
      <c r="BP46" s="10">
        <f t="shared" si="34"/>
        <v>0</v>
      </c>
      <c r="BQ46" s="10">
        <f t="shared" si="34"/>
        <v>0</v>
      </c>
      <c r="BR46" s="10">
        <f t="shared" si="35"/>
        <v>0</v>
      </c>
      <c r="BS46" s="10">
        <f t="shared" si="36"/>
        <v>0</v>
      </c>
      <c r="BT46" s="18">
        <f t="shared" si="37"/>
        <v>0</v>
      </c>
      <c r="BU46" s="18">
        <f t="shared" si="38"/>
        <v>0</v>
      </c>
      <c r="BV46" s="18">
        <f t="shared" si="39"/>
        <v>0</v>
      </c>
      <c r="BW46" s="18">
        <f t="shared" si="40"/>
        <v>0</v>
      </c>
      <c r="BX46" s="2"/>
      <c r="BY46" s="9">
        <v>9078.6684037364994</v>
      </c>
      <c r="BZ46" s="9">
        <v>8923.9566417160895</v>
      </c>
      <c r="CA46" s="9">
        <v>8889.8787969321293</v>
      </c>
      <c r="CB46" s="9">
        <v>9078.668404</v>
      </c>
      <c r="CC46" s="10">
        <v>8923.9566118818057</v>
      </c>
      <c r="CD46" s="10">
        <v>8877.5138116398903</v>
      </c>
      <c r="CE46" s="10">
        <f t="shared" si="41"/>
        <v>-154.71176202040988</v>
      </c>
      <c r="CF46" s="10">
        <f t="shared" si="41"/>
        <v>-34.077844783960245</v>
      </c>
      <c r="CG46" s="10">
        <f t="shared" si="42"/>
        <v>2.9834283850505017E-5</v>
      </c>
      <c r="CH46" s="10">
        <f t="shared" si="43"/>
        <v>12.364985292238998</v>
      </c>
      <c r="CI46" s="18">
        <f t="shared" si="44"/>
        <v>-3.8186923303346562E-3</v>
      </c>
      <c r="CJ46" s="18">
        <f t="shared" si="45"/>
        <v>-5.2042835103074244E-3</v>
      </c>
      <c r="CK46" s="18">
        <f t="shared" si="46"/>
        <v>-1.7041239435150568E-2</v>
      </c>
      <c r="CL46" s="18">
        <f t="shared" si="47"/>
        <v>-1.7041242749876114E-2</v>
      </c>
      <c r="CM46" s="6"/>
      <c r="CN46" s="9">
        <v>27411.607399999997</v>
      </c>
      <c r="CO46" s="9">
        <v>27411.607399999997</v>
      </c>
      <c r="CP46" s="9">
        <v>27411.607399999997</v>
      </c>
      <c r="CQ46" s="9">
        <v>27411.607399999997</v>
      </c>
      <c r="CR46" s="9">
        <v>27411.607399999997</v>
      </c>
      <c r="CS46" s="9">
        <v>27411.607399999997</v>
      </c>
      <c r="CT46" s="10">
        <f t="shared" si="48"/>
        <v>0</v>
      </c>
      <c r="CU46" s="10">
        <f t="shared" si="48"/>
        <v>0</v>
      </c>
      <c r="CV46" s="10">
        <f t="shared" si="49"/>
        <v>0</v>
      </c>
      <c r="CW46" s="10">
        <f t="shared" si="50"/>
        <v>0</v>
      </c>
      <c r="CX46" s="18">
        <f t="shared" si="51"/>
        <v>0</v>
      </c>
      <c r="CY46" s="18">
        <f t="shared" si="52"/>
        <v>0</v>
      </c>
      <c r="CZ46" s="18">
        <f t="shared" si="53"/>
        <v>0</v>
      </c>
      <c r="DA46" s="18">
        <f t="shared" si="54"/>
        <v>0</v>
      </c>
      <c r="DB46" s="7"/>
      <c r="DC46" s="9">
        <v>1938.6758226140887</v>
      </c>
      <c r="DD46" s="9">
        <v>1034.3530106848652</v>
      </c>
      <c r="DE46" s="9">
        <v>882.09208953418738</v>
      </c>
      <c r="DF46" s="9">
        <v>851.60239405523998</v>
      </c>
      <c r="DG46" s="10">
        <v>530.08866069999999</v>
      </c>
      <c r="DH46" s="10">
        <v>470.78713698290699</v>
      </c>
      <c r="DI46" s="10">
        <f t="shared" si="55"/>
        <v>-904.32281192922346</v>
      </c>
      <c r="DJ46" s="10">
        <f t="shared" si="55"/>
        <v>-152.26092115067786</v>
      </c>
      <c r="DK46" s="10">
        <f t="shared" si="56"/>
        <v>504.26434998486525</v>
      </c>
      <c r="DL46" s="10">
        <f t="shared" si="57"/>
        <v>411.30495255128039</v>
      </c>
      <c r="DM46" s="18">
        <f t="shared" si="58"/>
        <v>-0.14720401988278928</v>
      </c>
      <c r="DN46" s="18">
        <f t="shared" si="59"/>
        <v>-0.11187095313222384</v>
      </c>
      <c r="DO46" s="18">
        <f t="shared" si="60"/>
        <v>-0.4664641717715573</v>
      </c>
      <c r="DP46" s="18">
        <f t="shared" si="61"/>
        <v>-0.37753972464100977</v>
      </c>
      <c r="DQ46" s="7"/>
      <c r="DR46" s="9">
        <v>1576.32124040243</v>
      </c>
      <c r="DS46" s="9">
        <v>1251.6829456</v>
      </c>
      <c r="DT46" s="9">
        <v>1120.7544364186001</v>
      </c>
      <c r="DU46" s="9">
        <v>1576.32124</v>
      </c>
      <c r="DV46" s="10">
        <v>1251.6829456</v>
      </c>
      <c r="DW46" s="10">
        <v>1120.7544364186001</v>
      </c>
      <c r="DX46" s="10">
        <f t="shared" si="62"/>
        <v>-324.63829480242998</v>
      </c>
      <c r="DY46" s="10">
        <f t="shared" si="62"/>
        <v>-130.92850918139993</v>
      </c>
      <c r="DZ46" s="10">
        <f t="shared" si="63"/>
        <v>0</v>
      </c>
      <c r="EA46" s="10">
        <f t="shared" si="64"/>
        <v>0</v>
      </c>
      <c r="EB46" s="18">
        <f t="shared" si="65"/>
        <v>-0.1046019757971846</v>
      </c>
      <c r="EC46" s="18">
        <f t="shared" si="66"/>
        <v>-0.1046019757971846</v>
      </c>
      <c r="ED46" s="18">
        <f t="shared" si="67"/>
        <v>-0.20594678703913855</v>
      </c>
      <c r="EE46" s="18">
        <f t="shared" si="68"/>
        <v>-0.20594678683641918</v>
      </c>
      <c r="EF46" s="6"/>
      <c r="EG46" s="9">
        <v>258.84416298732202</v>
      </c>
      <c r="EH46" s="9">
        <v>211.98186295037158</v>
      </c>
      <c r="EI46" s="9">
        <v>204.43473670447131</v>
      </c>
      <c r="EJ46" s="9">
        <v>265.19920985701503</v>
      </c>
      <c r="EK46" s="10">
        <v>187.46505943412419</v>
      </c>
      <c r="EL46" s="10">
        <v>171.1845955673939</v>
      </c>
      <c r="EM46" s="10">
        <f t="shared" si="69"/>
        <v>-46.862300036950444</v>
      </c>
      <c r="EN46" s="10">
        <f t="shared" si="69"/>
        <v>-7.547126245900273</v>
      </c>
      <c r="EO46" s="10">
        <f t="shared" si="70"/>
        <v>24.516803516247393</v>
      </c>
      <c r="EP46" s="10">
        <f t="shared" si="71"/>
        <v>33.250141137077406</v>
      </c>
      <c r="EQ46" s="18">
        <f t="shared" si="72"/>
        <v>-3.5602697989625551E-2</v>
      </c>
      <c r="ER46" s="18">
        <f t="shared" si="73"/>
        <v>-8.6845324221345332E-2</v>
      </c>
      <c r="ES46" s="18">
        <f t="shared" si="74"/>
        <v>-0.18104445352799292</v>
      </c>
      <c r="ET46" s="18">
        <f t="shared" si="75"/>
        <v>-0.29311607098981191</v>
      </c>
      <c r="EU46" s="7"/>
      <c r="EV46" s="9">
        <v>593.51683629410888</v>
      </c>
      <c r="EW46" s="9">
        <v>489.42864489228702</v>
      </c>
      <c r="EX46" s="9">
        <v>479.86581950933999</v>
      </c>
      <c r="EY46" s="9">
        <v>493.39581313277301</v>
      </c>
      <c r="EZ46" s="10">
        <v>404.65716441548801</v>
      </c>
      <c r="FA46" s="10">
        <v>381.42731931400363</v>
      </c>
      <c r="FB46" s="10">
        <f t="shared" si="76"/>
        <v>-104.08819140182186</v>
      </c>
      <c r="FC46" s="10">
        <f t="shared" si="76"/>
        <v>-9.5628253829470395</v>
      </c>
      <c r="FD46" s="10">
        <f t="shared" si="77"/>
        <v>84.771480476799013</v>
      </c>
      <c r="FE46" s="10">
        <f t="shared" si="78"/>
        <v>98.43850019533636</v>
      </c>
      <c r="FF46" s="18">
        <f t="shared" si="79"/>
        <v>-1.9538752957648436E-2</v>
      </c>
      <c r="FG46" s="18">
        <f t="shared" si="80"/>
        <v>-5.74062370427545E-2</v>
      </c>
      <c r="FH46" s="18">
        <f t="shared" si="81"/>
        <v>-0.17537529693638282</v>
      </c>
      <c r="FI46" s="18">
        <f t="shared" si="82"/>
        <v>-0.1798528612430795</v>
      </c>
      <c r="FJ46" s="15"/>
      <c r="FK46" s="9">
        <v>5682.4061417729999</v>
      </c>
      <c r="FL46" s="9">
        <v>5682.4061417729899</v>
      </c>
      <c r="FM46" s="9">
        <v>5682.4061417729899</v>
      </c>
      <c r="FN46" s="9">
        <v>5682.4061417729999</v>
      </c>
      <c r="FO46" s="9">
        <v>5682.4061419999998</v>
      </c>
      <c r="FP46" s="9">
        <v>5682.4061417729999</v>
      </c>
      <c r="FQ46" s="10">
        <f t="shared" si="83"/>
        <v>-1.0004441719502211E-11</v>
      </c>
      <c r="FR46" s="10">
        <f t="shared" si="83"/>
        <v>0</v>
      </c>
      <c r="FS46" s="10">
        <f t="shared" si="84"/>
        <v>-2.2700987756252289E-7</v>
      </c>
      <c r="FT46" s="10">
        <f t="shared" si="85"/>
        <v>-1.0004441719502211E-11</v>
      </c>
      <c r="FU46" s="18">
        <f t="shared" si="86"/>
        <v>0</v>
      </c>
      <c r="FV46" s="18">
        <f t="shared" si="87"/>
        <v>-3.9947843826753946E-11</v>
      </c>
      <c r="FW46" s="18">
        <f t="shared" si="88"/>
        <v>-1.7605995541143541E-15</v>
      </c>
      <c r="FX46" s="18">
        <f t="shared" si="89"/>
        <v>3.9947843828349771E-11</v>
      </c>
      <c r="FY46" s="7"/>
    </row>
    <row r="47" spans="1:181">
      <c r="A47" s="5" t="s">
        <v>43</v>
      </c>
      <c r="B47" s="9">
        <f t="shared" si="90"/>
        <v>9137.3333434259839</v>
      </c>
      <c r="C47" s="9">
        <f t="shared" si="91"/>
        <v>8667.9711905512049</v>
      </c>
      <c r="D47" s="9">
        <f t="shared" si="92"/>
        <v>8572.257961644782</v>
      </c>
      <c r="E47" s="9">
        <f t="shared" si="93"/>
        <v>8984.2161323462806</v>
      </c>
      <c r="F47" s="9">
        <f t="shared" si="94"/>
        <v>8630.4679924328739</v>
      </c>
      <c r="G47" s="9">
        <f t="shared" si="95"/>
        <v>8432.9200408200632</v>
      </c>
      <c r="H47" s="10">
        <f t="shared" si="6"/>
        <v>-469.36215287477899</v>
      </c>
      <c r="I47" s="10">
        <f t="shared" si="6"/>
        <v>-95.713228906422955</v>
      </c>
      <c r="J47" s="10">
        <f t="shared" si="7"/>
        <v>37.503198118331056</v>
      </c>
      <c r="K47" s="10">
        <f t="shared" si="8"/>
        <v>139.33792082471882</v>
      </c>
      <c r="L47" s="18">
        <f t="shared" si="9"/>
        <v>-1.1042172014918344E-2</v>
      </c>
      <c r="M47" s="18">
        <f t="shared" si="10"/>
        <v>-2.2889599009696716E-2</v>
      </c>
      <c r="N47" s="18">
        <f t="shared" si="11"/>
        <v>-5.1367519957282712E-2</v>
      </c>
      <c r="O47" s="18">
        <f t="shared" si="12"/>
        <v>-3.9374402251943968E-2</v>
      </c>
      <c r="P47" s="5"/>
      <c r="Q47" s="10">
        <v>36.630427500000003</v>
      </c>
      <c r="R47" s="9">
        <v>55.44183469</v>
      </c>
      <c r="S47" s="9">
        <v>66.61537199</v>
      </c>
      <c r="T47" s="9">
        <v>36.630427500000003</v>
      </c>
      <c r="U47" s="10">
        <v>0</v>
      </c>
      <c r="V47" s="10">
        <v>0</v>
      </c>
      <c r="W47" s="10">
        <f t="shared" si="13"/>
        <v>18.811407189999997</v>
      </c>
      <c r="X47" s="10">
        <f t="shared" si="13"/>
        <v>11.1735373</v>
      </c>
      <c r="Y47" s="10">
        <f t="shared" si="14"/>
        <v>55.44183469</v>
      </c>
      <c r="Z47" s="10">
        <f t="shared" si="15"/>
        <v>66.61537199</v>
      </c>
      <c r="AA47" s="18">
        <f t="shared" si="16"/>
        <v>0.20153621110261277</v>
      </c>
      <c r="AB47" s="18">
        <f t="shared" si="17"/>
        <v>0</v>
      </c>
      <c r="AC47" s="18">
        <f t="shared" si="18"/>
        <v>0.51354593636669943</v>
      </c>
      <c r="AD47" s="18">
        <f t="shared" si="19"/>
        <v>-1</v>
      </c>
      <c r="AE47" s="7"/>
      <c r="AF47" s="9">
        <v>337.40462336659999</v>
      </c>
      <c r="AG47" s="9">
        <v>336.56810897338102</v>
      </c>
      <c r="AH47" s="9">
        <v>336.68756991146802</v>
      </c>
      <c r="AI47" s="9">
        <v>337.40462339999999</v>
      </c>
      <c r="AJ47" s="10">
        <v>336.56748950000002</v>
      </c>
      <c r="AK47" s="10">
        <v>337.33951185305602</v>
      </c>
      <c r="AL47" s="10">
        <f t="shared" si="20"/>
        <v>-0.83651439321897669</v>
      </c>
      <c r="AM47" s="10">
        <f t="shared" si="20"/>
        <v>0.11946093808700198</v>
      </c>
      <c r="AN47" s="10">
        <f t="shared" si="21"/>
        <v>6.1947338099344051E-4</v>
      </c>
      <c r="AO47" s="10">
        <f t="shared" si="22"/>
        <v>-0.65194194158800656</v>
      </c>
      <c r="AP47" s="18">
        <f t="shared" si="23"/>
        <v>3.5493837622164635E-4</v>
      </c>
      <c r="AQ47" s="18">
        <f t="shared" si="24"/>
        <v>2.2938114260617022E-3</v>
      </c>
      <c r="AR47" s="18">
        <f t="shared" si="25"/>
        <v>-2.4792617981114007E-3</v>
      </c>
      <c r="AS47" s="18">
        <f t="shared" si="26"/>
        <v>-2.4810978923887781E-3</v>
      </c>
      <c r="AT47" s="7"/>
      <c r="AU47" s="9">
        <v>0</v>
      </c>
      <c r="AV47" s="9">
        <v>0</v>
      </c>
      <c r="AW47" s="9">
        <v>0</v>
      </c>
      <c r="AX47" s="9">
        <v>0</v>
      </c>
      <c r="AY47" s="10">
        <v>0</v>
      </c>
      <c r="AZ47" s="10">
        <v>0</v>
      </c>
      <c r="BA47" s="10">
        <f t="shared" si="27"/>
        <v>0</v>
      </c>
      <c r="BB47" s="10">
        <f t="shared" si="27"/>
        <v>0</v>
      </c>
      <c r="BC47" s="10">
        <f t="shared" si="28"/>
        <v>0</v>
      </c>
      <c r="BD47" s="10">
        <f t="shared" si="29"/>
        <v>0</v>
      </c>
      <c r="BE47" s="18">
        <f t="shared" si="30"/>
        <v>0</v>
      </c>
      <c r="BF47" s="18">
        <f t="shared" si="31"/>
        <v>0</v>
      </c>
      <c r="BG47" s="18">
        <f t="shared" si="32"/>
        <v>0</v>
      </c>
      <c r="BH47" s="18">
        <f t="shared" si="33"/>
        <v>0</v>
      </c>
      <c r="BI47" s="2"/>
      <c r="BJ47" s="9">
        <v>0</v>
      </c>
      <c r="BK47" s="9">
        <v>0</v>
      </c>
      <c r="BL47" s="9">
        <v>0</v>
      </c>
      <c r="BM47" s="9">
        <v>0</v>
      </c>
      <c r="BN47" s="10">
        <v>0</v>
      </c>
      <c r="BO47" s="10">
        <v>0</v>
      </c>
      <c r="BP47" s="10">
        <f t="shared" si="34"/>
        <v>0</v>
      </c>
      <c r="BQ47" s="10">
        <f t="shared" si="34"/>
        <v>0</v>
      </c>
      <c r="BR47" s="10">
        <f t="shared" si="35"/>
        <v>0</v>
      </c>
      <c r="BS47" s="10">
        <f t="shared" si="36"/>
        <v>0</v>
      </c>
      <c r="BT47" s="18">
        <f t="shared" si="37"/>
        <v>0</v>
      </c>
      <c r="BU47" s="18">
        <f t="shared" si="38"/>
        <v>0</v>
      </c>
      <c r="BV47" s="18">
        <f t="shared" si="39"/>
        <v>0</v>
      </c>
      <c r="BW47" s="18">
        <f t="shared" si="40"/>
        <v>0</v>
      </c>
      <c r="BX47" s="2"/>
      <c r="BY47" s="9">
        <v>5415.3982150106904</v>
      </c>
      <c r="BZ47" s="9">
        <v>5037.7272150106901</v>
      </c>
      <c r="CA47" s="9">
        <v>4957.8978773665704</v>
      </c>
      <c r="CB47" s="9">
        <v>5415.3982150000002</v>
      </c>
      <c r="CC47" s="10">
        <v>5037.7272889632914</v>
      </c>
      <c r="CD47" s="10">
        <v>4924.42591501069</v>
      </c>
      <c r="CE47" s="10">
        <f t="shared" si="41"/>
        <v>-377.67100000000028</v>
      </c>
      <c r="CF47" s="10">
        <f t="shared" si="41"/>
        <v>-79.829337644119732</v>
      </c>
      <c r="CG47" s="10">
        <f t="shared" si="42"/>
        <v>-7.3952601269411389E-5</v>
      </c>
      <c r="CH47" s="10">
        <f t="shared" si="43"/>
        <v>33.471962355880351</v>
      </c>
      <c r="CI47" s="18">
        <f t="shared" si="44"/>
        <v>-1.5846300174065762E-2</v>
      </c>
      <c r="CJ47" s="18">
        <f t="shared" si="45"/>
        <v>-2.2490573120308291E-2</v>
      </c>
      <c r="CK47" s="18">
        <f t="shared" si="46"/>
        <v>-6.9740208384519456E-2</v>
      </c>
      <c r="CL47" s="18">
        <f t="shared" si="47"/>
        <v>-6.9740194726697263E-2</v>
      </c>
      <c r="CM47" s="6"/>
      <c r="CN47" s="9">
        <v>696.09759999999994</v>
      </c>
      <c r="CO47" s="9">
        <v>696.09759999999994</v>
      </c>
      <c r="CP47" s="9">
        <v>696.09759999999994</v>
      </c>
      <c r="CQ47" s="9">
        <v>696.09759999999994</v>
      </c>
      <c r="CR47" s="9">
        <v>696.09759999999994</v>
      </c>
      <c r="CS47" s="9">
        <v>696.09759999999994</v>
      </c>
      <c r="CT47" s="10">
        <f t="shared" si="48"/>
        <v>0</v>
      </c>
      <c r="CU47" s="10">
        <f t="shared" si="48"/>
        <v>0</v>
      </c>
      <c r="CV47" s="10">
        <f t="shared" si="49"/>
        <v>0</v>
      </c>
      <c r="CW47" s="10">
        <f t="shared" si="50"/>
        <v>0</v>
      </c>
      <c r="CX47" s="18">
        <f t="shared" si="51"/>
        <v>0</v>
      </c>
      <c r="CY47" s="18">
        <f t="shared" si="52"/>
        <v>0</v>
      </c>
      <c r="CZ47" s="18">
        <f t="shared" si="53"/>
        <v>0</v>
      </c>
      <c r="DA47" s="18">
        <f t="shared" si="54"/>
        <v>0</v>
      </c>
      <c r="DB47" s="7"/>
      <c r="DC47" s="9">
        <v>359.59766984253775</v>
      </c>
      <c r="DD47" s="9">
        <v>372.58862082434075</v>
      </c>
      <c r="DE47" s="9">
        <v>375.04607367073947</v>
      </c>
      <c r="DF47" s="9">
        <v>227.83295652227</v>
      </c>
      <c r="DG47" s="10">
        <v>275.59373470000003</v>
      </c>
      <c r="DH47" s="10">
        <v>260.281992244967</v>
      </c>
      <c r="DI47" s="10">
        <f t="shared" si="55"/>
        <v>12.990950981802996</v>
      </c>
      <c r="DJ47" s="10">
        <f t="shared" si="55"/>
        <v>2.4574528463987235</v>
      </c>
      <c r="DK47" s="10">
        <f t="shared" si="56"/>
        <v>96.994886124340724</v>
      </c>
      <c r="DL47" s="10">
        <f t="shared" si="57"/>
        <v>114.76408142577247</v>
      </c>
      <c r="DM47" s="18">
        <f t="shared" si="58"/>
        <v>6.5956196970312336E-3</v>
      </c>
      <c r="DN47" s="18">
        <f t="shared" si="59"/>
        <v>-5.555910939594022E-2</v>
      </c>
      <c r="DO47" s="18">
        <f t="shared" si="60"/>
        <v>3.6126349170981925E-2</v>
      </c>
      <c r="DP47" s="18">
        <f t="shared" si="61"/>
        <v>0.20963068252621986</v>
      </c>
      <c r="DQ47" s="7"/>
      <c r="DR47" s="9">
        <v>478.87597367920102</v>
      </c>
      <c r="DS47" s="9">
        <v>398.40441084000003</v>
      </c>
      <c r="DT47" s="9">
        <v>361.93634107274198</v>
      </c>
      <c r="DU47" s="9">
        <v>478.87597369999997</v>
      </c>
      <c r="DV47" s="10">
        <v>398.40441084000003</v>
      </c>
      <c r="DW47" s="10">
        <v>361.93634107274198</v>
      </c>
      <c r="DX47" s="10">
        <f t="shared" si="62"/>
        <v>-80.471562839200999</v>
      </c>
      <c r="DY47" s="10">
        <f t="shared" si="62"/>
        <v>-36.468069767258044</v>
      </c>
      <c r="DZ47" s="10">
        <f t="shared" si="63"/>
        <v>0</v>
      </c>
      <c r="EA47" s="10">
        <f t="shared" si="64"/>
        <v>0</v>
      </c>
      <c r="EB47" s="18">
        <f t="shared" si="65"/>
        <v>-9.1535306274266356E-2</v>
      </c>
      <c r="EC47" s="18">
        <f t="shared" si="66"/>
        <v>-9.1535306274266356E-2</v>
      </c>
      <c r="ED47" s="18">
        <f t="shared" si="67"/>
        <v>-0.16804259821376816</v>
      </c>
      <c r="EE47" s="18">
        <f t="shared" si="68"/>
        <v>-0.16804259824990245</v>
      </c>
      <c r="EF47" s="6"/>
      <c r="EG47" s="9">
        <v>97.663207366913099</v>
      </c>
      <c r="EH47" s="9">
        <v>86.030778501102503</v>
      </c>
      <c r="EI47" s="9">
        <v>86.713954515484005</v>
      </c>
      <c r="EJ47" s="9">
        <v>102.3755735350621</v>
      </c>
      <c r="EK47" s="10">
        <v>186.99106044717192</v>
      </c>
      <c r="EL47" s="10">
        <v>166.5868147886631</v>
      </c>
      <c r="EM47" s="10">
        <f t="shared" si="69"/>
        <v>-11.632428865810596</v>
      </c>
      <c r="EN47" s="10">
        <f t="shared" si="69"/>
        <v>0.68317601438150177</v>
      </c>
      <c r="EO47" s="10">
        <f t="shared" si="70"/>
        <v>-100.96028194606941</v>
      </c>
      <c r="EP47" s="10">
        <f t="shared" si="71"/>
        <v>-79.8728602731791</v>
      </c>
      <c r="EQ47" s="18">
        <f t="shared" si="72"/>
        <v>7.9410651197669539E-3</v>
      </c>
      <c r="ER47" s="18">
        <f t="shared" si="73"/>
        <v>-0.10911882958315727</v>
      </c>
      <c r="ES47" s="18">
        <f t="shared" si="74"/>
        <v>-0.11910758595208186</v>
      </c>
      <c r="ET47" s="18">
        <f t="shared" si="75"/>
        <v>0.82652027227110259</v>
      </c>
      <c r="EU47" s="7"/>
      <c r="EV47" s="9">
        <v>187.74465878994101</v>
      </c>
      <c r="EW47" s="9">
        <v>157.19165384159109</v>
      </c>
      <c r="EX47" s="9">
        <v>163.34220524767832</v>
      </c>
      <c r="EY47" s="9">
        <v>161.67979481884851</v>
      </c>
      <c r="EZ47" s="10">
        <v>171.16543998241139</v>
      </c>
      <c r="FA47" s="10">
        <v>158.33089797984491</v>
      </c>
      <c r="FB47" s="10">
        <f t="shared" si="76"/>
        <v>-30.553004948349923</v>
      </c>
      <c r="FC47" s="10">
        <f t="shared" si="76"/>
        <v>6.1505514060872315</v>
      </c>
      <c r="FD47" s="10">
        <f t="shared" si="77"/>
        <v>-13.973786140820295</v>
      </c>
      <c r="FE47" s="10">
        <f t="shared" si="78"/>
        <v>5.0113072678334163</v>
      </c>
      <c r="FF47" s="18">
        <f t="shared" si="79"/>
        <v>3.9127722469829165E-2</v>
      </c>
      <c r="FG47" s="18">
        <f t="shared" si="80"/>
        <v>-7.4983255988389549E-2</v>
      </c>
      <c r="FH47" s="18">
        <f t="shared" si="81"/>
        <v>-0.16273701284111786</v>
      </c>
      <c r="FI47" s="18">
        <f t="shared" si="82"/>
        <v>5.8669329548512325E-2</v>
      </c>
      <c r="FJ47" s="15"/>
      <c r="FK47" s="9">
        <v>1527.9209678701</v>
      </c>
      <c r="FL47" s="9">
        <v>1527.9209678701</v>
      </c>
      <c r="FM47" s="9">
        <v>1527.9209678701</v>
      </c>
      <c r="FN47" s="9">
        <v>1527.9209678701</v>
      </c>
      <c r="FO47" s="9">
        <v>1527.9209679999999</v>
      </c>
      <c r="FP47" s="9">
        <v>1527.9209678701</v>
      </c>
      <c r="FQ47" s="10">
        <f t="shared" si="83"/>
        <v>0</v>
      </c>
      <c r="FR47" s="10">
        <f t="shared" si="83"/>
        <v>0</v>
      </c>
      <c r="FS47" s="10">
        <f t="shared" si="84"/>
        <v>-1.2989994502277113E-7</v>
      </c>
      <c r="FT47" s="10">
        <f t="shared" si="85"/>
        <v>0</v>
      </c>
      <c r="FU47" s="18">
        <f t="shared" si="86"/>
        <v>0</v>
      </c>
      <c r="FV47" s="18">
        <f t="shared" si="87"/>
        <v>-8.501745034156187E-11</v>
      </c>
      <c r="FW47" s="18">
        <f t="shared" si="88"/>
        <v>0</v>
      </c>
      <c r="FX47" s="18">
        <f t="shared" si="89"/>
        <v>8.5017450348789839E-11</v>
      </c>
      <c r="FY47" s="7"/>
    </row>
    <row r="48" spans="1:181">
      <c r="A48" s="5" t="s">
        <v>44</v>
      </c>
      <c r="B48" s="9">
        <f t="shared" si="90"/>
        <v>80521.896745887454</v>
      </c>
      <c r="C48" s="9">
        <f t="shared" si="91"/>
        <v>69491.716817871304</v>
      </c>
      <c r="D48" s="9">
        <f t="shared" si="92"/>
        <v>67611.204135316279</v>
      </c>
      <c r="E48" s="9">
        <f t="shared" si="93"/>
        <v>78911.107601762706</v>
      </c>
      <c r="F48" s="9">
        <f t="shared" si="94"/>
        <v>70071.005556685996</v>
      </c>
      <c r="G48" s="9">
        <f t="shared" si="95"/>
        <v>69560.168383663084</v>
      </c>
      <c r="H48" s="10">
        <f t="shared" si="6"/>
        <v>-11030.17992801615</v>
      </c>
      <c r="I48" s="10">
        <f t="shared" si="6"/>
        <v>-1880.5126825550251</v>
      </c>
      <c r="J48" s="10">
        <f t="shared" si="7"/>
        <v>-579.2887388146919</v>
      </c>
      <c r="K48" s="10">
        <f t="shared" si="8"/>
        <v>-1948.9642483468051</v>
      </c>
      <c r="L48" s="18">
        <f t="shared" si="9"/>
        <v>-2.7060961632069083E-2</v>
      </c>
      <c r="M48" s="18">
        <f t="shared" si="10"/>
        <v>-7.2902788958787695E-3</v>
      </c>
      <c r="N48" s="18">
        <f t="shared" si="11"/>
        <v>-0.13698360786042341</v>
      </c>
      <c r="O48" s="18">
        <f t="shared" si="12"/>
        <v>-0.11202607989853182</v>
      </c>
      <c r="P48" s="5"/>
      <c r="Q48" s="10">
        <v>12356.9121027975</v>
      </c>
      <c r="R48" s="9">
        <v>7508.4836607099896</v>
      </c>
      <c r="S48" s="9">
        <v>7077.7331417399901</v>
      </c>
      <c r="T48" s="9">
        <v>12388.40134</v>
      </c>
      <c r="U48" s="10">
        <v>7284.8263354000001</v>
      </c>
      <c r="V48" s="10">
        <v>7841.7799952300002</v>
      </c>
      <c r="W48" s="10">
        <f t="shared" si="13"/>
        <v>-4848.4284420875101</v>
      </c>
      <c r="X48" s="10">
        <f t="shared" si="13"/>
        <v>-430.75051896999958</v>
      </c>
      <c r="Y48" s="10">
        <f t="shared" si="14"/>
        <v>223.65732530998957</v>
      </c>
      <c r="Z48" s="10">
        <f t="shared" si="15"/>
        <v>-764.04685349001011</v>
      </c>
      <c r="AA48" s="18">
        <f t="shared" si="16"/>
        <v>-5.7368509866247551E-2</v>
      </c>
      <c r="AB48" s="18">
        <f t="shared" si="17"/>
        <v>7.6453937841116495E-2</v>
      </c>
      <c r="AC48" s="18">
        <f t="shared" si="18"/>
        <v>-0.39236569797966492</v>
      </c>
      <c r="AD48" s="18">
        <f t="shared" si="19"/>
        <v>-0.41196397053439343</v>
      </c>
      <c r="AE48" s="7"/>
      <c r="AF48" s="9">
        <v>11454.996045681401</v>
      </c>
      <c r="AG48" s="9">
        <v>10322.236607581101</v>
      </c>
      <c r="AH48" s="9">
        <v>10191.0774109626</v>
      </c>
      <c r="AI48" s="9">
        <v>11503.92391</v>
      </c>
      <c r="AJ48" s="10">
        <v>11190.79961</v>
      </c>
      <c r="AK48" s="10">
        <v>11202.267377767101</v>
      </c>
      <c r="AL48" s="10">
        <f t="shared" si="20"/>
        <v>-1132.7594381003</v>
      </c>
      <c r="AM48" s="10">
        <f t="shared" si="20"/>
        <v>-131.15919661850057</v>
      </c>
      <c r="AN48" s="10">
        <f t="shared" si="21"/>
        <v>-868.56300241889949</v>
      </c>
      <c r="AO48" s="10">
        <f t="shared" si="22"/>
        <v>-1011.1899668045007</v>
      </c>
      <c r="AP48" s="18">
        <f t="shared" si="23"/>
        <v>-1.2706470661810982E-2</v>
      </c>
      <c r="AQ48" s="18">
        <f t="shared" si="24"/>
        <v>1.0247496306567024E-3</v>
      </c>
      <c r="AR48" s="18">
        <f t="shared" si="25"/>
        <v>-9.8887806995564778E-2</v>
      </c>
      <c r="AS48" s="18">
        <f t="shared" si="26"/>
        <v>-2.7218912646650103E-2</v>
      </c>
      <c r="AT48" s="7"/>
      <c r="AU48" s="9">
        <v>1461.1200545409199</v>
      </c>
      <c r="AV48" s="9">
        <v>1186.34002019482</v>
      </c>
      <c r="AW48" s="9">
        <v>1065.7158884769001</v>
      </c>
      <c r="AX48" s="9">
        <v>1461.1200545409199</v>
      </c>
      <c r="AY48" s="10">
        <v>1186.3661569999999</v>
      </c>
      <c r="AZ48" s="10">
        <v>1011.34762885235</v>
      </c>
      <c r="BA48" s="10">
        <f t="shared" si="27"/>
        <v>-274.78003434609991</v>
      </c>
      <c r="BB48" s="10">
        <f t="shared" si="27"/>
        <v>-120.62413171791991</v>
      </c>
      <c r="BC48" s="10">
        <f t="shared" si="28"/>
        <v>-2.6136805179930889E-2</v>
      </c>
      <c r="BD48" s="10">
        <f t="shared" si="29"/>
        <v>54.368259624550092</v>
      </c>
      <c r="BE48" s="18">
        <f t="shared" si="30"/>
        <v>-0.10167753735401347</v>
      </c>
      <c r="BF48" s="18">
        <f t="shared" si="31"/>
        <v>-0.14752488269745034</v>
      </c>
      <c r="BG48" s="18">
        <f t="shared" si="32"/>
        <v>-0.18806122980252643</v>
      </c>
      <c r="BH48" s="18">
        <f t="shared" si="33"/>
        <v>-0.18804334160429201</v>
      </c>
      <c r="BI48" s="1"/>
      <c r="BJ48" s="9">
        <v>206.06525999999999</v>
      </c>
      <c r="BK48" s="9">
        <v>92.621600029699906</v>
      </c>
      <c r="BL48" s="9">
        <v>101.1458161595</v>
      </c>
      <c r="BM48" s="9">
        <v>1233.9320194479999</v>
      </c>
      <c r="BN48" s="10">
        <v>1685.722086</v>
      </c>
      <c r="BO48" s="10">
        <v>1833.7403777006</v>
      </c>
      <c r="BP48" s="10">
        <f t="shared" si="34"/>
        <v>-113.44365997030009</v>
      </c>
      <c r="BQ48" s="10">
        <f t="shared" si="34"/>
        <v>8.5242161298000951</v>
      </c>
      <c r="BR48" s="10">
        <f t="shared" si="35"/>
        <v>-1593.1004859703</v>
      </c>
      <c r="BS48" s="10">
        <f t="shared" si="36"/>
        <v>-1732.5945615410999</v>
      </c>
      <c r="BT48" s="18">
        <f t="shared" si="37"/>
        <v>9.203270216738571E-2</v>
      </c>
      <c r="BU48" s="18">
        <f t="shared" si="38"/>
        <v>8.7807054869778814E-2</v>
      </c>
      <c r="BV48" s="18">
        <f t="shared" si="39"/>
        <v>-0.55052297495608959</v>
      </c>
      <c r="BW48" s="18">
        <f t="shared" si="40"/>
        <v>0.36613853877793739</v>
      </c>
      <c r="BX48" s="1"/>
      <c r="BY48" s="9">
        <v>29946.891116130198</v>
      </c>
      <c r="BZ48" s="9">
        <v>28412.5262086847</v>
      </c>
      <c r="CA48" s="9">
        <v>28080.658773666099</v>
      </c>
      <c r="CB48" s="9">
        <v>29946.89112</v>
      </c>
      <c r="CC48" s="10">
        <v>28412.526284996864</v>
      </c>
      <c r="CD48" s="10">
        <v>27952.216736451101</v>
      </c>
      <c r="CE48" s="10">
        <f t="shared" si="41"/>
        <v>-1534.3649074454988</v>
      </c>
      <c r="CF48" s="10">
        <f t="shared" si="41"/>
        <v>-331.8674350186011</v>
      </c>
      <c r="CG48" s="10">
        <f t="shared" si="42"/>
        <v>-7.6312164310365915E-5</v>
      </c>
      <c r="CH48" s="10">
        <f t="shared" si="43"/>
        <v>128.44203721499798</v>
      </c>
      <c r="CI48" s="18">
        <f t="shared" si="44"/>
        <v>-1.1680321298468738E-2</v>
      </c>
      <c r="CJ48" s="18">
        <f t="shared" si="45"/>
        <v>-1.6200937006746501E-2</v>
      </c>
      <c r="CK48" s="18">
        <f t="shared" si="46"/>
        <v>-5.1236200161660479E-2</v>
      </c>
      <c r="CL48" s="18">
        <f t="shared" si="47"/>
        <v>-5.1236197736011811E-2</v>
      </c>
      <c r="CM48" s="6"/>
      <c r="CN48" s="9">
        <v>5659.3502999999964</v>
      </c>
      <c r="CO48" s="9">
        <v>5659.3502999999964</v>
      </c>
      <c r="CP48" s="9">
        <v>5659.3502999999964</v>
      </c>
      <c r="CQ48" s="9">
        <v>5659.3502999999964</v>
      </c>
      <c r="CR48" s="9">
        <v>5659.3502999999964</v>
      </c>
      <c r="CS48" s="9">
        <v>5659.3502999999964</v>
      </c>
      <c r="CT48" s="10">
        <f t="shared" si="48"/>
        <v>0</v>
      </c>
      <c r="CU48" s="10">
        <f t="shared" si="48"/>
        <v>0</v>
      </c>
      <c r="CV48" s="10">
        <f t="shared" si="49"/>
        <v>0</v>
      </c>
      <c r="CW48" s="10">
        <f t="shared" si="50"/>
        <v>0</v>
      </c>
      <c r="CX48" s="18">
        <f t="shared" si="51"/>
        <v>0</v>
      </c>
      <c r="CY48" s="18">
        <f t="shared" si="52"/>
        <v>0</v>
      </c>
      <c r="CZ48" s="18">
        <f t="shared" si="53"/>
        <v>0</v>
      </c>
      <c r="DA48" s="18">
        <f t="shared" si="54"/>
        <v>0</v>
      </c>
      <c r="DB48" s="7"/>
      <c r="DC48" s="9">
        <v>4805.4130026015773</v>
      </c>
      <c r="DD48" s="9">
        <v>3097.033872760996</v>
      </c>
      <c r="DE48" s="9">
        <v>2622.3617548693464</v>
      </c>
      <c r="DF48" s="9">
        <v>2266.94196966044</v>
      </c>
      <c r="DG48" s="10">
        <v>1496.695205</v>
      </c>
      <c r="DH48" s="10">
        <v>1331.2204673491699</v>
      </c>
      <c r="DI48" s="10">
        <f t="shared" si="55"/>
        <v>-1708.3791298405813</v>
      </c>
      <c r="DJ48" s="10">
        <f t="shared" si="55"/>
        <v>-474.67211789164958</v>
      </c>
      <c r="DK48" s="10">
        <f t="shared" si="56"/>
        <v>1600.338667760996</v>
      </c>
      <c r="DL48" s="10">
        <f t="shared" si="57"/>
        <v>1291.1412875201765</v>
      </c>
      <c r="DM48" s="18">
        <f t="shared" si="58"/>
        <v>-0.15326668593019968</v>
      </c>
      <c r="DN48" s="18">
        <f t="shared" si="59"/>
        <v>-0.11056007736112851</v>
      </c>
      <c r="DO48" s="18">
        <f t="shared" si="60"/>
        <v>-0.35551140534969439</v>
      </c>
      <c r="DP48" s="18">
        <f t="shared" si="61"/>
        <v>-0.33977348117817657</v>
      </c>
      <c r="DQ48" s="7"/>
      <c r="DR48" s="9">
        <v>4300.3713282543104</v>
      </c>
      <c r="DS48" s="9">
        <v>3354.6436543999998</v>
      </c>
      <c r="DT48" s="9">
        <v>3030.5482456698101</v>
      </c>
      <c r="DU48" s="9">
        <v>4300.3713280000002</v>
      </c>
      <c r="DV48" s="10">
        <v>3354.6436543999998</v>
      </c>
      <c r="DW48" s="10">
        <v>3030.5482456698101</v>
      </c>
      <c r="DX48" s="10">
        <f t="shared" si="62"/>
        <v>-945.72767385431052</v>
      </c>
      <c r="DY48" s="10">
        <f t="shared" si="62"/>
        <v>-324.09540873018977</v>
      </c>
      <c r="DZ48" s="10">
        <f t="shared" si="63"/>
        <v>0</v>
      </c>
      <c r="EA48" s="10">
        <f t="shared" si="64"/>
        <v>0</v>
      </c>
      <c r="EB48" s="18">
        <f t="shared" si="65"/>
        <v>-9.6610979322677537E-2</v>
      </c>
      <c r="EC48" s="18">
        <f t="shared" si="66"/>
        <v>-9.6610979322677537E-2</v>
      </c>
      <c r="ED48" s="18">
        <f t="shared" si="67"/>
        <v>-0.21991767725747036</v>
      </c>
      <c r="EE48" s="18">
        <f t="shared" si="68"/>
        <v>-0.21991767721133879</v>
      </c>
      <c r="EF48" s="6"/>
      <c r="EG48" s="9">
        <v>603.46001166412191</v>
      </c>
      <c r="EH48" s="9">
        <v>476.73789143066404</v>
      </c>
      <c r="EI48" s="9">
        <v>451.34601315805503</v>
      </c>
      <c r="EJ48" s="9">
        <v>624.60261325105398</v>
      </c>
      <c r="EK48" s="10">
        <v>525.01133152164698</v>
      </c>
      <c r="EL48" s="10">
        <v>482.826335534571</v>
      </c>
      <c r="EM48" s="10">
        <f t="shared" si="69"/>
        <v>-126.72212023345787</v>
      </c>
      <c r="EN48" s="10">
        <f t="shared" si="69"/>
        <v>-25.391878272609006</v>
      </c>
      <c r="EO48" s="10">
        <f t="shared" si="70"/>
        <v>-48.273440090982945</v>
      </c>
      <c r="EP48" s="10">
        <f t="shared" si="71"/>
        <v>-31.480322376515971</v>
      </c>
      <c r="EQ48" s="18">
        <f t="shared" si="72"/>
        <v>-5.3261716194635558E-2</v>
      </c>
      <c r="ER48" s="18">
        <f t="shared" si="73"/>
        <v>-8.0350639032515117E-2</v>
      </c>
      <c r="ES48" s="18">
        <f t="shared" si="74"/>
        <v>-0.20999257247220846</v>
      </c>
      <c r="ET48" s="18">
        <f t="shared" si="75"/>
        <v>-0.15944743044066817</v>
      </c>
      <c r="EU48" s="7"/>
      <c r="EV48" s="9">
        <v>1533.768147132899</v>
      </c>
      <c r="EW48" s="9">
        <v>1188.1936249948251</v>
      </c>
      <c r="EX48" s="9">
        <v>1137.717413529467</v>
      </c>
      <c r="EY48" s="9">
        <v>1332.0235697777639</v>
      </c>
      <c r="EZ48" s="10">
        <v>1081.5152153674899</v>
      </c>
      <c r="FA48" s="10">
        <v>1021.3215420238769</v>
      </c>
      <c r="FB48" s="10">
        <f t="shared" si="76"/>
        <v>-345.57452213807392</v>
      </c>
      <c r="FC48" s="10">
        <f t="shared" si="76"/>
        <v>-50.476211465358119</v>
      </c>
      <c r="FD48" s="10">
        <f t="shared" si="77"/>
        <v>106.67840962733521</v>
      </c>
      <c r="FE48" s="10">
        <f t="shared" si="78"/>
        <v>116.39587150559009</v>
      </c>
      <c r="FF48" s="18">
        <f t="shared" si="79"/>
        <v>-4.2481469689401807E-2</v>
      </c>
      <c r="FG48" s="18">
        <f t="shared" si="80"/>
        <v>-5.5656797508077303E-2</v>
      </c>
      <c r="FH48" s="18">
        <f t="shared" si="81"/>
        <v>-0.22531079601833087</v>
      </c>
      <c r="FI48" s="18">
        <f t="shared" si="82"/>
        <v>-0.18806600730951711</v>
      </c>
      <c r="FJ48" s="15"/>
      <c r="FK48" s="9">
        <v>8193.5493770845205</v>
      </c>
      <c r="FL48" s="9">
        <v>8193.5493770845205</v>
      </c>
      <c r="FM48" s="9">
        <v>8193.5493770845205</v>
      </c>
      <c r="FN48" s="9">
        <v>8193.5493770845205</v>
      </c>
      <c r="FO48" s="9">
        <v>8193.5493769999994</v>
      </c>
      <c r="FP48" s="9">
        <v>8193.5493770845205</v>
      </c>
      <c r="FQ48" s="10">
        <f t="shared" si="83"/>
        <v>0</v>
      </c>
      <c r="FR48" s="10">
        <f t="shared" si="83"/>
        <v>0</v>
      </c>
      <c r="FS48" s="10">
        <f t="shared" si="84"/>
        <v>8.4521161625161767E-8</v>
      </c>
      <c r="FT48" s="10">
        <f t="shared" si="85"/>
        <v>0</v>
      </c>
      <c r="FU48" s="18">
        <f t="shared" si="86"/>
        <v>0</v>
      </c>
      <c r="FV48" s="18">
        <f t="shared" si="87"/>
        <v>1.031557359774019E-11</v>
      </c>
      <c r="FW48" s="18">
        <f t="shared" si="88"/>
        <v>0</v>
      </c>
      <c r="FX48" s="18">
        <f t="shared" si="89"/>
        <v>-1.0315573597633777E-11</v>
      </c>
      <c r="FY48" s="7"/>
    </row>
    <row r="49" spans="1:181">
      <c r="A49" s="5" t="s">
        <v>45</v>
      </c>
      <c r="B49" s="9">
        <f t="shared" si="90"/>
        <v>70675.334726803645</v>
      </c>
      <c r="C49" s="9">
        <f t="shared" si="91"/>
        <v>62976.890574886536</v>
      </c>
      <c r="D49" s="9">
        <f t="shared" si="92"/>
        <v>61869.425370582772</v>
      </c>
      <c r="E49" s="9">
        <f t="shared" si="93"/>
        <v>68687.293070642045</v>
      </c>
      <c r="F49" s="9">
        <f t="shared" si="94"/>
        <v>65512.110314621503</v>
      </c>
      <c r="G49" s="9">
        <f t="shared" si="95"/>
        <v>64794.508656827456</v>
      </c>
      <c r="H49" s="10">
        <f t="shared" si="6"/>
        <v>-7698.4441519171087</v>
      </c>
      <c r="I49" s="10">
        <f t="shared" si="6"/>
        <v>-1107.465204303764</v>
      </c>
      <c r="J49" s="10">
        <f t="shared" si="7"/>
        <v>-2535.2197397349664</v>
      </c>
      <c r="K49" s="10">
        <f t="shared" si="8"/>
        <v>-2925.0832862446841</v>
      </c>
      <c r="L49" s="18">
        <f t="shared" si="9"/>
        <v>-1.7585263327456038E-2</v>
      </c>
      <c r="M49" s="18">
        <f t="shared" si="10"/>
        <v>-1.0953725263127212E-2</v>
      </c>
      <c r="N49" s="18">
        <f t="shared" si="11"/>
        <v>-0.10892688632711167</v>
      </c>
      <c r="O49" s="18">
        <f t="shared" si="12"/>
        <v>-4.6226639805924473E-2</v>
      </c>
      <c r="P49" s="5"/>
      <c r="Q49" s="10">
        <v>2396.3305737525002</v>
      </c>
      <c r="R49" s="9">
        <v>829.46811258000002</v>
      </c>
      <c r="S49" s="9">
        <v>883.89008564000005</v>
      </c>
      <c r="T49" s="9">
        <v>2443.597683</v>
      </c>
      <c r="U49" s="10">
        <v>2292.20933169</v>
      </c>
      <c r="V49" s="10">
        <v>2507.21542383</v>
      </c>
      <c r="W49" s="10">
        <f t="shared" si="13"/>
        <v>-1566.8624611725002</v>
      </c>
      <c r="X49" s="10">
        <f t="shared" si="13"/>
        <v>54.421973060000028</v>
      </c>
      <c r="Y49" s="10">
        <f t="shared" si="14"/>
        <v>-1462.74121911</v>
      </c>
      <c r="Z49" s="10">
        <f t="shared" si="15"/>
        <v>-1623.3253381899999</v>
      </c>
      <c r="AA49" s="18">
        <f t="shared" si="16"/>
        <v>6.5610687420791194E-2</v>
      </c>
      <c r="AB49" s="18">
        <f t="shared" si="17"/>
        <v>9.3798628758517563E-2</v>
      </c>
      <c r="AC49" s="18">
        <f t="shared" si="18"/>
        <v>-0.65385906199030541</v>
      </c>
      <c r="AD49" s="18">
        <f t="shared" si="19"/>
        <v>-6.1953058952053344E-2</v>
      </c>
      <c r="AE49" s="7"/>
      <c r="AF49" s="9">
        <v>4618.0854025151903</v>
      </c>
      <c r="AG49" s="9">
        <v>4495.8511066972997</v>
      </c>
      <c r="AH49" s="9">
        <v>4467.7627909721496</v>
      </c>
      <c r="AI49" s="9">
        <v>4618.085403</v>
      </c>
      <c r="AJ49" s="10">
        <v>4504.3987880000004</v>
      </c>
      <c r="AK49" s="10">
        <v>4505.4630362387597</v>
      </c>
      <c r="AL49" s="10">
        <f t="shared" si="20"/>
        <v>-122.2342958178906</v>
      </c>
      <c r="AM49" s="10">
        <f t="shared" si="20"/>
        <v>-28.088315725150096</v>
      </c>
      <c r="AN49" s="10">
        <f t="shared" si="21"/>
        <v>-8.5476813027007665</v>
      </c>
      <c r="AO49" s="10">
        <f t="shared" si="22"/>
        <v>-37.700245266610182</v>
      </c>
      <c r="AP49" s="18">
        <f t="shared" si="23"/>
        <v>-6.2476080854430415E-3</v>
      </c>
      <c r="AQ49" s="18">
        <f t="shared" si="24"/>
        <v>2.3626865400873094E-4</v>
      </c>
      <c r="AR49" s="18">
        <f t="shared" si="25"/>
        <v>-2.6468608776987323E-2</v>
      </c>
      <c r="AS49" s="18">
        <f t="shared" si="26"/>
        <v>-2.4617694364453834E-2</v>
      </c>
      <c r="AT49" s="7"/>
      <c r="AU49" s="9">
        <v>1036.5623621172001</v>
      </c>
      <c r="AV49" s="9">
        <v>877.15868142430895</v>
      </c>
      <c r="AW49" s="9">
        <v>780.20020154093197</v>
      </c>
      <c r="AX49" s="9">
        <v>1036.5623621172001</v>
      </c>
      <c r="AY49" s="10">
        <v>877.16197680000005</v>
      </c>
      <c r="AZ49" s="10">
        <v>735.15261804628506</v>
      </c>
      <c r="BA49" s="10">
        <f t="shared" si="27"/>
        <v>-159.40368069289116</v>
      </c>
      <c r="BB49" s="10">
        <f t="shared" si="27"/>
        <v>-96.958479883376981</v>
      </c>
      <c r="BC49" s="10">
        <f t="shared" si="28"/>
        <v>-3.2953756910956145E-3</v>
      </c>
      <c r="BD49" s="10">
        <f t="shared" si="29"/>
        <v>45.047583494646915</v>
      </c>
      <c r="BE49" s="18">
        <f t="shared" si="30"/>
        <v>-0.11053698941443316</v>
      </c>
      <c r="BF49" s="18">
        <f t="shared" si="31"/>
        <v>-0.16189639144161655</v>
      </c>
      <c r="BG49" s="18">
        <f t="shared" si="32"/>
        <v>-0.15378108111827044</v>
      </c>
      <c r="BH49" s="18">
        <f t="shared" si="33"/>
        <v>-0.15377790197940572</v>
      </c>
      <c r="BI49" s="1"/>
      <c r="BJ49" s="9">
        <v>1490.3616999999999</v>
      </c>
      <c r="BK49" s="9">
        <v>642.33104756989997</v>
      </c>
      <c r="BL49" s="9">
        <v>685.43359156316205</v>
      </c>
      <c r="BM49" s="9">
        <v>2668.2052597704201</v>
      </c>
      <c r="BN49" s="10">
        <v>3356.1119530000001</v>
      </c>
      <c r="BO49" s="10">
        <v>3573.73322352368</v>
      </c>
      <c r="BP49" s="10">
        <f t="shared" si="34"/>
        <v>-848.03065243009996</v>
      </c>
      <c r="BQ49" s="10">
        <f t="shared" si="34"/>
        <v>43.102543993262088</v>
      </c>
      <c r="BR49" s="10">
        <f t="shared" si="35"/>
        <v>-2713.7809054301001</v>
      </c>
      <c r="BS49" s="10">
        <f t="shared" si="36"/>
        <v>-2888.2996319605181</v>
      </c>
      <c r="BT49" s="18">
        <f t="shared" si="37"/>
        <v>6.7103317138926824E-2</v>
      </c>
      <c r="BU49" s="18">
        <f t="shared" si="38"/>
        <v>6.4843269107620213E-2</v>
      </c>
      <c r="BV49" s="18">
        <f t="shared" si="39"/>
        <v>-0.5690099607565734</v>
      </c>
      <c r="BW49" s="18">
        <f t="shared" si="40"/>
        <v>0.25781625709289302</v>
      </c>
      <c r="BX49" s="1"/>
      <c r="BY49" s="9">
        <v>31982.8909501405</v>
      </c>
      <c r="BZ49" s="9">
        <v>30610.786658620498</v>
      </c>
      <c r="CA49" s="9">
        <v>30323.479104992301</v>
      </c>
      <c r="CB49" s="9">
        <v>31982.890950000001</v>
      </c>
      <c r="CC49" s="10">
        <v>30610.78653445555</v>
      </c>
      <c r="CD49" s="10">
        <v>30198.832908230499</v>
      </c>
      <c r="CE49" s="10">
        <f t="shared" si="41"/>
        <v>-1372.1042915200014</v>
      </c>
      <c r="CF49" s="10">
        <f t="shared" si="41"/>
        <v>-287.30755362819764</v>
      </c>
      <c r="CG49" s="10">
        <f t="shared" si="42"/>
        <v>1.2416494791978039E-4</v>
      </c>
      <c r="CH49" s="10">
        <f t="shared" si="43"/>
        <v>124.64619676180155</v>
      </c>
      <c r="CI49" s="18">
        <f t="shared" si="44"/>
        <v>-9.385827186747164E-3</v>
      </c>
      <c r="CJ49" s="18">
        <f t="shared" si="45"/>
        <v>-1.3457792917583337E-2</v>
      </c>
      <c r="CK49" s="18">
        <f t="shared" si="46"/>
        <v>-4.2901196569723285E-2</v>
      </c>
      <c r="CL49" s="18">
        <f t="shared" si="47"/>
        <v>-4.2901200447749095E-2</v>
      </c>
      <c r="CM49" s="6"/>
      <c r="CN49" s="9">
        <v>4487.1487000000006</v>
      </c>
      <c r="CO49" s="9">
        <v>4487.1487000000006</v>
      </c>
      <c r="CP49" s="9">
        <v>4487.1487000000006</v>
      </c>
      <c r="CQ49" s="9">
        <v>4487.1487000000006</v>
      </c>
      <c r="CR49" s="9">
        <v>4487.1487000000006</v>
      </c>
      <c r="CS49" s="9">
        <v>4487.1487000000006</v>
      </c>
      <c r="CT49" s="10">
        <f t="shared" si="48"/>
        <v>0</v>
      </c>
      <c r="CU49" s="10">
        <f t="shared" si="48"/>
        <v>0</v>
      </c>
      <c r="CV49" s="10">
        <f t="shared" si="49"/>
        <v>0</v>
      </c>
      <c r="CW49" s="10">
        <f t="shared" si="50"/>
        <v>0</v>
      </c>
      <c r="CX49" s="18">
        <f t="shared" si="51"/>
        <v>0</v>
      </c>
      <c r="CY49" s="18">
        <f t="shared" si="52"/>
        <v>0</v>
      </c>
      <c r="CZ49" s="18">
        <f t="shared" si="53"/>
        <v>0</v>
      </c>
      <c r="DA49" s="18">
        <f t="shared" si="54"/>
        <v>0</v>
      </c>
      <c r="DB49" s="7"/>
      <c r="DC49" s="9">
        <v>5311.4069682050867</v>
      </c>
      <c r="DD49" s="9">
        <v>2959.2091538829145</v>
      </c>
      <c r="DE49" s="9">
        <v>2510.3810420656218</v>
      </c>
      <c r="DF49" s="9">
        <v>2232.84812441031</v>
      </c>
      <c r="DG49" s="10">
        <v>1414.5816870000001</v>
      </c>
      <c r="DH49" s="10">
        <v>1228.2926640037399</v>
      </c>
      <c r="DI49" s="10">
        <f t="shared" si="55"/>
        <v>-2352.1978143221722</v>
      </c>
      <c r="DJ49" s="10">
        <f t="shared" si="55"/>
        <v>-448.82811181729267</v>
      </c>
      <c r="DK49" s="10">
        <f t="shared" si="56"/>
        <v>1544.6274668829144</v>
      </c>
      <c r="DL49" s="10">
        <f t="shared" si="57"/>
        <v>1282.0883780618819</v>
      </c>
      <c r="DM49" s="18">
        <f t="shared" si="58"/>
        <v>-0.15167164214410619</v>
      </c>
      <c r="DN49" s="18">
        <f t="shared" si="59"/>
        <v>-0.13169195155589497</v>
      </c>
      <c r="DO49" s="18">
        <f t="shared" si="60"/>
        <v>-0.44285776412969224</v>
      </c>
      <c r="DP49" s="18">
        <f t="shared" si="61"/>
        <v>-0.36646757496164778</v>
      </c>
      <c r="DQ49" s="7"/>
      <c r="DR49" s="9">
        <v>4169.72981177153</v>
      </c>
      <c r="DS49" s="9">
        <v>3177.2320463999999</v>
      </c>
      <c r="DT49" s="9">
        <v>2845.3031188171199</v>
      </c>
      <c r="DU49" s="9">
        <v>4169.7298119999996</v>
      </c>
      <c r="DV49" s="10">
        <v>3177.2320463999999</v>
      </c>
      <c r="DW49" s="10">
        <v>2845.3031188171199</v>
      </c>
      <c r="DX49" s="10">
        <f t="shared" si="62"/>
        <v>-992.49776537153002</v>
      </c>
      <c r="DY49" s="10">
        <f t="shared" si="62"/>
        <v>-331.92892758288008</v>
      </c>
      <c r="DZ49" s="10">
        <f t="shared" si="63"/>
        <v>0</v>
      </c>
      <c r="EA49" s="10">
        <f t="shared" si="64"/>
        <v>0</v>
      </c>
      <c r="EB49" s="18">
        <f t="shared" si="65"/>
        <v>-0.1044711002329767</v>
      </c>
      <c r="EC49" s="18">
        <f t="shared" si="66"/>
        <v>-0.1044711002329767</v>
      </c>
      <c r="ED49" s="18">
        <f t="shared" si="67"/>
        <v>-0.23802447884503636</v>
      </c>
      <c r="EE49" s="18">
        <f t="shared" si="68"/>
        <v>-0.23802447888678685</v>
      </c>
      <c r="EF49" s="6"/>
      <c r="EG49" s="9">
        <v>432.77064497162803</v>
      </c>
      <c r="EH49" s="9">
        <v>359.90366926302084</v>
      </c>
      <c r="EI49" s="9">
        <v>352.85628661693903</v>
      </c>
      <c r="EJ49" s="9">
        <v>449.21950835999996</v>
      </c>
      <c r="EK49" s="10">
        <v>367.95966305561302</v>
      </c>
      <c r="EL49" s="10">
        <v>336.93390893171795</v>
      </c>
      <c r="EM49" s="10">
        <f t="shared" si="69"/>
        <v>-72.866975708607185</v>
      </c>
      <c r="EN49" s="10">
        <f t="shared" si="69"/>
        <v>-7.0473826460818145</v>
      </c>
      <c r="EO49" s="10">
        <f t="shared" si="70"/>
        <v>-8.0559937925921759</v>
      </c>
      <c r="EP49" s="10">
        <f t="shared" si="71"/>
        <v>15.922377685221079</v>
      </c>
      <c r="EQ49" s="18">
        <f t="shared" si="72"/>
        <v>-1.958130257608328E-2</v>
      </c>
      <c r="ER49" s="18">
        <f t="shared" si="73"/>
        <v>-8.4318356708588116E-2</v>
      </c>
      <c r="ES49" s="18">
        <f t="shared" si="74"/>
        <v>-0.16837319387359156</v>
      </c>
      <c r="ET49" s="18">
        <f t="shared" si="75"/>
        <v>-0.18089117634505339</v>
      </c>
      <c r="EU49" s="7"/>
      <c r="EV49" s="9">
        <v>1133.4485256646137</v>
      </c>
      <c r="EW49" s="9">
        <v>921.20231078319705</v>
      </c>
      <c r="EX49" s="9">
        <v>916.37136070915096</v>
      </c>
      <c r="EY49" s="9">
        <v>982.40618031872498</v>
      </c>
      <c r="EZ49" s="10">
        <v>807.92054422034198</v>
      </c>
      <c r="FA49" s="10">
        <v>759.83396754024807</v>
      </c>
      <c r="FB49" s="10">
        <f t="shared" si="76"/>
        <v>-212.24621488141668</v>
      </c>
      <c r="FC49" s="10">
        <f t="shared" si="76"/>
        <v>-4.8309500740460862</v>
      </c>
      <c r="FD49" s="10">
        <f t="shared" si="77"/>
        <v>113.28176656285507</v>
      </c>
      <c r="FE49" s="10">
        <f t="shared" si="78"/>
        <v>156.5373931689029</v>
      </c>
      <c r="FF49" s="18">
        <f t="shared" si="79"/>
        <v>-5.2441792834180588E-3</v>
      </c>
      <c r="FG49" s="18">
        <f t="shared" si="80"/>
        <v>-5.9518942826857227E-2</v>
      </c>
      <c r="FH49" s="18">
        <f t="shared" si="81"/>
        <v>-0.18725703909400127</v>
      </c>
      <c r="FI49" s="18">
        <f t="shared" si="82"/>
        <v>-0.17761048290817358</v>
      </c>
      <c r="FJ49" s="15"/>
      <c r="FK49" s="9">
        <v>13616.5990876654</v>
      </c>
      <c r="FL49" s="9">
        <v>13616.5990876654</v>
      </c>
      <c r="FM49" s="9">
        <v>13616.5990876654</v>
      </c>
      <c r="FN49" s="9">
        <v>13616.5990876654</v>
      </c>
      <c r="FO49" s="9">
        <v>13616.59909</v>
      </c>
      <c r="FP49" s="9">
        <v>13616.5990876654</v>
      </c>
      <c r="FQ49" s="10">
        <f t="shared" si="83"/>
        <v>0</v>
      </c>
      <c r="FR49" s="10">
        <f t="shared" si="83"/>
        <v>0</v>
      </c>
      <c r="FS49" s="10">
        <f t="shared" si="84"/>
        <v>-2.334600139874965E-6</v>
      </c>
      <c r="FT49" s="10">
        <f t="shared" si="85"/>
        <v>0</v>
      </c>
      <c r="FU49" s="18">
        <f t="shared" si="86"/>
        <v>0</v>
      </c>
      <c r="FV49" s="18">
        <f t="shared" si="87"/>
        <v>-1.7145251354205545E-10</v>
      </c>
      <c r="FW49" s="18">
        <f t="shared" si="88"/>
        <v>0</v>
      </c>
      <c r="FX49" s="18">
        <f t="shared" si="89"/>
        <v>1.7145251357145143E-10</v>
      </c>
      <c r="FY49" s="7"/>
    </row>
    <row r="50" spans="1:181">
      <c r="A50" s="5" t="s">
        <v>46</v>
      </c>
      <c r="B50" s="9">
        <f t="shared" si="90"/>
        <v>53070.145419131361</v>
      </c>
      <c r="C50" s="9">
        <f t="shared" si="91"/>
        <v>60969.792981679486</v>
      </c>
      <c r="D50" s="9">
        <f t="shared" si="92"/>
        <v>58905.90918083951</v>
      </c>
      <c r="E50" s="9">
        <f t="shared" si="93"/>
        <v>52317.486164098045</v>
      </c>
      <c r="F50" s="9">
        <f t="shared" si="94"/>
        <v>45419.275097189849</v>
      </c>
      <c r="G50" s="9">
        <f t="shared" si="95"/>
        <v>46384.024036890827</v>
      </c>
      <c r="H50" s="10">
        <f t="shared" si="6"/>
        <v>7899.6475625481253</v>
      </c>
      <c r="I50" s="10">
        <f t="shared" si="6"/>
        <v>-2063.8838008399762</v>
      </c>
      <c r="J50" s="10">
        <f t="shared" si="7"/>
        <v>15550.517884489636</v>
      </c>
      <c r="K50" s="10">
        <f t="shared" si="8"/>
        <v>12521.885143948683</v>
      </c>
      <c r="L50" s="18">
        <f t="shared" si="9"/>
        <v>-3.3850923546027825E-2</v>
      </c>
      <c r="M50" s="18">
        <f t="shared" si="10"/>
        <v>2.1240958549791297E-2</v>
      </c>
      <c r="N50" s="18">
        <f t="shared" si="11"/>
        <v>0.14885294736163218</v>
      </c>
      <c r="O50" s="18">
        <f t="shared" si="12"/>
        <v>-0.13185287697637835</v>
      </c>
      <c r="P50" s="5"/>
      <c r="Q50" s="10">
        <v>26376.654258549199</v>
      </c>
      <c r="R50" s="9">
        <v>36786.992512229903</v>
      </c>
      <c r="S50" s="9">
        <v>35164.253144959999</v>
      </c>
      <c r="T50" s="9">
        <v>26385.080389999999</v>
      </c>
      <c r="U50" s="10">
        <v>20912.0624871</v>
      </c>
      <c r="V50" s="10">
        <v>22295.70510313</v>
      </c>
      <c r="W50" s="10">
        <f t="shared" si="13"/>
        <v>10410.338253680704</v>
      </c>
      <c r="X50" s="10">
        <f t="shared" si="13"/>
        <v>-1622.7393672699036</v>
      </c>
      <c r="Y50" s="10">
        <f t="shared" si="14"/>
        <v>15874.930025129903</v>
      </c>
      <c r="Z50" s="10">
        <f t="shared" si="15"/>
        <v>12868.548041829999</v>
      </c>
      <c r="AA50" s="18">
        <f t="shared" si="16"/>
        <v>-4.4111770396300293E-2</v>
      </c>
      <c r="AB50" s="18">
        <f t="shared" si="17"/>
        <v>6.6164808797961744E-2</v>
      </c>
      <c r="AC50" s="18">
        <f t="shared" si="18"/>
        <v>0.39468001330405678</v>
      </c>
      <c r="AD50" s="18">
        <f t="shared" si="19"/>
        <v>-0.20742850967300006</v>
      </c>
      <c r="AE50" s="7"/>
      <c r="AF50" s="9">
        <v>5154.2666836833996</v>
      </c>
      <c r="AG50" s="9">
        <v>4311.4941020056804</v>
      </c>
      <c r="AH50" s="9">
        <v>4312.0378512827301</v>
      </c>
      <c r="AI50" s="9">
        <v>5160.9346079999996</v>
      </c>
      <c r="AJ50" s="10">
        <v>4997.0058730000001</v>
      </c>
      <c r="AK50" s="10">
        <v>4998.1709099048703</v>
      </c>
      <c r="AL50" s="10">
        <f t="shared" si="20"/>
        <v>-842.77258167771924</v>
      </c>
      <c r="AM50" s="10">
        <f t="shared" si="20"/>
        <v>0.54374927704975562</v>
      </c>
      <c r="AN50" s="10">
        <f t="shared" si="21"/>
        <v>-685.5117709943197</v>
      </c>
      <c r="AO50" s="10">
        <f t="shared" si="22"/>
        <v>-686.1330586221402</v>
      </c>
      <c r="AP50" s="18">
        <f t="shared" si="23"/>
        <v>1.2611620570159352E-4</v>
      </c>
      <c r="AQ50" s="18">
        <f t="shared" si="24"/>
        <v>2.331469953167791E-4</v>
      </c>
      <c r="AR50" s="18">
        <f t="shared" si="25"/>
        <v>-0.16350969660643319</v>
      </c>
      <c r="AS50" s="18">
        <f t="shared" si="26"/>
        <v>-3.176338152897587E-2</v>
      </c>
      <c r="AT50" s="7"/>
      <c r="AU50" s="9">
        <v>744.37235029999999</v>
      </c>
      <c r="AV50" s="9">
        <v>628.37136693396303</v>
      </c>
      <c r="AW50" s="9">
        <v>556.49126093648101</v>
      </c>
      <c r="AX50" s="9">
        <v>744.37235029999999</v>
      </c>
      <c r="AY50" s="10">
        <v>628.36910550000005</v>
      </c>
      <c r="AZ50" s="10">
        <v>522.91793324084995</v>
      </c>
      <c r="BA50" s="10">
        <f t="shared" si="27"/>
        <v>-116.00098336603696</v>
      </c>
      <c r="BB50" s="10">
        <f t="shared" si="27"/>
        <v>-71.880105997482019</v>
      </c>
      <c r="BC50" s="10">
        <f t="shared" si="28"/>
        <v>2.261433962985393E-3</v>
      </c>
      <c r="BD50" s="10">
        <f t="shared" si="29"/>
        <v>33.573327695631065</v>
      </c>
      <c r="BE50" s="18">
        <f t="shared" si="30"/>
        <v>-0.11439112247938577</v>
      </c>
      <c r="BF50" s="18">
        <f t="shared" si="31"/>
        <v>-0.16781724520851715</v>
      </c>
      <c r="BG50" s="18">
        <f t="shared" si="32"/>
        <v>-0.15583730819567085</v>
      </c>
      <c r="BH50" s="18">
        <f t="shared" si="33"/>
        <v>-0.155840346236998</v>
      </c>
      <c r="BI50" s="1"/>
      <c r="BJ50" s="9">
        <v>1.8807939</v>
      </c>
      <c r="BK50" s="9">
        <v>0.84537337239999999</v>
      </c>
      <c r="BL50" s="9">
        <v>0.92317536700000002</v>
      </c>
      <c r="BM50" s="9">
        <v>1.8601508922000001</v>
      </c>
      <c r="BN50" s="10">
        <v>2.5412238230000002</v>
      </c>
      <c r="BO50" s="10">
        <v>2.7643612021999902</v>
      </c>
      <c r="BP50" s="10">
        <f t="shared" si="34"/>
        <v>-1.0354205275999999</v>
      </c>
      <c r="BQ50" s="10">
        <f t="shared" si="34"/>
        <v>7.7801994600000035E-2</v>
      </c>
      <c r="BR50" s="10">
        <f t="shared" si="35"/>
        <v>-1.6958504506000001</v>
      </c>
      <c r="BS50" s="10">
        <f t="shared" si="36"/>
        <v>-1.8411858351999901</v>
      </c>
      <c r="BT50" s="18">
        <f t="shared" si="37"/>
        <v>9.2032700745141235E-2</v>
      </c>
      <c r="BU50" s="18">
        <f t="shared" si="38"/>
        <v>8.7807054687756236E-2</v>
      </c>
      <c r="BV50" s="18">
        <f t="shared" si="39"/>
        <v>-0.55052312090123212</v>
      </c>
      <c r="BW50" s="18">
        <f t="shared" si="40"/>
        <v>0.36613853943563429</v>
      </c>
      <c r="BX50" s="1"/>
      <c r="BY50" s="9">
        <v>11129.503863362201</v>
      </c>
      <c r="BZ50" s="9">
        <v>10623.935463362201</v>
      </c>
      <c r="CA50" s="9">
        <v>10506.383859194701</v>
      </c>
      <c r="CB50" s="9">
        <v>11129.503860000001</v>
      </c>
      <c r="CC50" s="10">
        <v>10623.935560887328</v>
      </c>
      <c r="CD50" s="10">
        <v>10472.264943362199</v>
      </c>
      <c r="CE50" s="10">
        <f t="shared" si="41"/>
        <v>-505.56840000000011</v>
      </c>
      <c r="CF50" s="10">
        <f t="shared" si="41"/>
        <v>-117.55160416750005</v>
      </c>
      <c r="CG50" s="10">
        <f t="shared" si="42"/>
        <v>-9.7525127785047516E-5</v>
      </c>
      <c r="CH50" s="10">
        <f t="shared" si="43"/>
        <v>34.118915832501443</v>
      </c>
      <c r="CI50" s="18">
        <f t="shared" si="44"/>
        <v>-1.1064788992072624E-2</v>
      </c>
      <c r="CJ50" s="18">
        <f t="shared" si="45"/>
        <v>-1.4276311886106875E-2</v>
      </c>
      <c r="CK50" s="18">
        <f t="shared" si="46"/>
        <v>-4.5425960241076632E-2</v>
      </c>
      <c r="CL50" s="18">
        <f t="shared" si="47"/>
        <v>-4.5425951189945704E-2</v>
      </c>
      <c r="CM50" s="6"/>
      <c r="CN50" s="9">
        <v>3050.3066000000008</v>
      </c>
      <c r="CO50" s="9">
        <v>3050.3066000000008</v>
      </c>
      <c r="CP50" s="9">
        <v>3050.3066000000008</v>
      </c>
      <c r="CQ50" s="9">
        <v>3050.3066000000008</v>
      </c>
      <c r="CR50" s="9">
        <v>3050.3066000000008</v>
      </c>
      <c r="CS50" s="9">
        <v>3050.3066000000008</v>
      </c>
      <c r="CT50" s="10">
        <f t="shared" si="48"/>
        <v>0</v>
      </c>
      <c r="CU50" s="10">
        <f t="shared" si="48"/>
        <v>0</v>
      </c>
      <c r="CV50" s="10">
        <f t="shared" si="49"/>
        <v>0</v>
      </c>
      <c r="CW50" s="10">
        <f t="shared" si="50"/>
        <v>0</v>
      </c>
      <c r="CX50" s="18">
        <f t="shared" si="51"/>
        <v>0</v>
      </c>
      <c r="CY50" s="18">
        <f t="shared" si="52"/>
        <v>0</v>
      </c>
      <c r="CZ50" s="18">
        <f t="shared" si="53"/>
        <v>0</v>
      </c>
      <c r="DA50" s="18">
        <f t="shared" si="54"/>
        <v>0</v>
      </c>
      <c r="DB50" s="7"/>
      <c r="DC50" s="9">
        <v>1458.0269783785855</v>
      </c>
      <c r="DD50" s="9">
        <v>747.22223733506598</v>
      </c>
      <c r="DE50" s="9">
        <v>605.16367169062244</v>
      </c>
      <c r="DF50" s="9">
        <v>735.57284564779502</v>
      </c>
      <c r="DG50" s="10">
        <v>408.82991550000003</v>
      </c>
      <c r="DH50" s="10">
        <v>349.85869690090402</v>
      </c>
      <c r="DI50" s="10">
        <f t="shared" si="55"/>
        <v>-710.80474104351947</v>
      </c>
      <c r="DJ50" s="10">
        <f t="shared" si="55"/>
        <v>-142.05856564444355</v>
      </c>
      <c r="DK50" s="10">
        <f t="shared" si="56"/>
        <v>338.39232183506596</v>
      </c>
      <c r="DL50" s="10">
        <f t="shared" si="57"/>
        <v>255.30497478971841</v>
      </c>
      <c r="DM50" s="18">
        <f t="shared" si="58"/>
        <v>-0.19011554869015801</v>
      </c>
      <c r="DN50" s="18">
        <f t="shared" si="59"/>
        <v>-0.14424389303061166</v>
      </c>
      <c r="DO50" s="18">
        <f t="shared" si="60"/>
        <v>-0.48751137776200654</v>
      </c>
      <c r="DP50" s="18">
        <f t="shared" si="61"/>
        <v>-0.4442020013123828</v>
      </c>
      <c r="DQ50" s="7"/>
      <c r="DR50" s="9">
        <v>955.92774569661105</v>
      </c>
      <c r="DS50" s="9">
        <v>776.57066444999998</v>
      </c>
      <c r="DT50" s="9">
        <v>696.96931461404995</v>
      </c>
      <c r="DU50" s="9">
        <v>955.92774569999995</v>
      </c>
      <c r="DV50" s="10">
        <v>776.57066444999998</v>
      </c>
      <c r="DW50" s="10">
        <v>696.96931461404995</v>
      </c>
      <c r="DX50" s="10">
        <f t="shared" si="62"/>
        <v>-179.35708124661107</v>
      </c>
      <c r="DY50" s="10">
        <f t="shared" si="62"/>
        <v>-79.601349835950032</v>
      </c>
      <c r="DZ50" s="10">
        <f t="shared" si="63"/>
        <v>0</v>
      </c>
      <c r="EA50" s="10">
        <f t="shared" si="64"/>
        <v>0</v>
      </c>
      <c r="EB50" s="18">
        <f t="shared" si="65"/>
        <v>-0.10250367864761806</v>
      </c>
      <c r="EC50" s="18">
        <f t="shared" si="66"/>
        <v>-0.10250367864761806</v>
      </c>
      <c r="ED50" s="18">
        <f t="shared" si="67"/>
        <v>-0.18762619042499765</v>
      </c>
      <c r="EE50" s="18">
        <f t="shared" si="68"/>
        <v>-0.18762619042787762</v>
      </c>
      <c r="EF50" s="6"/>
      <c r="EG50" s="9">
        <v>169.98360327472281</v>
      </c>
      <c r="EH50" s="9">
        <v>124.9623371311441</v>
      </c>
      <c r="EI50" s="9">
        <v>113.89391091557668</v>
      </c>
      <c r="EJ50" s="9">
        <v>174.51658575782099</v>
      </c>
      <c r="EK50" s="10">
        <v>127.78304895984739</v>
      </c>
      <c r="EL50" s="10">
        <v>116.9132607841193</v>
      </c>
      <c r="EM50" s="10">
        <f t="shared" si="69"/>
        <v>-45.021266143578714</v>
      </c>
      <c r="EN50" s="10">
        <f t="shared" si="69"/>
        <v>-11.068426215567413</v>
      </c>
      <c r="EO50" s="10">
        <f t="shared" si="70"/>
        <v>-2.8207118287032955</v>
      </c>
      <c r="EP50" s="10">
        <f t="shared" si="71"/>
        <v>-3.0193498685426192</v>
      </c>
      <c r="EQ50" s="18">
        <f t="shared" si="72"/>
        <v>-8.8574097361442936E-2</v>
      </c>
      <c r="ER50" s="18">
        <f t="shared" si="73"/>
        <v>-8.5064398323627791E-2</v>
      </c>
      <c r="ES50" s="18">
        <f t="shared" si="74"/>
        <v>-0.264856523077797</v>
      </c>
      <c r="ET50" s="18">
        <f t="shared" si="75"/>
        <v>-0.26778851187718256</v>
      </c>
      <c r="EU50" s="7"/>
      <c r="EV50" s="9">
        <v>380.48698899177805</v>
      </c>
      <c r="EW50" s="9">
        <v>269.87782809038941</v>
      </c>
      <c r="EX50" s="9">
        <v>250.17610635761972</v>
      </c>
      <c r="EY50" s="9">
        <v>330.6754748053649</v>
      </c>
      <c r="EZ50" s="10">
        <v>242.65783796966798</v>
      </c>
      <c r="FA50" s="10">
        <v>228.79383011691203</v>
      </c>
      <c r="FB50" s="10">
        <f t="shared" si="76"/>
        <v>-110.60916090138863</v>
      </c>
      <c r="FC50" s="10">
        <f t="shared" si="76"/>
        <v>-19.701721732769698</v>
      </c>
      <c r="FD50" s="10">
        <f t="shared" si="77"/>
        <v>27.219990120721434</v>
      </c>
      <c r="FE50" s="10">
        <f t="shared" si="78"/>
        <v>21.382276240707682</v>
      </c>
      <c r="FF50" s="18">
        <f t="shared" si="79"/>
        <v>-7.3002372488973261E-2</v>
      </c>
      <c r="FG50" s="18">
        <f t="shared" si="80"/>
        <v>-5.7133979140162522E-2</v>
      </c>
      <c r="FH50" s="18">
        <f t="shared" si="81"/>
        <v>-0.29070418726927555</v>
      </c>
      <c r="FI50" s="18">
        <f t="shared" si="82"/>
        <v>-0.26617527921447448</v>
      </c>
      <c r="FJ50" s="15"/>
      <c r="FK50" s="9">
        <v>3648.73555299486</v>
      </c>
      <c r="FL50" s="9">
        <v>3649.21449676874</v>
      </c>
      <c r="FM50" s="9">
        <v>3649.3102855207298</v>
      </c>
      <c r="FN50" s="9">
        <v>3648.73555299486</v>
      </c>
      <c r="FO50" s="9">
        <v>3649.2127799999998</v>
      </c>
      <c r="FP50" s="9">
        <v>3649.3590836347198</v>
      </c>
      <c r="FQ50" s="10">
        <f t="shared" si="83"/>
        <v>0.47894377388001885</v>
      </c>
      <c r="FR50" s="10">
        <f t="shared" si="83"/>
        <v>9.5788751989857701E-2</v>
      </c>
      <c r="FS50" s="10">
        <f t="shared" si="84"/>
        <v>1.7167687401524745E-3</v>
      </c>
      <c r="FT50" s="10">
        <f t="shared" si="85"/>
        <v>-4.8798113989960257E-2</v>
      </c>
      <c r="FU50" s="18">
        <f t="shared" si="86"/>
        <v>2.6249142678424494E-5</v>
      </c>
      <c r="FV50" s="18">
        <f t="shared" si="87"/>
        <v>4.0091834469562073E-5</v>
      </c>
      <c r="FW50" s="18">
        <f t="shared" si="88"/>
        <v>1.3126294490893009E-4</v>
      </c>
      <c r="FX50" s="18">
        <f t="shared" si="89"/>
        <v>1.3079243431280224E-4</v>
      </c>
      <c r="FY50" s="7"/>
    </row>
    <row r="51" spans="1:181">
      <c r="A51" s="5" t="s">
        <v>47</v>
      </c>
      <c r="B51" s="9">
        <f t="shared" si="90"/>
        <v>64446.226837678129</v>
      </c>
      <c r="C51" s="9">
        <f t="shared" si="91"/>
        <v>59852.850416460562</v>
      </c>
      <c r="D51" s="9">
        <f t="shared" si="92"/>
        <v>59041.425556481518</v>
      </c>
      <c r="E51" s="9">
        <f t="shared" si="93"/>
        <v>62054.861757912651</v>
      </c>
      <c r="F51" s="9">
        <f t="shared" si="94"/>
        <v>62718.913980765261</v>
      </c>
      <c r="G51" s="9">
        <f t="shared" si="95"/>
        <v>62677.27604132142</v>
      </c>
      <c r="H51" s="10">
        <f t="shared" si="6"/>
        <v>-4593.3764212175665</v>
      </c>
      <c r="I51" s="10">
        <f t="shared" si="6"/>
        <v>-811.42485997904441</v>
      </c>
      <c r="J51" s="10">
        <f t="shared" si="7"/>
        <v>-2866.063564304699</v>
      </c>
      <c r="K51" s="10">
        <f t="shared" si="8"/>
        <v>-3635.8504848399025</v>
      </c>
      <c r="L51" s="18">
        <f t="shared" si="9"/>
        <v>-1.3556996105166089E-2</v>
      </c>
      <c r="M51" s="18">
        <f t="shared" si="10"/>
        <v>-6.6388170331856307E-4</v>
      </c>
      <c r="N51" s="18">
        <f t="shared" si="11"/>
        <v>-7.1274559374701424E-2</v>
      </c>
      <c r="O51" s="18">
        <f t="shared" si="12"/>
        <v>1.0701050716109863E-2</v>
      </c>
      <c r="P51" s="5"/>
      <c r="Q51" s="10">
        <v>5233.17877327732</v>
      </c>
      <c r="R51" s="9">
        <v>5194.6811872999897</v>
      </c>
      <c r="S51" s="9">
        <v>5413.9555691400001</v>
      </c>
      <c r="T51" s="9">
        <v>5448.5299189999996</v>
      </c>
      <c r="U51" s="10">
        <v>9339.2273865999996</v>
      </c>
      <c r="V51" s="10">
        <v>10302.3265531999</v>
      </c>
      <c r="W51" s="10">
        <f t="shared" si="13"/>
        <v>-38.497585977330345</v>
      </c>
      <c r="X51" s="10">
        <f t="shared" si="13"/>
        <v>219.27438184001039</v>
      </c>
      <c r="Y51" s="10">
        <f t="shared" si="14"/>
        <v>-4144.5461993000099</v>
      </c>
      <c r="Z51" s="10">
        <f t="shared" si="15"/>
        <v>-4888.3709840599004</v>
      </c>
      <c r="AA51" s="18">
        <f t="shared" si="16"/>
        <v>4.2211326149542087E-2</v>
      </c>
      <c r="AB51" s="18">
        <f t="shared" si="17"/>
        <v>0.10312407298078677</v>
      </c>
      <c r="AC51" s="18">
        <f t="shared" si="18"/>
        <v>-7.3564438833838893E-3</v>
      </c>
      <c r="AD51" s="18">
        <f t="shared" si="19"/>
        <v>0.71408205982910011</v>
      </c>
      <c r="AE51" s="7"/>
      <c r="AF51" s="9">
        <v>7973.3105230416004</v>
      </c>
      <c r="AG51" s="9">
        <v>7781.60604957739</v>
      </c>
      <c r="AH51" s="9">
        <v>7784.3121533736803</v>
      </c>
      <c r="AI51" s="9">
        <v>7973.3105230000001</v>
      </c>
      <c r="AJ51" s="10">
        <v>7623.2094299999999</v>
      </c>
      <c r="AK51" s="10">
        <v>7630.6463165028499</v>
      </c>
      <c r="AL51" s="10">
        <f t="shared" si="20"/>
        <v>-191.70447346421042</v>
      </c>
      <c r="AM51" s="10">
        <f t="shared" si="20"/>
        <v>2.7061037962903356</v>
      </c>
      <c r="AN51" s="10">
        <f t="shared" si="21"/>
        <v>158.39661957739008</v>
      </c>
      <c r="AO51" s="10">
        <f t="shared" si="22"/>
        <v>153.66583687083039</v>
      </c>
      <c r="AP51" s="18">
        <f t="shared" si="23"/>
        <v>3.4775646300384236E-4</v>
      </c>
      <c r="AQ51" s="18">
        <f t="shared" si="24"/>
        <v>9.7555846669819611E-4</v>
      </c>
      <c r="AR51" s="18">
        <f t="shared" si="25"/>
        <v>-2.4043271977206324E-2</v>
      </c>
      <c r="AS51" s="18">
        <f t="shared" si="26"/>
        <v>-4.3909125574639329E-2</v>
      </c>
      <c r="AT51" s="7"/>
      <c r="AU51" s="9">
        <v>607.1482823796</v>
      </c>
      <c r="AV51" s="9">
        <v>486.84549550231299</v>
      </c>
      <c r="AW51" s="9">
        <v>441.94207518642497</v>
      </c>
      <c r="AX51" s="9">
        <v>607.1482823796</v>
      </c>
      <c r="AY51" s="10">
        <v>486.86374110000003</v>
      </c>
      <c r="AZ51" s="10">
        <v>422.14232802475402</v>
      </c>
      <c r="BA51" s="10">
        <f t="shared" si="27"/>
        <v>-120.30278687728702</v>
      </c>
      <c r="BB51" s="10">
        <f t="shared" si="27"/>
        <v>-44.903420315888013</v>
      </c>
      <c r="BC51" s="10">
        <f t="shared" si="28"/>
        <v>-1.8245597687041482E-2</v>
      </c>
      <c r="BD51" s="10">
        <f t="shared" si="29"/>
        <v>19.79974716167095</v>
      </c>
      <c r="BE51" s="18">
        <f t="shared" si="30"/>
        <v>-9.2233410251763695E-2</v>
      </c>
      <c r="BF51" s="18">
        <f t="shared" si="31"/>
        <v>-0.13293537310668707</v>
      </c>
      <c r="BG51" s="18">
        <f t="shared" si="32"/>
        <v>-0.19814399606926922</v>
      </c>
      <c r="BH51" s="18">
        <f t="shared" si="33"/>
        <v>-0.19811394476513716</v>
      </c>
      <c r="BI51" s="1"/>
      <c r="BJ51" s="9">
        <v>57.276085000000002</v>
      </c>
      <c r="BK51" s="9">
        <v>21.394192280699901</v>
      </c>
      <c r="BL51" s="9">
        <v>22.127926172999999</v>
      </c>
      <c r="BM51" s="9">
        <v>56.707867056699897</v>
      </c>
      <c r="BN51" s="10">
        <v>63.84645029</v>
      </c>
      <c r="BO51" s="10">
        <v>65.9981692847999</v>
      </c>
      <c r="BP51" s="10">
        <f t="shared" si="34"/>
        <v>-35.881892719300097</v>
      </c>
      <c r="BQ51" s="10">
        <f t="shared" si="34"/>
        <v>0.73373389230009778</v>
      </c>
      <c r="BR51" s="10">
        <f t="shared" si="35"/>
        <v>-42.452258009300095</v>
      </c>
      <c r="BS51" s="10">
        <f t="shared" si="36"/>
        <v>-43.870243111799901</v>
      </c>
      <c r="BT51" s="18">
        <f t="shared" si="37"/>
        <v>3.4295938013140737E-2</v>
      </c>
      <c r="BU51" s="18">
        <f t="shared" si="38"/>
        <v>3.370146633096241E-2</v>
      </c>
      <c r="BV51" s="18">
        <f t="shared" si="39"/>
        <v>-0.62647250976214763</v>
      </c>
      <c r="BW51" s="18">
        <f t="shared" si="40"/>
        <v>0.12588347267871181</v>
      </c>
      <c r="BX51" s="1"/>
      <c r="BY51" s="9">
        <v>25407.3222349145</v>
      </c>
      <c r="BZ51" s="9">
        <v>24882.127116945001</v>
      </c>
      <c r="CA51" s="9">
        <v>24751.5091950061</v>
      </c>
      <c r="CB51" s="9">
        <v>25407.322230000002</v>
      </c>
      <c r="CC51" s="10">
        <v>24882.127452943532</v>
      </c>
      <c r="CD51" s="10">
        <v>24724.5685815541</v>
      </c>
      <c r="CE51" s="10">
        <f t="shared" si="41"/>
        <v>-525.19511796949882</v>
      </c>
      <c r="CF51" s="10">
        <f t="shared" si="41"/>
        <v>-130.61792193890142</v>
      </c>
      <c r="CG51" s="10">
        <f t="shared" si="42"/>
        <v>-3.3599853122723289E-4</v>
      </c>
      <c r="CH51" s="10">
        <f t="shared" si="43"/>
        <v>26.940613451999525</v>
      </c>
      <c r="CI51" s="18">
        <f t="shared" si="44"/>
        <v>-5.2494676731214508E-3</v>
      </c>
      <c r="CJ51" s="18">
        <f t="shared" si="45"/>
        <v>-6.33221060728845E-3</v>
      </c>
      <c r="CK51" s="18">
        <f t="shared" si="46"/>
        <v>-2.0671014171173879E-2</v>
      </c>
      <c r="CL51" s="18">
        <f t="shared" si="47"/>
        <v>-2.0671000757267497E-2</v>
      </c>
      <c r="CM51" s="6"/>
      <c r="CN51" s="9">
        <v>994.34609999999952</v>
      </c>
      <c r="CO51" s="9">
        <v>994.34609999999952</v>
      </c>
      <c r="CP51" s="9">
        <v>994.34609999999952</v>
      </c>
      <c r="CQ51" s="9">
        <v>994.34609999999952</v>
      </c>
      <c r="CR51" s="9">
        <v>994.34609999999952</v>
      </c>
      <c r="CS51" s="9">
        <v>994.34609999999952</v>
      </c>
      <c r="CT51" s="10">
        <f t="shared" si="48"/>
        <v>0</v>
      </c>
      <c r="CU51" s="10">
        <f t="shared" si="48"/>
        <v>0</v>
      </c>
      <c r="CV51" s="10">
        <f t="shared" si="49"/>
        <v>0</v>
      </c>
      <c r="CW51" s="10">
        <f t="shared" si="50"/>
        <v>0</v>
      </c>
      <c r="CX51" s="18">
        <f t="shared" si="51"/>
        <v>0</v>
      </c>
      <c r="CY51" s="18">
        <f t="shared" si="52"/>
        <v>0</v>
      </c>
      <c r="CZ51" s="18">
        <f t="shared" si="53"/>
        <v>0</v>
      </c>
      <c r="DA51" s="18">
        <f t="shared" si="54"/>
        <v>0</v>
      </c>
      <c r="DB51" s="7"/>
      <c r="DC51" s="9">
        <v>4597.8324176342958</v>
      </c>
      <c r="DD51" s="9">
        <v>2778.4510777904234</v>
      </c>
      <c r="DE51" s="9">
        <v>2439.8093872058107</v>
      </c>
      <c r="DF51" s="9">
        <v>2175.88107024395</v>
      </c>
      <c r="DG51" s="10">
        <v>1453.11958</v>
      </c>
      <c r="DH51" s="10">
        <v>1263.3953804195701</v>
      </c>
      <c r="DI51" s="10">
        <f t="shared" si="55"/>
        <v>-1819.3813398438724</v>
      </c>
      <c r="DJ51" s="10">
        <f t="shared" si="55"/>
        <v>-338.64169058461266</v>
      </c>
      <c r="DK51" s="10">
        <f t="shared" si="56"/>
        <v>1325.3314977904233</v>
      </c>
      <c r="DL51" s="10">
        <f t="shared" si="57"/>
        <v>1176.4140067862406</v>
      </c>
      <c r="DM51" s="18">
        <f t="shared" si="58"/>
        <v>-0.12188146600512366</v>
      </c>
      <c r="DN51" s="18">
        <f t="shared" si="59"/>
        <v>-0.13056337702120149</v>
      </c>
      <c r="DO51" s="18">
        <f t="shared" si="60"/>
        <v>-0.39570414373214396</v>
      </c>
      <c r="DP51" s="18">
        <f t="shared" si="61"/>
        <v>-0.33216957494966265</v>
      </c>
      <c r="DQ51" s="7"/>
      <c r="DR51" s="9">
        <v>5397.44025505642</v>
      </c>
      <c r="DS51" s="9">
        <v>4137.5434029999997</v>
      </c>
      <c r="DT51" s="9">
        <v>3676.0939237590401</v>
      </c>
      <c r="DU51" s="9">
        <v>5397.4402550000004</v>
      </c>
      <c r="DV51" s="10">
        <v>4137.5434029999997</v>
      </c>
      <c r="DW51" s="10">
        <v>3676.0939237590401</v>
      </c>
      <c r="DX51" s="10">
        <f t="shared" si="62"/>
        <v>-1259.8968520564204</v>
      </c>
      <c r="DY51" s="10">
        <f t="shared" si="62"/>
        <v>-461.44947924095959</v>
      </c>
      <c r="DZ51" s="10">
        <f t="shared" si="63"/>
        <v>0</v>
      </c>
      <c r="EA51" s="10">
        <f t="shared" si="64"/>
        <v>0</v>
      </c>
      <c r="EB51" s="18">
        <f t="shared" si="65"/>
        <v>-0.11152740510380565</v>
      </c>
      <c r="EC51" s="18">
        <f t="shared" si="66"/>
        <v>-0.11152740510380565</v>
      </c>
      <c r="ED51" s="18">
        <f t="shared" si="67"/>
        <v>-0.23342488152159277</v>
      </c>
      <c r="EE51" s="18">
        <f t="shared" si="68"/>
        <v>-0.23342488151357974</v>
      </c>
      <c r="EF51" s="6"/>
      <c r="EG51" s="9">
        <v>797.28005807602494</v>
      </c>
      <c r="EH51" s="9">
        <v>604.33091654702298</v>
      </c>
      <c r="EI51" s="9">
        <v>576.12608212725365</v>
      </c>
      <c r="EJ51" s="9">
        <v>831.195676850052</v>
      </c>
      <c r="EK51" s="10">
        <v>763.41418019778405</v>
      </c>
      <c r="EL51" s="10">
        <v>690.99832194323506</v>
      </c>
      <c r="EM51" s="10">
        <f t="shared" si="69"/>
        <v>-192.94914152900196</v>
      </c>
      <c r="EN51" s="10">
        <f t="shared" si="69"/>
        <v>-28.204834419769327</v>
      </c>
      <c r="EO51" s="10">
        <f t="shared" si="70"/>
        <v>-159.08326365076107</v>
      </c>
      <c r="EP51" s="10">
        <f t="shared" si="71"/>
        <v>-114.8722398159814</v>
      </c>
      <c r="EQ51" s="18">
        <f t="shared" si="72"/>
        <v>-4.667117575404519E-2</v>
      </c>
      <c r="ER51" s="18">
        <f t="shared" si="73"/>
        <v>-9.485788990163585E-2</v>
      </c>
      <c r="ES51" s="18">
        <f t="shared" si="74"/>
        <v>-0.24200924076117206</v>
      </c>
      <c r="ET51" s="18">
        <f t="shared" si="75"/>
        <v>-8.1546979297506331E-2</v>
      </c>
      <c r="EU51" s="7"/>
      <c r="EV51" s="9">
        <v>1511.404508393068</v>
      </c>
      <c r="EW51" s="9">
        <v>1101.837277612525</v>
      </c>
      <c r="EX51" s="9">
        <v>1071.5155446050128</v>
      </c>
      <c r="EY51" s="9">
        <v>1293.2922344770459</v>
      </c>
      <c r="EZ51" s="10">
        <v>1105.528656633948</v>
      </c>
      <c r="FA51" s="10">
        <v>1037.072766727978</v>
      </c>
      <c r="FB51" s="10">
        <f t="shared" si="76"/>
        <v>-409.56723078054301</v>
      </c>
      <c r="FC51" s="10">
        <f t="shared" si="76"/>
        <v>-30.321733007512194</v>
      </c>
      <c r="FD51" s="10">
        <f t="shared" si="77"/>
        <v>-3.6913790214230175</v>
      </c>
      <c r="FE51" s="10">
        <f t="shared" si="78"/>
        <v>34.442777877034814</v>
      </c>
      <c r="FF51" s="18">
        <f t="shared" si="79"/>
        <v>-2.7519247736120991E-2</v>
      </c>
      <c r="FG51" s="18">
        <f t="shared" si="80"/>
        <v>-6.1921407007576541E-2</v>
      </c>
      <c r="FH51" s="18">
        <f t="shared" si="81"/>
        <v>-0.27098452367063314</v>
      </c>
      <c r="FI51" s="18">
        <f t="shared" si="82"/>
        <v>-0.1451826376418488</v>
      </c>
      <c r="FJ51" s="15"/>
      <c r="FK51" s="9">
        <v>11869.687599905301</v>
      </c>
      <c r="FL51" s="9">
        <v>11869.687599905201</v>
      </c>
      <c r="FM51" s="9">
        <v>11869.687599905201</v>
      </c>
      <c r="FN51" s="9">
        <v>11869.687599905301</v>
      </c>
      <c r="FO51" s="9">
        <v>11869.687599999999</v>
      </c>
      <c r="FP51" s="9">
        <v>11869.687599905201</v>
      </c>
      <c r="FQ51" s="10">
        <f t="shared" si="83"/>
        <v>-1.0004441719502211E-10</v>
      </c>
      <c r="FR51" s="10">
        <f t="shared" si="83"/>
        <v>0</v>
      </c>
      <c r="FS51" s="10">
        <f t="shared" si="84"/>
        <v>-9.4798451755195856E-8</v>
      </c>
      <c r="FT51" s="10">
        <f t="shared" si="85"/>
        <v>0</v>
      </c>
      <c r="FU51" s="18">
        <f t="shared" si="86"/>
        <v>0</v>
      </c>
      <c r="FV51" s="18">
        <f t="shared" si="87"/>
        <v>-7.9866004017827618E-12</v>
      </c>
      <c r="FW51" s="18">
        <f t="shared" si="88"/>
        <v>-8.4285636292416222E-15</v>
      </c>
      <c r="FX51" s="18">
        <f t="shared" si="89"/>
        <v>7.9781718382172379E-12</v>
      </c>
      <c r="FY51" s="7"/>
    </row>
    <row r="52" spans="1:181">
      <c r="A52" s="5" t="s">
        <v>48</v>
      </c>
      <c r="B52" s="9">
        <f t="shared" si="90"/>
        <v>68387.755354039124</v>
      </c>
      <c r="C52" s="9">
        <f t="shared" si="91"/>
        <v>64770.333292714276</v>
      </c>
      <c r="D52" s="9">
        <f t="shared" si="92"/>
        <v>64554.792073376186</v>
      </c>
      <c r="E52" s="9">
        <f t="shared" si="93"/>
        <v>67887.702985171214</v>
      </c>
      <c r="F52" s="9">
        <f t="shared" si="94"/>
        <v>66662.195139461546</v>
      </c>
      <c r="G52" s="9">
        <f t="shared" si="95"/>
        <v>66589.364069620555</v>
      </c>
      <c r="H52" s="10">
        <f t="shared" si="6"/>
        <v>-3617.4220613248472</v>
      </c>
      <c r="I52" s="10">
        <f t="shared" si="6"/>
        <v>-215.54121933809074</v>
      </c>
      <c r="J52" s="10">
        <f t="shared" si="7"/>
        <v>-1891.8618467472697</v>
      </c>
      <c r="K52" s="10">
        <f t="shared" si="8"/>
        <v>-2034.5719962443691</v>
      </c>
      <c r="L52" s="18">
        <f t="shared" si="9"/>
        <v>-3.3277769061956643E-3</v>
      </c>
      <c r="M52" s="18">
        <f t="shared" si="10"/>
        <v>-1.0925393274047483E-3</v>
      </c>
      <c r="N52" s="18">
        <f t="shared" si="11"/>
        <v>-5.2895756595572989E-2</v>
      </c>
      <c r="O52" s="18">
        <f t="shared" si="12"/>
        <v>-1.8051985732634921E-2</v>
      </c>
      <c r="P52" s="5"/>
      <c r="Q52" s="10">
        <v>8067.62675983999</v>
      </c>
      <c r="R52" s="9">
        <v>5575.9349164599898</v>
      </c>
      <c r="S52" s="9">
        <v>5627.2683762899896</v>
      </c>
      <c r="T52" s="9">
        <v>8067.6267600000001</v>
      </c>
      <c r="U52" s="10">
        <v>7810.8092828000008</v>
      </c>
      <c r="V52" s="10">
        <v>7991.2796626999998</v>
      </c>
      <c r="W52" s="10">
        <f t="shared" si="13"/>
        <v>-2491.6918433800001</v>
      </c>
      <c r="X52" s="10">
        <f t="shared" si="13"/>
        <v>51.333459829999811</v>
      </c>
      <c r="Y52" s="10">
        <f t="shared" si="14"/>
        <v>-2234.874366340011</v>
      </c>
      <c r="Z52" s="10">
        <f t="shared" si="15"/>
        <v>-2364.0112864100101</v>
      </c>
      <c r="AA52" s="18">
        <f t="shared" si="16"/>
        <v>9.2062516150367892E-3</v>
      </c>
      <c r="AB52" s="18">
        <f t="shared" si="17"/>
        <v>2.3105208867077138E-2</v>
      </c>
      <c r="AC52" s="18">
        <f t="shared" si="18"/>
        <v>-0.3088506592525383</v>
      </c>
      <c r="AD52" s="18">
        <f t="shared" si="19"/>
        <v>-3.1833088569902968E-2</v>
      </c>
      <c r="AE52" s="7"/>
      <c r="AF52" s="9">
        <v>10295.995343484199</v>
      </c>
      <c r="AG52" s="9">
        <v>10287.3417522701</v>
      </c>
      <c r="AH52" s="9">
        <v>10287.886237827601</v>
      </c>
      <c r="AI52" s="9">
        <v>10295.995339999999</v>
      </c>
      <c r="AJ52" s="10">
        <v>10157.68622</v>
      </c>
      <c r="AK52" s="10">
        <v>10158.5242462815</v>
      </c>
      <c r="AL52" s="10">
        <f t="shared" si="20"/>
        <v>-8.653591214098924</v>
      </c>
      <c r="AM52" s="10">
        <f t="shared" si="20"/>
        <v>0.54448555750059313</v>
      </c>
      <c r="AN52" s="10">
        <f t="shared" si="21"/>
        <v>129.65553227010059</v>
      </c>
      <c r="AO52" s="10">
        <f t="shared" si="22"/>
        <v>129.3619915461004</v>
      </c>
      <c r="AP52" s="18">
        <f t="shared" si="23"/>
        <v>5.2927721330968897E-5</v>
      </c>
      <c r="AQ52" s="18">
        <f t="shared" si="24"/>
        <v>8.2501690183218535E-5</v>
      </c>
      <c r="AR52" s="18">
        <f t="shared" si="25"/>
        <v>-8.4048126727012673E-4</v>
      </c>
      <c r="AS52" s="18">
        <f t="shared" si="26"/>
        <v>-1.3433292793234686E-2</v>
      </c>
      <c r="AT52" s="7"/>
      <c r="AU52" s="9">
        <v>832.32</v>
      </c>
      <c r="AV52" s="9">
        <v>647.42572333497503</v>
      </c>
      <c r="AW52" s="9">
        <v>586.86842949004802</v>
      </c>
      <c r="AX52" s="9">
        <v>832.32</v>
      </c>
      <c r="AY52" s="10">
        <v>647.46170849999999</v>
      </c>
      <c r="AZ52" s="10">
        <v>559.23580800000002</v>
      </c>
      <c r="BA52" s="10">
        <f t="shared" si="27"/>
        <v>-184.89427666502502</v>
      </c>
      <c r="BB52" s="10">
        <f t="shared" si="27"/>
        <v>-60.557293844927017</v>
      </c>
      <c r="BC52" s="10">
        <f t="shared" si="28"/>
        <v>-3.5985165024953858E-2</v>
      </c>
      <c r="BD52" s="10">
        <f t="shared" si="29"/>
        <v>27.632621490047995</v>
      </c>
      <c r="BE52" s="18">
        <f t="shared" si="30"/>
        <v>-9.3535507877241006E-2</v>
      </c>
      <c r="BF52" s="18">
        <f t="shared" si="31"/>
        <v>-0.13626427531042165</v>
      </c>
      <c r="BG52" s="18">
        <f t="shared" si="32"/>
        <v>-0.22214325820000122</v>
      </c>
      <c r="BH52" s="18">
        <f t="shared" si="33"/>
        <v>-0.22210002342848911</v>
      </c>
      <c r="BI52" s="1"/>
      <c r="BJ52" s="9">
        <v>0</v>
      </c>
      <c r="BK52" s="9">
        <v>0</v>
      </c>
      <c r="BL52" s="9">
        <v>0</v>
      </c>
      <c r="BM52" s="9">
        <v>0</v>
      </c>
      <c r="BN52" s="10">
        <v>0</v>
      </c>
      <c r="BO52" s="10">
        <v>0</v>
      </c>
      <c r="BP52" s="10">
        <f t="shared" si="34"/>
        <v>0</v>
      </c>
      <c r="BQ52" s="10">
        <f t="shared" si="34"/>
        <v>0</v>
      </c>
      <c r="BR52" s="10">
        <f t="shared" si="35"/>
        <v>0</v>
      </c>
      <c r="BS52" s="10">
        <f t="shared" si="36"/>
        <v>0</v>
      </c>
      <c r="BT52" s="18">
        <f t="shared" si="37"/>
        <v>0</v>
      </c>
      <c r="BU52" s="18">
        <f t="shared" si="38"/>
        <v>0</v>
      </c>
      <c r="BV52" s="18">
        <f t="shared" si="39"/>
        <v>0</v>
      </c>
      <c r="BW52" s="18">
        <f t="shared" si="40"/>
        <v>0</v>
      </c>
      <c r="BX52" s="1"/>
      <c r="BY52" s="9">
        <v>2922.0554345444002</v>
      </c>
      <c r="BZ52" s="9">
        <v>2713.8272724508201</v>
      </c>
      <c r="CA52" s="9">
        <v>2661.2499826355502</v>
      </c>
      <c r="CB52" s="9">
        <v>2922.0554350000002</v>
      </c>
      <c r="CC52" s="10">
        <v>2713.8272964190846</v>
      </c>
      <c r="CD52" s="10">
        <v>2651.3588238227399</v>
      </c>
      <c r="CE52" s="10">
        <f t="shared" si="41"/>
        <v>-208.22816209358007</v>
      </c>
      <c r="CF52" s="10">
        <f t="shared" si="41"/>
        <v>-52.577289815269978</v>
      </c>
      <c r="CG52" s="10">
        <f t="shared" si="42"/>
        <v>-2.3968264486029511E-5</v>
      </c>
      <c r="CH52" s="10">
        <f t="shared" si="43"/>
        <v>9.8911588128103176</v>
      </c>
      <c r="CI52" s="18">
        <f t="shared" si="44"/>
        <v>-1.9373852694680952E-2</v>
      </c>
      <c r="CJ52" s="18">
        <f t="shared" si="45"/>
        <v>-2.3018588057822396E-2</v>
      </c>
      <c r="CK52" s="18">
        <f t="shared" si="46"/>
        <v>-7.1260852765459765E-2</v>
      </c>
      <c r="CL52" s="18">
        <f t="shared" si="47"/>
        <v>-7.1260844707730725E-2</v>
      </c>
      <c r="CM52" s="6"/>
      <c r="CN52" s="9">
        <v>15685.801300000001</v>
      </c>
      <c r="CO52" s="9">
        <v>15685.801300000001</v>
      </c>
      <c r="CP52" s="9">
        <v>15685.801300000001</v>
      </c>
      <c r="CQ52" s="9">
        <v>15685.801300000001</v>
      </c>
      <c r="CR52" s="9">
        <v>15685.801300000001</v>
      </c>
      <c r="CS52" s="9">
        <v>15685.801300000001</v>
      </c>
      <c r="CT52" s="10">
        <f t="shared" si="48"/>
        <v>0</v>
      </c>
      <c r="CU52" s="10">
        <f t="shared" si="48"/>
        <v>0</v>
      </c>
      <c r="CV52" s="10">
        <f t="shared" si="49"/>
        <v>0</v>
      </c>
      <c r="CW52" s="10">
        <f t="shared" si="50"/>
        <v>0</v>
      </c>
      <c r="CX52" s="18">
        <f t="shared" si="51"/>
        <v>0</v>
      </c>
      <c r="CY52" s="18">
        <f t="shared" si="52"/>
        <v>0</v>
      </c>
      <c r="CZ52" s="18">
        <f t="shared" si="53"/>
        <v>0</v>
      </c>
      <c r="DA52" s="18">
        <f t="shared" si="54"/>
        <v>0</v>
      </c>
      <c r="DB52" s="7"/>
      <c r="DC52" s="9">
        <v>910.41784491978854</v>
      </c>
      <c r="DD52" s="9">
        <v>427.54000819415791</v>
      </c>
      <c r="DE52" s="9">
        <v>336.75185254685636</v>
      </c>
      <c r="DF52" s="9">
        <v>437.10772852023302</v>
      </c>
      <c r="DG52" s="10">
        <v>222.33333160000001</v>
      </c>
      <c r="DH52" s="10">
        <v>185.934151181191</v>
      </c>
      <c r="DI52" s="10">
        <f t="shared" si="55"/>
        <v>-482.87783672563063</v>
      </c>
      <c r="DJ52" s="10">
        <f t="shared" si="55"/>
        <v>-90.788155647301551</v>
      </c>
      <c r="DK52" s="10">
        <f t="shared" si="56"/>
        <v>205.2066765941579</v>
      </c>
      <c r="DL52" s="10">
        <f t="shared" si="57"/>
        <v>150.81770136566536</v>
      </c>
      <c r="DM52" s="18">
        <f t="shared" si="58"/>
        <v>-0.21235008164679667</v>
      </c>
      <c r="DN52" s="18">
        <f t="shared" si="59"/>
        <v>-0.16371445593364647</v>
      </c>
      <c r="DO52" s="18">
        <f t="shared" si="60"/>
        <v>-0.53039144544467287</v>
      </c>
      <c r="DP52" s="18">
        <f t="shared" si="61"/>
        <v>-0.49135346484794867</v>
      </c>
      <c r="DQ52" s="7"/>
      <c r="DR52" s="9">
        <v>623.02180877582396</v>
      </c>
      <c r="DS52" s="9">
        <v>472.78669832999998</v>
      </c>
      <c r="DT52" s="9">
        <v>422.76184926019903</v>
      </c>
      <c r="DU52" s="9">
        <v>623.02180880000003</v>
      </c>
      <c r="DV52" s="10">
        <v>472.78669832999998</v>
      </c>
      <c r="DW52" s="10">
        <v>422.76184926019903</v>
      </c>
      <c r="DX52" s="10">
        <f t="shared" si="62"/>
        <v>-150.23511044582398</v>
      </c>
      <c r="DY52" s="10">
        <f t="shared" si="62"/>
        <v>-50.02484906980095</v>
      </c>
      <c r="DZ52" s="10">
        <f t="shared" si="63"/>
        <v>0</v>
      </c>
      <c r="EA52" s="10">
        <f t="shared" si="64"/>
        <v>0</v>
      </c>
      <c r="EB52" s="18">
        <f t="shared" si="65"/>
        <v>-0.10580849513427755</v>
      </c>
      <c r="EC52" s="18">
        <f t="shared" si="66"/>
        <v>-0.10580849513427755</v>
      </c>
      <c r="ED52" s="18">
        <f t="shared" si="67"/>
        <v>-0.2411394084920094</v>
      </c>
      <c r="EE52" s="18">
        <f t="shared" si="68"/>
        <v>-0.24113940852145663</v>
      </c>
      <c r="EF52" s="6"/>
      <c r="EG52" s="9">
        <v>108.54230149698989</v>
      </c>
      <c r="EH52" s="9">
        <v>80.775629654678795</v>
      </c>
      <c r="EI52" s="9">
        <v>75.1213037997519</v>
      </c>
      <c r="EJ52" s="9">
        <v>112.2574293598322</v>
      </c>
      <c r="EK52" s="10">
        <v>88.328917675680202</v>
      </c>
      <c r="EL52" s="10">
        <v>80.035065663955208</v>
      </c>
      <c r="EM52" s="10">
        <f t="shared" si="69"/>
        <v>-27.766671842311098</v>
      </c>
      <c r="EN52" s="10">
        <f t="shared" si="69"/>
        <v>-5.6543258549268955</v>
      </c>
      <c r="EO52" s="10">
        <f t="shared" si="70"/>
        <v>-7.5532880210014071</v>
      </c>
      <c r="EP52" s="10">
        <f t="shared" si="71"/>
        <v>-4.913761864203309</v>
      </c>
      <c r="EQ52" s="18">
        <f t="shared" si="72"/>
        <v>-7.0000393424347371E-2</v>
      </c>
      <c r="ER52" s="18">
        <f t="shared" si="73"/>
        <v>-9.389735807901288E-2</v>
      </c>
      <c r="ES52" s="18">
        <f t="shared" si="74"/>
        <v>-0.25581429045966125</v>
      </c>
      <c r="ET52" s="18">
        <f t="shared" si="75"/>
        <v>-0.21315748828927011</v>
      </c>
      <c r="EU52" s="7"/>
      <c r="EV52" s="9">
        <v>219.32713353692913</v>
      </c>
      <c r="EW52" s="9">
        <v>156.25256457864509</v>
      </c>
      <c r="EX52" s="9">
        <v>148.43531408528099</v>
      </c>
      <c r="EY52" s="9">
        <v>188.8697560501445</v>
      </c>
      <c r="EZ52" s="10">
        <v>140.51295413677749</v>
      </c>
      <c r="FA52" s="10">
        <v>131.78573527006063</v>
      </c>
      <c r="FB52" s="10">
        <f t="shared" si="76"/>
        <v>-63.074568958284033</v>
      </c>
      <c r="FC52" s="10">
        <f t="shared" si="76"/>
        <v>-7.8172504933640994</v>
      </c>
      <c r="FD52" s="10">
        <f t="shared" si="77"/>
        <v>15.739610441867598</v>
      </c>
      <c r="FE52" s="10">
        <f t="shared" si="78"/>
        <v>16.649578815220366</v>
      </c>
      <c r="FF52" s="18">
        <f t="shared" si="79"/>
        <v>-5.0029582006825356E-2</v>
      </c>
      <c r="FG52" s="18">
        <f t="shared" si="80"/>
        <v>-6.2109710242243266E-2</v>
      </c>
      <c r="FH52" s="18">
        <f t="shared" si="81"/>
        <v>-0.28758215156112399</v>
      </c>
      <c r="FI52" s="18">
        <f t="shared" si="82"/>
        <v>-0.25603253228393213</v>
      </c>
      <c r="FJ52" s="15"/>
      <c r="FK52" s="9">
        <v>28722.647427440999</v>
      </c>
      <c r="FL52" s="9">
        <v>28722.647427440901</v>
      </c>
      <c r="FM52" s="9">
        <v>28722.647427440901</v>
      </c>
      <c r="FN52" s="9">
        <v>28722.647427440999</v>
      </c>
      <c r="FO52" s="9">
        <v>28722.647430000001</v>
      </c>
      <c r="FP52" s="9">
        <v>28722.647427440901</v>
      </c>
      <c r="FQ52" s="10">
        <f t="shared" si="83"/>
        <v>-9.822542779147625E-11</v>
      </c>
      <c r="FR52" s="10">
        <f t="shared" si="83"/>
        <v>0</v>
      </c>
      <c r="FS52" s="10">
        <f t="shared" si="84"/>
        <v>-2.5590998120605946E-6</v>
      </c>
      <c r="FT52" s="10">
        <f t="shared" si="85"/>
        <v>0</v>
      </c>
      <c r="FU52" s="18">
        <f t="shared" si="86"/>
        <v>0</v>
      </c>
      <c r="FV52" s="18">
        <f t="shared" si="87"/>
        <v>-8.9096933640862317E-11</v>
      </c>
      <c r="FW52" s="18">
        <f t="shared" si="88"/>
        <v>-3.4197901861105531E-15</v>
      </c>
      <c r="FX52" s="18">
        <f t="shared" si="89"/>
        <v>8.9093513858614165E-11</v>
      </c>
      <c r="FY52" s="7"/>
    </row>
    <row r="53" spans="1:181">
      <c r="A53" s="4" t="s">
        <v>58</v>
      </c>
      <c r="B53" s="11">
        <f t="shared" ref="B53:G53" si="96">SUM(B2:B52)</f>
        <v>4300711.8754876666</v>
      </c>
      <c r="C53" s="11">
        <f t="shared" si="96"/>
        <v>4008914.2205488896</v>
      </c>
      <c r="D53" s="11">
        <f t="shared" si="96"/>
        <v>3936289.2314882888</v>
      </c>
      <c r="E53" s="11">
        <f t="shared" si="96"/>
        <v>4228137.1648387341</v>
      </c>
      <c r="F53" s="11">
        <f t="shared" si="96"/>
        <v>3960712.9285346903</v>
      </c>
      <c r="G53" s="11">
        <f t="shared" si="96"/>
        <v>3995590.8037372883</v>
      </c>
      <c r="H53" s="10">
        <f t="shared" si="6"/>
        <v>-291797.65493877698</v>
      </c>
      <c r="I53" s="10">
        <f t="shared" si="6"/>
        <v>-72624.989060600754</v>
      </c>
      <c r="J53" s="10">
        <f t="shared" si="7"/>
        <v>48201.292014199309</v>
      </c>
      <c r="K53" s="10">
        <f t="shared" si="8"/>
        <v>-59301.572248999495</v>
      </c>
      <c r="L53" s="18">
        <f t="shared" si="9"/>
        <v>-1.8115875038767264E-2</v>
      </c>
      <c r="M53" s="18">
        <f t="shared" si="10"/>
        <v>8.8059588846550185E-3</v>
      </c>
      <c r="N53" s="18">
        <f t="shared" si="11"/>
        <v>-6.7848687237549346E-2</v>
      </c>
      <c r="O53" s="18">
        <f t="shared" si="12"/>
        <v>-6.324871352990831E-2</v>
      </c>
      <c r="P53" s="4"/>
      <c r="Q53" s="11">
        <f t="shared" ref="Q53:V53" si="97">SUM(Q2:Q52)</f>
        <v>496876.95352981059</v>
      </c>
      <c r="R53" s="11">
        <f t="shared" si="97"/>
        <v>442160.66326367937</v>
      </c>
      <c r="S53" s="11">
        <f t="shared" si="97"/>
        <v>423058.38019187946</v>
      </c>
      <c r="T53" s="11">
        <f t="shared" si="97"/>
        <v>508902.93949391402</v>
      </c>
      <c r="U53" s="11">
        <f t="shared" si="97"/>
        <v>387855.97637449997</v>
      </c>
      <c r="V53" s="11">
        <f t="shared" si="97"/>
        <v>464562.683000919</v>
      </c>
      <c r="W53" s="10">
        <f t="shared" si="13"/>
        <v>-54716.290266131226</v>
      </c>
      <c r="X53" s="10">
        <f t="shared" si="13"/>
        <v>-19102.283071799902</v>
      </c>
      <c r="Y53" s="10">
        <f t="shared" si="14"/>
        <v>54304.6868891794</v>
      </c>
      <c r="Z53" s="10">
        <f t="shared" si="15"/>
        <v>-41504.302809039538</v>
      </c>
      <c r="AA53" s="18">
        <f t="shared" si="16"/>
        <v>-4.320213139450714E-2</v>
      </c>
      <c r="AB53" s="18">
        <f t="shared" si="17"/>
        <v>0.19777110912003523</v>
      </c>
      <c r="AC53" s="18">
        <f t="shared" si="18"/>
        <v>-0.11012040280280069</v>
      </c>
      <c r="AD53" s="18">
        <f t="shared" si="19"/>
        <v>-0.23785864400742307</v>
      </c>
      <c r="AE53" s="7"/>
      <c r="AF53" s="11">
        <f t="shared" ref="AF53:AK53" si="98">SUM(AF2:AF52)</f>
        <v>433380.94644953869</v>
      </c>
      <c r="AG53" s="11">
        <f t="shared" si="98"/>
        <v>413872.64932238759</v>
      </c>
      <c r="AH53" s="11">
        <f t="shared" si="98"/>
        <v>411207.73871799221</v>
      </c>
      <c r="AI53" s="11">
        <f t="shared" si="98"/>
        <v>442656.41514250007</v>
      </c>
      <c r="AJ53" s="11">
        <f t="shared" si="98"/>
        <v>431691.36924719997</v>
      </c>
      <c r="AK53" s="11">
        <f t="shared" si="98"/>
        <v>430184.45732603845</v>
      </c>
      <c r="AL53" s="10">
        <f t="shared" si="20"/>
        <v>-19508.297127151105</v>
      </c>
      <c r="AM53" s="10">
        <f t="shared" si="20"/>
        <v>-2664.9106043953798</v>
      </c>
      <c r="AN53" s="10">
        <f t="shared" si="21"/>
        <v>-17818.71992481238</v>
      </c>
      <c r="AO53" s="10">
        <f t="shared" si="22"/>
        <v>-18976.718608046242</v>
      </c>
      <c r="AP53" s="18">
        <f t="shared" si="23"/>
        <v>-6.4389628277164504E-3</v>
      </c>
      <c r="AQ53" s="18">
        <f t="shared" si="24"/>
        <v>-3.4907158875780377E-3</v>
      </c>
      <c r="AR53" s="18">
        <f t="shared" si="25"/>
        <v>-4.5014201217133065E-2</v>
      </c>
      <c r="AS53" s="18">
        <f t="shared" si="26"/>
        <v>-2.4771008665423356E-2</v>
      </c>
      <c r="AT53" s="7"/>
      <c r="AU53" s="11">
        <f t="shared" ref="AU53:AZ53" si="99">SUM(AU2:AU52)</f>
        <v>56665.722319171568</v>
      </c>
      <c r="AV53" s="11">
        <f t="shared" si="99"/>
        <v>47071.631022884016</v>
      </c>
      <c r="AW53" s="11">
        <f t="shared" si="99"/>
        <v>41949.36094719205</v>
      </c>
      <c r="AX53" s="11">
        <f t="shared" si="99"/>
        <v>56687.313054178878</v>
      </c>
      <c r="AY53" s="11">
        <f t="shared" si="99"/>
        <v>47121.161245458003</v>
      </c>
      <c r="AZ53" s="11">
        <f t="shared" si="99"/>
        <v>39601.410509079447</v>
      </c>
      <c r="BA53" s="10">
        <f t="shared" si="27"/>
        <v>-9594.0912962875518</v>
      </c>
      <c r="BB53" s="10">
        <f t="shared" si="27"/>
        <v>-5122.2700756919658</v>
      </c>
      <c r="BC53" s="10">
        <f t="shared" si="28"/>
        <v>-49.530222573986975</v>
      </c>
      <c r="BD53" s="10">
        <f t="shared" si="29"/>
        <v>2347.9504381126026</v>
      </c>
      <c r="BE53" s="18">
        <f t="shared" si="30"/>
        <v>-0.10881862311509365</v>
      </c>
      <c r="BF53" s="18">
        <f t="shared" si="31"/>
        <v>-0.15958330689703412</v>
      </c>
      <c r="BG53" s="18">
        <f t="shared" si="32"/>
        <v>-0.16931031501281343</v>
      </c>
      <c r="BH53" s="18">
        <f t="shared" si="33"/>
        <v>-0.16875295887773034</v>
      </c>
      <c r="BI53" s="1"/>
      <c r="BJ53" s="11">
        <f t="shared" ref="BJ53:BO53" si="100">SUM(BJ2:BJ52)</f>
        <v>10673.041295853</v>
      </c>
      <c r="BK53" s="11">
        <f t="shared" si="100"/>
        <v>4546.3381332946255</v>
      </c>
      <c r="BL53" s="11">
        <f t="shared" si="100"/>
        <v>4888.0819026695981</v>
      </c>
      <c r="BM53" s="11">
        <f t="shared" si="100"/>
        <v>49293.900030323566</v>
      </c>
      <c r="BN53" s="11">
        <f t="shared" si="100"/>
        <v>64806.504873665981</v>
      </c>
      <c r="BO53" s="11">
        <f t="shared" si="100"/>
        <v>69840.316631301204</v>
      </c>
      <c r="BP53" s="10">
        <f t="shared" si="34"/>
        <v>-6126.7031625583741</v>
      </c>
      <c r="BQ53" s="10">
        <f t="shared" si="34"/>
        <v>341.74376937497254</v>
      </c>
      <c r="BR53" s="10">
        <f t="shared" si="35"/>
        <v>-60260.166740371358</v>
      </c>
      <c r="BS53" s="10">
        <f t="shared" si="36"/>
        <v>-64952.234728631607</v>
      </c>
      <c r="BT53" s="18">
        <f t="shared" si="37"/>
        <v>7.5169017207991698E-2</v>
      </c>
      <c r="BU53" s="18">
        <f t="shared" si="38"/>
        <v>7.7674482946552242E-2</v>
      </c>
      <c r="BV53" s="18">
        <f t="shared" si="39"/>
        <v>-0.5740353656215027</v>
      </c>
      <c r="BW53" s="18">
        <f t="shared" si="40"/>
        <v>0.31469623693397564</v>
      </c>
      <c r="BX53" s="1"/>
      <c r="BY53" s="11">
        <f t="shared" ref="BY53:CD53" si="101">SUM(BY2:BY52)</f>
        <v>1079906.1445183337</v>
      </c>
      <c r="BZ53" s="11">
        <f t="shared" si="101"/>
        <v>1043330.7659092827</v>
      </c>
      <c r="CA53" s="11">
        <f t="shared" si="101"/>
        <v>1034149.9481549278</v>
      </c>
      <c r="CB53" s="11">
        <f t="shared" si="101"/>
        <v>1076953.9873216001</v>
      </c>
      <c r="CC53" s="11">
        <f t="shared" si="101"/>
        <v>1040762.8195732071</v>
      </c>
      <c r="CD53" s="11">
        <f t="shared" si="101"/>
        <v>1029903.6552987725</v>
      </c>
      <c r="CE53" s="10">
        <f t="shared" si="41"/>
        <v>-36575.378609050997</v>
      </c>
      <c r="CF53" s="10">
        <f t="shared" si="41"/>
        <v>-9180.81775435491</v>
      </c>
      <c r="CG53" s="10">
        <f t="shared" si="42"/>
        <v>2567.9463360756636</v>
      </c>
      <c r="CH53" s="10">
        <f t="shared" si="43"/>
        <v>4246.2928561553126</v>
      </c>
      <c r="CI53" s="18">
        <f t="shared" si="44"/>
        <v>-8.7995274886326687E-3</v>
      </c>
      <c r="CJ53" s="18">
        <f t="shared" si="45"/>
        <v>-1.0433851085195043E-2</v>
      </c>
      <c r="CK53" s="18">
        <f t="shared" si="46"/>
        <v>-3.3869034632972264E-2</v>
      </c>
      <c r="CL53" s="18">
        <f t="shared" si="47"/>
        <v>-3.3605119786408864E-2</v>
      </c>
      <c r="CM53" s="1"/>
      <c r="CN53" s="11">
        <f t="shared" ref="CN53:CS53" si="102">SUM(CN2:CN52)</f>
        <v>684034.7326999997</v>
      </c>
      <c r="CO53" s="11">
        <f t="shared" si="102"/>
        <v>684034.7326999997</v>
      </c>
      <c r="CP53" s="11">
        <f t="shared" si="102"/>
        <v>684034.7326999997</v>
      </c>
      <c r="CQ53" s="11">
        <f t="shared" si="102"/>
        <v>684034.7326999997</v>
      </c>
      <c r="CR53" s="11">
        <f t="shared" si="102"/>
        <v>684034.7326999997</v>
      </c>
      <c r="CS53" s="11">
        <f t="shared" si="102"/>
        <v>684034.7326999997</v>
      </c>
      <c r="CT53" s="10">
        <f t="shared" si="48"/>
        <v>0</v>
      </c>
      <c r="CU53" s="10">
        <f t="shared" si="48"/>
        <v>0</v>
      </c>
      <c r="CV53" s="10">
        <f t="shared" si="49"/>
        <v>0</v>
      </c>
      <c r="CW53" s="10">
        <f t="shared" si="50"/>
        <v>0</v>
      </c>
      <c r="CX53" s="18">
        <f t="shared" si="51"/>
        <v>0</v>
      </c>
      <c r="CY53" s="18">
        <f t="shared" si="52"/>
        <v>0</v>
      </c>
      <c r="CZ53" s="18">
        <f t="shared" si="53"/>
        <v>0</v>
      </c>
      <c r="DA53" s="18">
        <f t="shared" si="54"/>
        <v>0</v>
      </c>
      <c r="DB53" s="7"/>
      <c r="DC53" s="11">
        <f t="shared" ref="DC53:DH53" si="103">SUM(DC2:DC52)</f>
        <v>236927.26502335217</v>
      </c>
      <c r="DD53" s="11">
        <f t="shared" si="103"/>
        <v>138196.7415955303</v>
      </c>
      <c r="DE53" s="11">
        <f t="shared" si="103"/>
        <v>119321.65100545803</v>
      </c>
      <c r="DF53" s="11">
        <f t="shared" si="103"/>
        <v>115990.89041304226</v>
      </c>
      <c r="DG53" s="11">
        <f t="shared" si="103"/>
        <v>69182.358002810011</v>
      </c>
      <c r="DH53" s="11">
        <f t="shared" si="103"/>
        <v>61656.127762293821</v>
      </c>
      <c r="DI53" s="10">
        <f t="shared" si="55"/>
        <v>-98730.52342782187</v>
      </c>
      <c r="DJ53" s="10">
        <f t="shared" si="55"/>
        <v>-18875.090590072272</v>
      </c>
      <c r="DK53" s="10">
        <f t="shared" si="56"/>
        <v>69014.383592720289</v>
      </c>
      <c r="DL53" s="10">
        <f t="shared" si="57"/>
        <v>57665.523243164207</v>
      </c>
      <c r="DM53" s="18">
        <f t="shared" si="58"/>
        <v>-0.1365812997625897</v>
      </c>
      <c r="DN53" s="18">
        <f t="shared" si="59"/>
        <v>-0.1087882873291265</v>
      </c>
      <c r="DO53" s="18">
        <f t="shared" si="60"/>
        <v>-0.41671237549671936</v>
      </c>
      <c r="DP53" s="18">
        <f t="shared" si="61"/>
        <v>-0.40355352255291421</v>
      </c>
      <c r="DQ53" s="7"/>
      <c r="DR53" s="11">
        <f t="shared" ref="DR53:DW53" si="104">SUM(DR2:DR52)</f>
        <v>201137.75712026237</v>
      </c>
      <c r="DS53" s="11">
        <f t="shared" si="104"/>
        <v>152333.09290711366</v>
      </c>
      <c r="DT53" s="11">
        <f t="shared" si="104"/>
        <v>136523.08695020221</v>
      </c>
      <c r="DU53" s="11">
        <f t="shared" si="104"/>
        <v>198734.39578909994</v>
      </c>
      <c r="DV53" s="11">
        <f t="shared" si="104"/>
        <v>151886.54741617996</v>
      </c>
      <c r="DW53" s="11">
        <f t="shared" si="104"/>
        <v>136015.6921905356</v>
      </c>
      <c r="DX53" s="10">
        <f t="shared" si="62"/>
        <v>-48804.664213148702</v>
      </c>
      <c r="DY53" s="10">
        <f t="shared" si="62"/>
        <v>-15810.005956911453</v>
      </c>
      <c r="DZ53" s="10">
        <f t="shared" si="63"/>
        <v>446.5454909336986</v>
      </c>
      <c r="EA53" s="10">
        <f t="shared" si="64"/>
        <v>507.39475966661121</v>
      </c>
      <c r="EB53" s="18">
        <f t="shared" si="65"/>
        <v>-0.10378576089538032</v>
      </c>
      <c r="EC53" s="18">
        <f t="shared" si="66"/>
        <v>-0.10449151353843794</v>
      </c>
      <c r="ED53" s="18">
        <f t="shared" si="67"/>
        <v>-0.24264297719084083</v>
      </c>
      <c r="EE53" s="18">
        <f t="shared" si="68"/>
        <v>-0.23573095229391319</v>
      </c>
      <c r="EF53" s="1"/>
      <c r="EG53" s="11">
        <f t="shared" ref="EG53:EL53" si="105">SUM(EG2:EG52)</f>
        <v>20928.944360921847</v>
      </c>
      <c r="EH53" s="11">
        <f t="shared" si="105"/>
        <v>15894.038283660699</v>
      </c>
      <c r="EI53" s="11">
        <f t="shared" si="105"/>
        <v>15058.512068547527</v>
      </c>
      <c r="EJ53" s="11">
        <f t="shared" si="105"/>
        <v>21737.754682428349</v>
      </c>
      <c r="EK53" s="11">
        <f t="shared" si="105"/>
        <v>17841.552786293512</v>
      </c>
      <c r="EL53" s="11">
        <f t="shared" si="105"/>
        <v>16290.615158246463</v>
      </c>
      <c r="EM53" s="10">
        <f t="shared" si="69"/>
        <v>-5034.9060772611483</v>
      </c>
      <c r="EN53" s="10">
        <f t="shared" si="69"/>
        <v>-835.52621511317193</v>
      </c>
      <c r="EO53" s="10">
        <f t="shared" si="70"/>
        <v>-1947.5145026328137</v>
      </c>
      <c r="EP53" s="10">
        <f t="shared" si="71"/>
        <v>-1232.1030896989359</v>
      </c>
      <c r="EQ53" s="18">
        <f t="shared" si="72"/>
        <v>-5.256852916807838E-2</v>
      </c>
      <c r="ER53" s="18">
        <f t="shared" si="73"/>
        <v>-8.6928399485415461E-2</v>
      </c>
      <c r="ES53" s="18">
        <f t="shared" si="74"/>
        <v>-0.24057143018939051</v>
      </c>
      <c r="ET53" s="18">
        <f t="shared" si="75"/>
        <v>-0.17923663014213331</v>
      </c>
      <c r="EU53" s="7"/>
      <c r="EV53" s="11">
        <f t="shared" ref="EV53:FA53" si="106">SUM(EV2:EV52)</f>
        <v>49788.916811549345</v>
      </c>
      <c r="EW53" s="11">
        <f t="shared" si="106"/>
        <v>36911.184909839059</v>
      </c>
      <c r="EX53" s="11">
        <f t="shared" si="106"/>
        <v>35501.17012047024</v>
      </c>
      <c r="EY53" s="11">
        <f t="shared" si="106"/>
        <v>42753.384852774157</v>
      </c>
      <c r="EZ53" s="11">
        <f t="shared" si="106"/>
        <v>34967.994140175309</v>
      </c>
      <c r="FA53" s="11">
        <f t="shared" si="106"/>
        <v>32887.212377131866</v>
      </c>
      <c r="FB53" s="10">
        <f t="shared" si="76"/>
        <v>-12877.731901710285</v>
      </c>
      <c r="FC53" s="10">
        <f t="shared" si="76"/>
        <v>-1410.014789368819</v>
      </c>
      <c r="FD53" s="10">
        <f t="shared" si="77"/>
        <v>1943.19076966375</v>
      </c>
      <c r="FE53" s="10">
        <f t="shared" si="78"/>
        <v>2613.9577433383747</v>
      </c>
      <c r="FF53" s="18">
        <f t="shared" si="79"/>
        <v>-3.8200203889769059E-2</v>
      </c>
      <c r="FG53" s="18">
        <f t="shared" si="80"/>
        <v>-5.9505322344263353E-2</v>
      </c>
      <c r="FH53" s="18">
        <f t="shared" si="81"/>
        <v>-0.25864655683216403</v>
      </c>
      <c r="FI53" s="18">
        <f t="shared" si="82"/>
        <v>-0.18209998434998004</v>
      </c>
      <c r="FJ53" s="16"/>
      <c r="FK53" s="11">
        <f t="shared" ref="FK53:FP53" si="107">SUM(FK2:FK52)</f>
        <v>1030391.4513588737</v>
      </c>
      <c r="FL53" s="11">
        <f t="shared" si="107"/>
        <v>1030562.3825012173</v>
      </c>
      <c r="FM53" s="11">
        <f t="shared" si="107"/>
        <v>1030596.5687289496</v>
      </c>
      <c r="FN53" s="11">
        <f t="shared" si="107"/>
        <v>1030391.4513588737</v>
      </c>
      <c r="FO53" s="11">
        <f t="shared" si="107"/>
        <v>1030561.9121751997</v>
      </c>
      <c r="FP53" s="11">
        <f t="shared" si="107"/>
        <v>1030613.9007829694</v>
      </c>
      <c r="FQ53" s="10">
        <f t="shared" si="83"/>
        <v>170.93114234355744</v>
      </c>
      <c r="FR53" s="10">
        <f t="shared" si="83"/>
        <v>34.186227732338011</v>
      </c>
      <c r="FS53" s="10">
        <f t="shared" si="84"/>
        <v>0.470326017588377</v>
      </c>
      <c r="FT53" s="10">
        <f t="shared" si="85"/>
        <v>-17.332054019789211</v>
      </c>
      <c r="FU53" s="18">
        <f t="shared" si="86"/>
        <v>3.3172400150456329E-5</v>
      </c>
      <c r="FV53" s="18">
        <f t="shared" si="87"/>
        <v>5.044685540530371E-5</v>
      </c>
      <c r="FW53" s="18">
        <f t="shared" si="88"/>
        <v>1.6588951909309277E-4</v>
      </c>
      <c r="FX53" s="18">
        <f t="shared" si="89"/>
        <v>1.654330653667268E-4</v>
      </c>
      <c r="FY53" s="7"/>
    </row>
  </sheetData>
  <mergeCells count="12">
    <mergeCell ref="B1:O1"/>
    <mergeCell ref="FK1:FX1"/>
    <mergeCell ref="CN1:DA1"/>
    <mergeCell ref="Q1:AD1"/>
    <mergeCell ref="AF1:AS1"/>
    <mergeCell ref="AU1:BH1"/>
    <mergeCell ref="BJ1:BW1"/>
    <mergeCell ref="BY1:CL1"/>
    <mergeCell ref="DC1:DP1"/>
    <mergeCell ref="DR1:EE1"/>
    <mergeCell ref="EG1:ET1"/>
    <mergeCell ref="EV1:F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FJ53"/>
  <sheetViews>
    <sheetView zoomScale="80" zoomScaleNormal="80" workbookViewId="0">
      <pane xSplit="1" ySplit="2" topLeftCell="B18" activePane="bottomRight" state="frozen"/>
      <selection activeCell="D34" sqref="D34"/>
      <selection pane="topRight" activeCell="D34" sqref="D34"/>
      <selection pane="bottomLeft" activeCell="D34" sqref="D34"/>
      <selection pane="bottomRight" activeCell="B2" sqref="B1:G1048576"/>
    </sheetView>
  </sheetViews>
  <sheetFormatPr defaultRowHeight="12.75"/>
  <cols>
    <col min="1" max="1" width="17.42578125" bestFit="1" customWidth="1"/>
    <col min="2" max="7" width="12.7109375" customWidth="1"/>
    <col min="8" max="8" width="10.85546875" bestFit="1" customWidth="1"/>
    <col min="9" max="13" width="10.85546875" customWidth="1"/>
    <col min="14" max="14" width="10.140625" bestFit="1" customWidth="1"/>
    <col min="15" max="15" width="9.85546875" bestFit="1" customWidth="1"/>
    <col min="16" max="16" width="17.42578125" customWidth="1"/>
    <col min="38" max="38" width="9.85546875" bestFit="1" customWidth="1"/>
    <col min="39" max="43" width="9.85546875" customWidth="1"/>
    <col min="44" max="44" width="9.85546875" bestFit="1" customWidth="1"/>
    <col min="83" max="83" width="9.85546875" bestFit="1" customWidth="1"/>
    <col min="84" max="88" width="9.85546875" customWidth="1"/>
    <col min="89" max="89" width="9.85546875" bestFit="1" customWidth="1"/>
    <col min="113" max="118" width="9.85546875" customWidth="1"/>
  </cols>
  <sheetData>
    <row r="1" spans="1:166">
      <c r="B1" s="172" t="s">
        <v>62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Q1" s="172" t="s">
        <v>49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 s="172" t="s">
        <v>50</v>
      </c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U1" s="172" t="s">
        <v>55</v>
      </c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J1" s="172" t="s">
        <v>56</v>
      </c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Y1" s="172" t="s">
        <v>52</v>
      </c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N1" s="172" t="s">
        <v>51</v>
      </c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C1" s="172" t="s">
        <v>53</v>
      </c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R1" s="172" t="s">
        <v>54</v>
      </c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G1" s="172" t="s">
        <v>60</v>
      </c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V1" s="172" t="s">
        <v>61</v>
      </c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</row>
    <row r="2" spans="1:166" ht="38.25">
      <c r="B2" s="8" t="s">
        <v>63</v>
      </c>
      <c r="C2" s="8" t="s">
        <v>64</v>
      </c>
      <c r="D2" s="8" t="s">
        <v>70</v>
      </c>
      <c r="E2" s="8" t="s">
        <v>65</v>
      </c>
      <c r="F2" s="8" t="s">
        <v>66</v>
      </c>
      <c r="G2" s="8" t="s">
        <v>75</v>
      </c>
      <c r="H2" s="12" t="s">
        <v>67</v>
      </c>
      <c r="I2" s="12" t="s">
        <v>71</v>
      </c>
      <c r="J2" s="12" t="s">
        <v>78</v>
      </c>
      <c r="K2" s="12" t="s">
        <v>76</v>
      </c>
      <c r="L2" s="12" t="s">
        <v>72</v>
      </c>
      <c r="M2" s="12" t="s">
        <v>77</v>
      </c>
      <c r="N2" s="12" t="s">
        <v>73</v>
      </c>
      <c r="O2" s="12" t="s">
        <v>74</v>
      </c>
      <c r="Q2" s="8" t="s">
        <v>63</v>
      </c>
      <c r="R2" s="8" t="s">
        <v>64</v>
      </c>
      <c r="S2" s="8" t="s">
        <v>70</v>
      </c>
      <c r="T2" s="8" t="s">
        <v>65</v>
      </c>
      <c r="U2" s="8" t="s">
        <v>66</v>
      </c>
      <c r="V2" s="8" t="s">
        <v>75</v>
      </c>
      <c r="W2" s="12" t="s">
        <v>67</v>
      </c>
      <c r="X2" s="12" t="s">
        <v>71</v>
      </c>
      <c r="Y2" s="12" t="s">
        <v>78</v>
      </c>
      <c r="Z2" s="12" t="s">
        <v>76</v>
      </c>
      <c r="AA2" s="12" t="s">
        <v>72</v>
      </c>
      <c r="AB2" s="12" t="s">
        <v>77</v>
      </c>
      <c r="AC2" s="12" t="s">
        <v>73</v>
      </c>
      <c r="AD2" s="12" t="s">
        <v>74</v>
      </c>
      <c r="AF2" s="8" t="s">
        <v>63</v>
      </c>
      <c r="AG2" s="8" t="s">
        <v>64</v>
      </c>
      <c r="AH2" s="8" t="s">
        <v>70</v>
      </c>
      <c r="AI2" s="8" t="s">
        <v>65</v>
      </c>
      <c r="AJ2" s="8" t="s">
        <v>66</v>
      </c>
      <c r="AK2" s="8" t="s">
        <v>75</v>
      </c>
      <c r="AL2" s="12" t="s">
        <v>67</v>
      </c>
      <c r="AM2" s="12" t="s">
        <v>71</v>
      </c>
      <c r="AN2" s="12" t="s">
        <v>78</v>
      </c>
      <c r="AO2" s="12" t="s">
        <v>76</v>
      </c>
      <c r="AP2" s="12" t="s">
        <v>72</v>
      </c>
      <c r="AQ2" s="12" t="s">
        <v>77</v>
      </c>
      <c r="AR2" s="12" t="s">
        <v>73</v>
      </c>
      <c r="AS2" s="12" t="s">
        <v>74</v>
      </c>
      <c r="AU2" s="8" t="s">
        <v>63</v>
      </c>
      <c r="AV2" s="8" t="s">
        <v>64</v>
      </c>
      <c r="AW2" s="8" t="s">
        <v>70</v>
      </c>
      <c r="AX2" s="8" t="s">
        <v>65</v>
      </c>
      <c r="AY2" s="8" t="s">
        <v>66</v>
      </c>
      <c r="AZ2" s="8" t="s">
        <v>75</v>
      </c>
      <c r="BA2" s="12" t="s">
        <v>67</v>
      </c>
      <c r="BB2" s="12" t="s">
        <v>71</v>
      </c>
      <c r="BC2" s="12" t="s">
        <v>78</v>
      </c>
      <c r="BD2" s="12" t="s">
        <v>76</v>
      </c>
      <c r="BE2" s="12" t="s">
        <v>72</v>
      </c>
      <c r="BF2" s="12" t="s">
        <v>77</v>
      </c>
      <c r="BG2" s="12" t="s">
        <v>73</v>
      </c>
      <c r="BH2" s="12" t="s">
        <v>74</v>
      </c>
      <c r="BJ2" s="8" t="s">
        <v>63</v>
      </c>
      <c r="BK2" s="8" t="s">
        <v>64</v>
      </c>
      <c r="BL2" s="8" t="s">
        <v>70</v>
      </c>
      <c r="BM2" s="8" t="s">
        <v>65</v>
      </c>
      <c r="BN2" s="8" t="s">
        <v>66</v>
      </c>
      <c r="BO2" s="8" t="s">
        <v>75</v>
      </c>
      <c r="BP2" s="12" t="s">
        <v>67</v>
      </c>
      <c r="BQ2" s="12" t="s">
        <v>71</v>
      </c>
      <c r="BR2" s="12" t="s">
        <v>78</v>
      </c>
      <c r="BS2" s="12" t="s">
        <v>76</v>
      </c>
      <c r="BT2" s="12" t="s">
        <v>72</v>
      </c>
      <c r="BU2" s="12" t="s">
        <v>77</v>
      </c>
      <c r="BV2" s="12" t="s">
        <v>73</v>
      </c>
      <c r="BW2" s="12" t="s">
        <v>74</v>
      </c>
      <c r="BY2" s="8" t="s">
        <v>63</v>
      </c>
      <c r="BZ2" s="8" t="s">
        <v>64</v>
      </c>
      <c r="CA2" s="8" t="s">
        <v>70</v>
      </c>
      <c r="CB2" s="8" t="s">
        <v>65</v>
      </c>
      <c r="CC2" s="8" t="s">
        <v>66</v>
      </c>
      <c r="CD2" s="8" t="s">
        <v>75</v>
      </c>
      <c r="CE2" s="12" t="s">
        <v>67</v>
      </c>
      <c r="CF2" s="12" t="s">
        <v>71</v>
      </c>
      <c r="CG2" s="12" t="s">
        <v>78</v>
      </c>
      <c r="CH2" s="12" t="s">
        <v>76</v>
      </c>
      <c r="CI2" s="12" t="s">
        <v>72</v>
      </c>
      <c r="CJ2" s="12" t="s">
        <v>77</v>
      </c>
      <c r="CK2" s="12" t="s">
        <v>73</v>
      </c>
      <c r="CL2" s="12" t="s">
        <v>74</v>
      </c>
      <c r="CN2" s="8" t="s">
        <v>63</v>
      </c>
      <c r="CO2" s="8" t="s">
        <v>64</v>
      </c>
      <c r="CP2" s="8" t="s">
        <v>70</v>
      </c>
      <c r="CQ2" s="8" t="s">
        <v>65</v>
      </c>
      <c r="CR2" s="8" t="s">
        <v>66</v>
      </c>
      <c r="CS2" s="8" t="s">
        <v>75</v>
      </c>
      <c r="CT2" s="12" t="s">
        <v>67</v>
      </c>
      <c r="CU2" s="12" t="s">
        <v>71</v>
      </c>
      <c r="CV2" s="12" t="s">
        <v>78</v>
      </c>
      <c r="CW2" s="12" t="s">
        <v>76</v>
      </c>
      <c r="CX2" s="12" t="s">
        <v>72</v>
      </c>
      <c r="CY2" s="12" t="s">
        <v>77</v>
      </c>
      <c r="CZ2" s="12" t="s">
        <v>73</v>
      </c>
      <c r="DA2" s="12" t="s">
        <v>74</v>
      </c>
      <c r="DC2" s="8" t="s">
        <v>63</v>
      </c>
      <c r="DD2" s="8" t="s">
        <v>64</v>
      </c>
      <c r="DE2" s="8" t="s">
        <v>70</v>
      </c>
      <c r="DF2" s="8" t="s">
        <v>65</v>
      </c>
      <c r="DG2" s="8" t="s">
        <v>66</v>
      </c>
      <c r="DH2" s="8" t="s">
        <v>75</v>
      </c>
      <c r="DI2" s="12" t="s">
        <v>67</v>
      </c>
      <c r="DJ2" s="12" t="s">
        <v>71</v>
      </c>
      <c r="DK2" s="12" t="s">
        <v>78</v>
      </c>
      <c r="DL2" s="12" t="s">
        <v>76</v>
      </c>
      <c r="DM2" s="12" t="s">
        <v>72</v>
      </c>
      <c r="DN2" s="12" t="s">
        <v>77</v>
      </c>
      <c r="DO2" s="12" t="s">
        <v>73</v>
      </c>
      <c r="DP2" s="12" t="s">
        <v>74</v>
      </c>
      <c r="DR2" s="8" t="s">
        <v>63</v>
      </c>
      <c r="DS2" s="8" t="s">
        <v>64</v>
      </c>
      <c r="DT2" s="8" t="s">
        <v>70</v>
      </c>
      <c r="DU2" s="8" t="s">
        <v>65</v>
      </c>
      <c r="DV2" s="8" t="s">
        <v>66</v>
      </c>
      <c r="DW2" s="8" t="s">
        <v>75</v>
      </c>
      <c r="DX2" s="12" t="s">
        <v>67</v>
      </c>
      <c r="DY2" s="12" t="s">
        <v>71</v>
      </c>
      <c r="DZ2" s="12" t="s">
        <v>78</v>
      </c>
      <c r="EA2" s="12" t="s">
        <v>76</v>
      </c>
      <c r="EB2" s="12" t="s">
        <v>72</v>
      </c>
      <c r="EC2" s="12" t="s">
        <v>77</v>
      </c>
      <c r="ED2" s="12" t="s">
        <v>73</v>
      </c>
      <c r="EE2" s="12" t="s">
        <v>74</v>
      </c>
      <c r="EG2" s="8" t="s">
        <v>63</v>
      </c>
      <c r="EH2" s="8" t="s">
        <v>64</v>
      </c>
      <c r="EI2" s="8" t="s">
        <v>70</v>
      </c>
      <c r="EJ2" s="8" t="s">
        <v>65</v>
      </c>
      <c r="EK2" s="8" t="s">
        <v>66</v>
      </c>
      <c r="EL2" s="8" t="s">
        <v>75</v>
      </c>
      <c r="EM2" s="12" t="s">
        <v>67</v>
      </c>
      <c r="EN2" s="12" t="s">
        <v>71</v>
      </c>
      <c r="EO2" s="12" t="s">
        <v>78</v>
      </c>
      <c r="EP2" s="12" t="s">
        <v>76</v>
      </c>
      <c r="EQ2" s="12" t="s">
        <v>72</v>
      </c>
      <c r="ER2" s="12" t="s">
        <v>77</v>
      </c>
      <c r="ES2" s="12" t="s">
        <v>73</v>
      </c>
      <c r="ET2" s="12" t="s">
        <v>74</v>
      </c>
      <c r="EV2" s="8" t="s">
        <v>63</v>
      </c>
      <c r="EW2" s="8" t="s">
        <v>64</v>
      </c>
      <c r="EX2" s="8" t="s">
        <v>70</v>
      </c>
      <c r="EY2" s="8" t="s">
        <v>65</v>
      </c>
      <c r="EZ2" s="8" t="s">
        <v>66</v>
      </c>
      <c r="FA2" s="8" t="s">
        <v>75</v>
      </c>
      <c r="FB2" s="12" t="s">
        <v>67</v>
      </c>
      <c r="FC2" s="12" t="s">
        <v>71</v>
      </c>
      <c r="FD2" s="12" t="s">
        <v>78</v>
      </c>
      <c r="FE2" s="12" t="s">
        <v>76</v>
      </c>
      <c r="FF2" s="12" t="s">
        <v>72</v>
      </c>
      <c r="FG2" s="12" t="s">
        <v>77</v>
      </c>
      <c r="FH2" s="12" t="s">
        <v>73</v>
      </c>
      <c r="FI2" s="12" t="s">
        <v>74</v>
      </c>
    </row>
    <row r="3" spans="1:166">
      <c r="A3" s="5" t="s">
        <v>0</v>
      </c>
      <c r="B3" s="9">
        <f t="shared" ref="B3:B34" si="0">EV3+EG3+DR3+DC3+CN3+BY3+BJ3+AU3+AF3+Q3</f>
        <v>375029.96810228372</v>
      </c>
      <c r="C3" s="9">
        <f t="shared" ref="C3:C34" si="1">EW3+EH3+DS3+DD3+CO3+BZ3+BK3+AV3+AG3+R3</f>
        <v>320399.06001228513</v>
      </c>
      <c r="D3" s="9">
        <f t="shared" ref="D3:D34" si="2">EX3+EI3+DT3+DE3+CP3+CA3+BL3+AW3+AH3+S3</f>
        <v>307473.96038016834</v>
      </c>
      <c r="E3" s="9">
        <f t="shared" ref="E3:E34" si="3">EY3+EJ3+DU3+DF3+CQ3+CB3+BM3+AX3+AI3+T3</f>
        <v>359059.98460120778</v>
      </c>
      <c r="F3" s="9">
        <f t="shared" ref="F3:F34" si="4">EZ3+EK3+DV3+DG3+CR3+CC3+BN3+AY3+AJ3+U3</f>
        <v>316557.86451177509</v>
      </c>
      <c r="G3" s="9">
        <f t="shared" ref="G3:G34" si="5">FA3+EL3+DW3+DH3+CS3+CD3+BO3+AZ3+AK3+V3</f>
        <v>301759.75756700651</v>
      </c>
      <c r="H3" s="10">
        <f>C3-B3</f>
        <v>-54630.908089998586</v>
      </c>
      <c r="I3" s="10">
        <f>D3-C3</f>
        <v>-12925.099632116791</v>
      </c>
      <c r="J3" s="10">
        <f>C3-F3</f>
        <v>3841.1955005100463</v>
      </c>
      <c r="K3" s="10">
        <f>D3-G3</f>
        <v>5714.2028131618281</v>
      </c>
      <c r="L3" s="18">
        <f>I3/(C3+1E-50)</f>
        <v>-4.0340629063085269E-2</v>
      </c>
      <c r="M3" s="18">
        <f>(G3-F3)/(F3+1E-50)</f>
        <v>-4.6746925613715483E-2</v>
      </c>
      <c r="N3" s="18">
        <f>H3/(B3+1E-50)</f>
        <v>-0.14567078030174602</v>
      </c>
      <c r="O3" s="18">
        <f>(F3-E3)/(E3+1E-50)</f>
        <v>-0.11837052835792308</v>
      </c>
      <c r="P3" s="5"/>
      <c r="Q3" s="10">
        <v>1365.9221774975999</v>
      </c>
      <c r="R3" s="9">
        <v>1378.5779715399999</v>
      </c>
      <c r="S3" s="9">
        <v>1355.72729651999</v>
      </c>
      <c r="T3" s="9">
        <v>1365.9221769999999</v>
      </c>
      <c r="U3" s="10">
        <v>1346.2199180100001</v>
      </c>
      <c r="V3" s="10">
        <v>1317.66683515</v>
      </c>
      <c r="W3" s="10">
        <f>R3-Q3</f>
        <v>12.655794042399975</v>
      </c>
      <c r="X3" s="10">
        <f>S3-R3</f>
        <v>-22.85067502000993</v>
      </c>
      <c r="Y3" s="10">
        <f>R3-U3</f>
        <v>32.358053529999779</v>
      </c>
      <c r="Z3" s="10">
        <f>S3-V3</f>
        <v>38.06046136998998</v>
      </c>
      <c r="AA3" s="18">
        <f>X3/(R3+1E-50)</f>
        <v>-1.6575540514754926E-2</v>
      </c>
      <c r="AB3" s="18">
        <f>(V3-U3)/(U3+1E-50)</f>
        <v>-2.1209820533785943E-2</v>
      </c>
      <c r="AC3" s="18">
        <f>W3/(Q3+1E-50)</f>
        <v>9.2653844054173522E-3</v>
      </c>
      <c r="AD3" s="18">
        <f>(U3-T3)/(T3+1E-50)</f>
        <v>-1.4424144597514498E-2</v>
      </c>
      <c r="AE3" s="7"/>
      <c r="AF3" s="9">
        <v>38406.232482013402</v>
      </c>
      <c r="AG3" s="9">
        <v>34317.2951630522</v>
      </c>
      <c r="AH3" s="9">
        <v>33606.9400170398</v>
      </c>
      <c r="AI3" s="9">
        <v>38407.230479999998</v>
      </c>
      <c r="AJ3" s="10">
        <v>35416.170319999997</v>
      </c>
      <c r="AK3" s="10">
        <v>35204.534157850598</v>
      </c>
      <c r="AL3" s="10">
        <f>AG3-AF3</f>
        <v>-4088.9373189612015</v>
      </c>
      <c r="AM3" s="10">
        <f>AH3-AG3</f>
        <v>-710.35514601239993</v>
      </c>
      <c r="AN3" s="10">
        <f>AG3-AJ3</f>
        <v>-1098.8751569477972</v>
      </c>
      <c r="AO3" s="10">
        <f>AH3-AK3</f>
        <v>-1597.5941408107974</v>
      </c>
      <c r="AP3" s="18">
        <f>AM3/(AG3+1E-50)</f>
        <v>-2.0699625149280573E-2</v>
      </c>
      <c r="AQ3" s="18">
        <f>(AK3-AJ3)/(AJ3+1E-50)</f>
        <v>-5.9756930305331713E-3</v>
      </c>
      <c r="AR3" s="18">
        <f>AL3/(AF3+1E-50)</f>
        <v>-0.10646546288746632</v>
      </c>
      <c r="AS3" s="18">
        <f>(AJ3-AI3)/(AI3+1E-50)</f>
        <v>-7.7877527814913694E-2</v>
      </c>
      <c r="AT3" s="7"/>
      <c r="AU3" s="9">
        <v>1853.34897504933</v>
      </c>
      <c r="AV3" s="9">
        <v>1911.7217845365301</v>
      </c>
      <c r="AW3" s="9">
        <v>1790.67363112925</v>
      </c>
      <c r="AX3" s="9">
        <v>1853.34897504933</v>
      </c>
      <c r="AY3" s="10">
        <v>1911.7338239999999</v>
      </c>
      <c r="AZ3" s="10">
        <v>1740.3772150598199</v>
      </c>
      <c r="BA3" s="10">
        <f>AV3-AU3</f>
        <v>58.372809487200129</v>
      </c>
      <c r="BB3" s="10">
        <f>AW3-AV3</f>
        <v>-121.0481534072801</v>
      </c>
      <c r="BC3" s="10">
        <f>AV3-AY3</f>
        <v>-1.2039463469818656E-2</v>
      </c>
      <c r="BD3" s="10">
        <f>AW3-AZ3</f>
        <v>50.296416069430052</v>
      </c>
      <c r="BE3" s="18">
        <f>BB3/(AV3+1E-50)</f>
        <v>-6.3318917211913503E-2</v>
      </c>
      <c r="BF3" s="18">
        <f>(AZ3-AY3)/(AY3+1E-50)</f>
        <v>-8.9634135667298831E-2</v>
      </c>
      <c r="BG3" s="18">
        <f>BA3/(AU3+1E-50)</f>
        <v>3.1495854408987625E-2</v>
      </c>
      <c r="BH3" s="18">
        <f>(AY3-AX3)/(AX3+1E-50)</f>
        <v>3.1502350467545348E-2</v>
      </c>
      <c r="BI3" s="1"/>
      <c r="BJ3" s="9">
        <v>30.057773017300001</v>
      </c>
      <c r="BK3" s="9">
        <v>36.716833243699902</v>
      </c>
      <c r="BL3" s="9">
        <v>38.877217494500002</v>
      </c>
      <c r="BM3" s="9">
        <v>73.596020635200205</v>
      </c>
      <c r="BN3" s="10">
        <v>90.047449720000003</v>
      </c>
      <c r="BO3" s="10">
        <v>95.190302153099907</v>
      </c>
      <c r="BP3" s="10">
        <f>BK3-BJ3</f>
        <v>6.6590602263999017</v>
      </c>
      <c r="BQ3" s="10">
        <f>BL3-BK3</f>
        <v>2.1603842508000994</v>
      </c>
      <c r="BR3" s="10">
        <f>BK3-BN3</f>
        <v>-53.330616476300101</v>
      </c>
      <c r="BS3" s="10">
        <f>BL3-BO3</f>
        <v>-56.313084658599905</v>
      </c>
      <c r="BT3" s="18">
        <f>BQ3/(BK3+1E-50)</f>
        <v>5.8839068077059485E-2</v>
      </c>
      <c r="BU3" s="18">
        <f>(BO3-BN3)/(BN3+1E-50)</f>
        <v>5.7112693908505548E-2</v>
      </c>
      <c r="BV3" s="18">
        <f>BP3/(BJ3+1E-50)</f>
        <v>0.22154203581773088</v>
      </c>
      <c r="BW3" s="18">
        <f>(BN3-BM3)/(BM3+1E-50)</f>
        <v>0.22353693776931266</v>
      </c>
      <c r="BX3" s="1"/>
      <c r="BY3" s="9">
        <v>165492.31784356301</v>
      </c>
      <c r="BZ3" s="9">
        <v>159324.08541205301</v>
      </c>
      <c r="CA3" s="9">
        <v>156535.38335291101</v>
      </c>
      <c r="CB3" s="9">
        <v>165492.31779999999</v>
      </c>
      <c r="CC3" s="10">
        <v>158208.51614894517</v>
      </c>
      <c r="CD3" s="10">
        <v>154520.727855996</v>
      </c>
      <c r="CE3" s="10">
        <f>BZ3-BY3</f>
        <v>-6168.2324315099977</v>
      </c>
      <c r="CF3" s="10">
        <f>CA3-BZ3</f>
        <v>-2788.7020591420005</v>
      </c>
      <c r="CG3" s="10">
        <f>BZ3-CC3</f>
        <v>1115.5692631078418</v>
      </c>
      <c r="CH3" s="10">
        <f>CA3-CD3</f>
        <v>2014.6554969150166</v>
      </c>
      <c r="CI3" s="18">
        <f>CF3/(BZ3+1E-50)</f>
        <v>-1.7503330095570299E-2</v>
      </c>
      <c r="CJ3" s="18">
        <f>(CD3-CC3)/(CC3+1E-50)</f>
        <v>-2.3309669938862916E-2</v>
      </c>
      <c r="CK3" s="18">
        <f>CE3/(BY3+1E-50)</f>
        <v>-3.7272016682615559E-2</v>
      </c>
      <c r="CL3" s="18">
        <f>(CC3-CB3)/(CB3+1E-50)</f>
        <v>-4.4012929106820566E-2</v>
      </c>
      <c r="CM3" s="6"/>
      <c r="CN3" s="9">
        <v>40107.19476899998</v>
      </c>
      <c r="CO3" s="9">
        <v>40107.19476899998</v>
      </c>
      <c r="CP3" s="9">
        <v>40107.19476899998</v>
      </c>
      <c r="CQ3" s="9">
        <v>40107.19476899998</v>
      </c>
      <c r="CR3" s="9">
        <v>40107.19476899998</v>
      </c>
      <c r="CS3" s="9">
        <v>40107.19476899998</v>
      </c>
      <c r="CT3" s="10">
        <f>CO3-CN3</f>
        <v>0</v>
      </c>
      <c r="CU3" s="10">
        <f>CP3-CO3</f>
        <v>0</v>
      </c>
      <c r="CV3" s="10">
        <f>CO3-CR3</f>
        <v>0</v>
      </c>
      <c r="CW3" s="10">
        <f>CP3-CS3</f>
        <v>0</v>
      </c>
      <c r="CX3" s="18">
        <f>CU3/(CO3+1E-50)</f>
        <v>0</v>
      </c>
      <c r="CY3" s="18">
        <f>(CS3-CR3)/(CR3+1E-50)</f>
        <v>0</v>
      </c>
      <c r="CZ3" s="18">
        <f>CT3/(CN3+1E-50)</f>
        <v>0</v>
      </c>
      <c r="DA3" s="18">
        <f>(CR3-CQ3)/(CQ3+1E-50)</f>
        <v>0</v>
      </c>
      <c r="DB3" s="7"/>
      <c r="DC3" s="9">
        <v>75217.185960451301</v>
      </c>
      <c r="DD3" s="9">
        <v>44546.318266759648</v>
      </c>
      <c r="DE3" s="9">
        <v>39789.312914574803</v>
      </c>
      <c r="DF3" s="9">
        <v>59202.666256523291</v>
      </c>
      <c r="DG3" s="10">
        <v>40700.832269999999</v>
      </c>
      <c r="DH3" s="10">
        <v>34524.215250298003</v>
      </c>
      <c r="DI3" s="10">
        <f>DD3-DC3</f>
        <v>-30670.867693691653</v>
      </c>
      <c r="DJ3" s="10">
        <f>DE3-DD3</f>
        <v>-4757.0053521848458</v>
      </c>
      <c r="DK3" s="10">
        <f>DD3-DG3</f>
        <v>3845.4859967596494</v>
      </c>
      <c r="DL3" s="10">
        <f>DE3-DH3</f>
        <v>5265.0976642768001</v>
      </c>
      <c r="DM3" s="18">
        <f>DJ3/(DD3+1E-50)</f>
        <v>-0.10678784548923118</v>
      </c>
      <c r="DN3" s="18">
        <f>(DH3-DG3)/(DG3+1E-50)</f>
        <v>-0.15175652868048825</v>
      </c>
      <c r="DO3" s="18">
        <f>DI3/(DC3+1E-50)</f>
        <v>-0.40776409409703512</v>
      </c>
      <c r="DP3" s="18">
        <f>(DG3-DF3)/(DF3+1E-50)</f>
        <v>-0.31251690432919738</v>
      </c>
      <c r="DQ3" s="7"/>
      <c r="DR3" s="9">
        <v>52557.708121691801</v>
      </c>
      <c r="DS3" s="9">
        <v>38777.149812099997</v>
      </c>
      <c r="DT3" s="9">
        <v>34249.851181498998</v>
      </c>
      <c r="DU3" s="9">
        <v>52557.708123000004</v>
      </c>
      <c r="DV3" s="10">
        <v>38777.149812099997</v>
      </c>
      <c r="DW3" s="10">
        <v>34249.851181498998</v>
      </c>
      <c r="DX3" s="10">
        <f>DS3-DR3</f>
        <v>-13780.558309591805</v>
      </c>
      <c r="DY3" s="10">
        <f>DT3-DS3</f>
        <v>-4527.2986306009989</v>
      </c>
      <c r="DZ3" s="10">
        <f>DS3-DV3</f>
        <v>0</v>
      </c>
      <c r="EA3" s="10">
        <f>DT3-DW3</f>
        <v>0</v>
      </c>
      <c r="EB3" s="18">
        <f>DY3/(DS3+1E-50)</f>
        <v>-0.1167517120917511</v>
      </c>
      <c r="EC3" s="18">
        <f>(DW3-DV3)/(DV3+1E-50)</f>
        <v>-0.1167517120917511</v>
      </c>
      <c r="ED3" s="18">
        <f>DX3/(DR3+1E-50)</f>
        <v>-0.26219861561855745</v>
      </c>
      <c r="EE3" s="18">
        <f>(DV3-DU3)/(DU3+1E-50)</f>
        <v>-0.26219861563692193</v>
      </c>
      <c r="EF3" s="6"/>
      <c r="EG3" s="9">
        <v>0</v>
      </c>
      <c r="EH3" s="9">
        <v>0</v>
      </c>
      <c r="EI3" s="9">
        <v>0</v>
      </c>
      <c r="EJ3" s="9">
        <v>0</v>
      </c>
      <c r="EK3" s="9">
        <v>0</v>
      </c>
      <c r="EL3" s="9">
        <v>0</v>
      </c>
      <c r="EM3" s="10">
        <f>EH3-EG3</f>
        <v>0</v>
      </c>
      <c r="EN3" s="10">
        <f>EI3-EH3</f>
        <v>0</v>
      </c>
      <c r="EO3" s="10">
        <f>EH3-EK3</f>
        <v>0</v>
      </c>
      <c r="EP3" s="10">
        <f>EI3-EL3</f>
        <v>0</v>
      </c>
      <c r="EQ3" s="18">
        <f>EN3/(EH3+1E-50)</f>
        <v>0</v>
      </c>
      <c r="ER3" s="18">
        <f>(EL3-EK3)/(EK3+1E-50)</f>
        <v>0</v>
      </c>
      <c r="ES3" s="18">
        <f>EM3/(EG3+1E-50)</f>
        <v>0</v>
      </c>
      <c r="ET3" s="18">
        <f>(EK3-EJ3)/(EJ3+1E-50)</f>
        <v>0</v>
      </c>
      <c r="EU3" s="7"/>
      <c r="EV3" s="9">
        <v>0</v>
      </c>
      <c r="EW3" s="9">
        <v>0</v>
      </c>
      <c r="EX3" s="9">
        <v>0</v>
      </c>
      <c r="EY3" s="9">
        <v>0</v>
      </c>
      <c r="EZ3" s="9">
        <v>0</v>
      </c>
      <c r="FA3" s="9">
        <v>0</v>
      </c>
      <c r="FB3" s="10">
        <f>EW3-EV3</f>
        <v>0</v>
      </c>
      <c r="FC3" s="10">
        <f>EX3-EW3</f>
        <v>0</v>
      </c>
      <c r="FD3" s="10">
        <f>EW3-EZ3</f>
        <v>0</v>
      </c>
      <c r="FE3" s="10">
        <f>EX3-FA3</f>
        <v>0</v>
      </c>
      <c r="FF3" s="18">
        <f>FC3/(EW3+1E-50)</f>
        <v>0</v>
      </c>
      <c r="FG3" s="18">
        <f>(FA3-EZ3)/(EZ3+1E-50)</f>
        <v>0</v>
      </c>
      <c r="FH3" s="18">
        <f>FB3/(EV3+1E-50)</f>
        <v>0</v>
      </c>
      <c r="FI3" s="18">
        <f>(EZ3-EY3)/(EY3+1E-50)</f>
        <v>0</v>
      </c>
      <c r="FJ3" s="7"/>
    </row>
    <row r="4" spans="1:166">
      <c r="A4" s="5" t="s">
        <v>1</v>
      </c>
      <c r="B4" s="9">
        <f t="shared" si="0"/>
        <v>311808.06699410192</v>
      </c>
      <c r="C4" s="9">
        <f t="shared" si="1"/>
        <v>268932.81375465525</v>
      </c>
      <c r="D4" s="9">
        <f t="shared" si="2"/>
        <v>258428.99547525492</v>
      </c>
      <c r="E4" s="9">
        <f t="shared" si="3"/>
        <v>296794.95967224392</v>
      </c>
      <c r="F4" s="9">
        <f t="shared" si="4"/>
        <v>259430.45709877193</v>
      </c>
      <c r="G4" s="9">
        <f t="shared" si="5"/>
        <v>246396.91797925811</v>
      </c>
      <c r="H4" s="10">
        <f t="shared" ref="H4:I53" si="6">C4-B4</f>
        <v>-42875.253239446669</v>
      </c>
      <c r="I4" s="10">
        <f t="shared" si="6"/>
        <v>-10503.818279400322</v>
      </c>
      <c r="J4" s="10">
        <f t="shared" ref="J4:J53" si="7">C4-F4</f>
        <v>9502.3566558833118</v>
      </c>
      <c r="K4" s="10">
        <f t="shared" ref="K4:K53" si="8">D4-G4</f>
        <v>12032.077495996811</v>
      </c>
      <c r="L4" s="18">
        <f t="shared" ref="L4:L53" si="9">I4/(C4+1E-50)</f>
        <v>-3.9057406691110783E-2</v>
      </c>
      <c r="M4" s="18">
        <f t="shared" ref="M4:M53" si="10">(G4-F4)/(F4+1E-50)</f>
        <v>-5.0239047740457142E-2</v>
      </c>
      <c r="N4" s="18">
        <f t="shared" ref="N4:N53" si="11">H4/(B4+1E-50)</f>
        <v>-0.13750527256325823</v>
      </c>
      <c r="O4" s="18">
        <f t="shared" ref="O4:O53" si="12">(F4-E4)/(E4+1E-50)</f>
        <v>-0.12589331912756971</v>
      </c>
      <c r="P4" s="5"/>
      <c r="Q4" s="10">
        <v>577.38813281559896</v>
      </c>
      <c r="R4" s="9">
        <v>725.20817225999997</v>
      </c>
      <c r="S4" s="9">
        <v>756.61890599000003</v>
      </c>
      <c r="T4" s="9">
        <v>577.38813279999999</v>
      </c>
      <c r="U4" s="10">
        <v>946.09870026999988</v>
      </c>
      <c r="V4" s="10">
        <v>916.48202480999998</v>
      </c>
      <c r="W4" s="10">
        <f t="shared" ref="W4:X53" si="13">R4-Q4</f>
        <v>147.820039444401</v>
      </c>
      <c r="X4" s="10">
        <f t="shared" si="13"/>
        <v>31.410733730000061</v>
      </c>
      <c r="Y4" s="10">
        <f t="shared" ref="Y4:Y53" si="14">R4-U4</f>
        <v>-220.89052800999991</v>
      </c>
      <c r="Z4" s="10">
        <f t="shared" ref="Z4:Z53" si="15">S4-V4</f>
        <v>-159.86311881999995</v>
      </c>
      <c r="AA4" s="18">
        <f t="shared" ref="AA4:AA53" si="16">X4/(R4+1E-50)</f>
        <v>4.3312713413189111E-2</v>
      </c>
      <c r="AB4" s="18">
        <f t="shared" ref="AB4:AB53" si="17">(V4-U4)/(U4+1E-50)</f>
        <v>-3.1304001846263842E-2</v>
      </c>
      <c r="AC4" s="18">
        <f t="shared" ref="AC4:AC53" si="18">W4/(Q4+1E-50)</f>
        <v>0.25601502878759452</v>
      </c>
      <c r="AD4" s="18">
        <f t="shared" ref="AD4:AD53" si="19">(U4-T4)/(T4+1E-50)</f>
        <v>0.63858355675231138</v>
      </c>
      <c r="AE4" s="7"/>
      <c r="AF4" s="9">
        <v>5967.5646618523797</v>
      </c>
      <c r="AG4" s="9">
        <v>5383.0276637159895</v>
      </c>
      <c r="AH4" s="9">
        <v>5382.5643062010704</v>
      </c>
      <c r="AI4" s="9">
        <v>5967.5646619999998</v>
      </c>
      <c r="AJ4" s="10">
        <v>5412.6023439999999</v>
      </c>
      <c r="AK4" s="10">
        <v>5442.92822875191</v>
      </c>
      <c r="AL4" s="10">
        <f t="shared" ref="AL4:AM53" si="20">AG4-AF4</f>
        <v>-584.53699813639014</v>
      </c>
      <c r="AM4" s="10">
        <f t="shared" si="20"/>
        <v>-0.46335751491915289</v>
      </c>
      <c r="AN4" s="10">
        <f t="shared" ref="AN4:AN53" si="21">AG4-AJ4</f>
        <v>-29.574680284010356</v>
      </c>
      <c r="AO4" s="10">
        <f t="shared" ref="AO4:AO53" si="22">AH4-AK4</f>
        <v>-60.363922550839561</v>
      </c>
      <c r="AP4" s="18">
        <f t="shared" ref="AP4:AP53" si="23">AM4/(AG4+1E-50)</f>
        <v>-8.6077490933659782E-5</v>
      </c>
      <c r="AQ4" s="18">
        <f t="shared" ref="AQ4:AQ53" si="24">(AK4-AJ4)/(AJ4+1E-50)</f>
        <v>5.6028288842477087E-3</v>
      </c>
      <c r="AR4" s="18">
        <f t="shared" ref="AR4:AR53" si="25">AL4/(AF4+1E-50)</f>
        <v>-9.7952352636082735E-2</v>
      </c>
      <c r="AS4" s="18">
        <f t="shared" ref="AS4:AS53" si="26">(AJ4-AI4)/(AI4+1E-50)</f>
        <v>-9.2996448205055052E-2</v>
      </c>
      <c r="AT4" s="7"/>
      <c r="AU4" s="9">
        <v>1224.6494114028801</v>
      </c>
      <c r="AV4" s="9">
        <v>1001.6968521558</v>
      </c>
      <c r="AW4" s="9">
        <v>902.84116934224096</v>
      </c>
      <c r="AX4" s="9">
        <v>1224.6494114028801</v>
      </c>
      <c r="AY4" s="10">
        <v>1001.72014</v>
      </c>
      <c r="AZ4" s="10">
        <v>858.85632945641601</v>
      </c>
      <c r="BA4" s="10">
        <f t="shared" ref="BA4:BB53" si="27">AV4-AU4</f>
        <v>-222.9525592470801</v>
      </c>
      <c r="BB4" s="10">
        <f t="shared" si="27"/>
        <v>-98.855682813559042</v>
      </c>
      <c r="BC4" s="10">
        <f t="shared" ref="BC4:BC53" si="28">AV4-AY4</f>
        <v>-2.3287844200012842E-2</v>
      </c>
      <c r="BD4" s="10">
        <f t="shared" ref="BD4:BD53" si="29">AW4-AZ4</f>
        <v>43.984839885824954</v>
      </c>
      <c r="BE4" s="18">
        <f t="shared" ref="BE4:BE53" si="30">BB4/(AV4+1E-50)</f>
        <v>-9.8688223488780036E-2</v>
      </c>
      <c r="BF4" s="18">
        <f t="shared" ref="BF4:BF53" si="31">(AZ4-AY4)/(AY4+1E-50)</f>
        <v>-0.14261848677973471</v>
      </c>
      <c r="BG4" s="18">
        <f t="shared" ref="BG4:BG53" si="32">BA4/(AU4+1E-50)</f>
        <v>-0.18205419213951191</v>
      </c>
      <c r="BH4" s="18">
        <f t="shared" ref="BH4:BH53" si="33">(AY4-AX4)/(AX4+1E-50)</f>
        <v>-0.18203517621219167</v>
      </c>
      <c r="BI4" s="1"/>
      <c r="BJ4" s="9">
        <v>0</v>
      </c>
      <c r="BK4" s="9">
        <v>0</v>
      </c>
      <c r="BL4" s="9">
        <v>0</v>
      </c>
      <c r="BM4" s="9">
        <v>0</v>
      </c>
      <c r="BN4" s="10">
        <v>0</v>
      </c>
      <c r="BO4" s="10">
        <v>0</v>
      </c>
      <c r="BP4" s="10">
        <f t="shared" ref="BP4:BQ53" si="34">BK4-BJ4</f>
        <v>0</v>
      </c>
      <c r="BQ4" s="10">
        <f t="shared" si="34"/>
        <v>0</v>
      </c>
      <c r="BR4" s="10">
        <f t="shared" ref="BR4:BR53" si="35">BK4-BN4</f>
        <v>0</v>
      </c>
      <c r="BS4" s="10">
        <f t="shared" ref="BS4:BS53" si="36">BL4-BO4</f>
        <v>0</v>
      </c>
      <c r="BT4" s="18">
        <f t="shared" ref="BT4:BT53" si="37">BQ4/(BK4+1E-50)</f>
        <v>0</v>
      </c>
      <c r="BU4" s="18">
        <f t="shared" ref="BU4:BU53" si="38">(BO4-BN4)/(BN4+1E-50)</f>
        <v>0</v>
      </c>
      <c r="BV4" s="18">
        <f t="shared" ref="BV4:BV53" si="39">BP4/(BJ4+1E-50)</f>
        <v>0</v>
      </c>
      <c r="BW4" s="18">
        <f t="shared" ref="BW4:BW53" si="40">(BN4-BM4)/(BM4+1E-50)</f>
        <v>0</v>
      </c>
      <c r="BX4" s="2"/>
      <c r="BY4" s="9">
        <v>76464.311386532499</v>
      </c>
      <c r="BZ4" s="9">
        <v>72177.657221034897</v>
      </c>
      <c r="CA4" s="9">
        <v>69959.144921556901</v>
      </c>
      <c r="CB4" s="9">
        <v>76464.311390000003</v>
      </c>
      <c r="CC4" s="10">
        <v>71192.687081101947</v>
      </c>
      <c r="CD4" s="10">
        <v>68313.767636514895</v>
      </c>
      <c r="CE4" s="10">
        <f t="shared" ref="CE4:CF53" si="41">BZ4-BY4</f>
        <v>-4286.6541654976027</v>
      </c>
      <c r="CF4" s="10">
        <f t="shared" si="41"/>
        <v>-2218.5122994779958</v>
      </c>
      <c r="CG4" s="10">
        <f t="shared" ref="CG4:CG53" si="42">BZ4-CC4</f>
        <v>984.97013993294968</v>
      </c>
      <c r="CH4" s="10">
        <f t="shared" ref="CH4:CH53" si="43">CA4-CD4</f>
        <v>1645.3772850420064</v>
      </c>
      <c r="CI4" s="18">
        <f t="shared" ref="CI4:CI53" si="44">CF4/(BZ4+1E-50)</f>
        <v>-3.0736828887145563E-2</v>
      </c>
      <c r="CJ4" s="18">
        <f t="shared" ref="CJ4:CJ53" si="45">(CD4-CC4)/(CC4+1E-50)</f>
        <v>-4.0438415273009967E-2</v>
      </c>
      <c r="CK4" s="18">
        <f t="shared" ref="CK4:CK53" si="46">CE4/(BY4+1E-50)</f>
        <v>-5.6060848358762599E-2</v>
      </c>
      <c r="CL4" s="18">
        <f t="shared" ref="CL4:CL53" si="47">(CC4-CB4)/(CB4+1E-50)</f>
        <v>-6.8942284486295372E-2</v>
      </c>
      <c r="CM4" s="6"/>
      <c r="CN4" s="9">
        <v>100855.866153</v>
      </c>
      <c r="CO4" s="9">
        <v>100855.866153</v>
      </c>
      <c r="CP4" s="9">
        <v>100855.866153</v>
      </c>
      <c r="CQ4" s="9">
        <v>100855.866153</v>
      </c>
      <c r="CR4" s="9">
        <v>100855.866153</v>
      </c>
      <c r="CS4" s="9">
        <v>100855.866153</v>
      </c>
      <c r="CT4" s="10">
        <f t="shared" ref="CT4:CU53" si="48">CO4-CN4</f>
        <v>0</v>
      </c>
      <c r="CU4" s="10">
        <f t="shared" si="48"/>
        <v>0</v>
      </c>
      <c r="CV4" s="10">
        <f t="shared" ref="CV4:CV53" si="49">CO4-CR4</f>
        <v>0</v>
      </c>
      <c r="CW4" s="10">
        <f t="shared" ref="CW4:CW53" si="50">CP4-CS4</f>
        <v>0</v>
      </c>
      <c r="CX4" s="18">
        <f t="shared" ref="CX4:CX53" si="51">CU4/(CO4+1E-50)</f>
        <v>0</v>
      </c>
      <c r="CY4" s="18">
        <f t="shared" ref="CY4:CY53" si="52">(CS4-CR4)/(CR4+1E-50)</f>
        <v>0</v>
      </c>
      <c r="CZ4" s="18">
        <f t="shared" ref="CZ4:CZ53" si="53">CT4/(CN4+1E-50)</f>
        <v>0</v>
      </c>
      <c r="DA4" s="18">
        <f t="shared" ref="DA4:DA53" si="54">(CR4-CQ4)/(CQ4+1E-50)</f>
        <v>0</v>
      </c>
      <c r="DB4" s="7"/>
      <c r="DC4" s="9">
        <v>78186.804923151096</v>
      </c>
      <c r="DD4" s="9">
        <v>54042.804982088492</v>
      </c>
      <c r="DE4" s="9">
        <v>49545.923247401901</v>
      </c>
      <c r="DF4" s="9">
        <v>63173.697600041058</v>
      </c>
      <c r="DG4" s="10">
        <v>45274.929969999997</v>
      </c>
      <c r="DH4" s="10">
        <v>38982.980834962102</v>
      </c>
      <c r="DI4" s="10">
        <f t="shared" ref="DI4:DJ53" si="55">DD4-DC4</f>
        <v>-24143.999941062604</v>
      </c>
      <c r="DJ4" s="10">
        <f t="shared" si="55"/>
        <v>-4496.8817346865908</v>
      </c>
      <c r="DK4" s="10">
        <f t="shared" ref="DK4:DK53" si="56">DD4-DG4</f>
        <v>8767.8750120884943</v>
      </c>
      <c r="DL4" s="10">
        <f t="shared" ref="DL4:DL53" si="57">DE4-DH4</f>
        <v>10562.942412439799</v>
      </c>
      <c r="DM4" s="18">
        <f t="shared" ref="DM4:DM53" si="58">DJ4/(DD4+1E-50)</f>
        <v>-8.320962866707235E-2</v>
      </c>
      <c r="DN4" s="18">
        <f t="shared" ref="DN4:DN53" si="59">(DH4-DG4)/(DG4+1E-50)</f>
        <v>-0.13897203461622265</v>
      </c>
      <c r="DO4" s="18">
        <f t="shared" ref="DO4:DO53" si="60">DI4/(DC4+1E-50)</f>
        <v>-0.30879890749843869</v>
      </c>
      <c r="DP4" s="18">
        <f t="shared" ref="DP4:DP53" si="61">(DG4-DF4)/(DF4+1E-50)</f>
        <v>-0.28332626251133713</v>
      </c>
      <c r="DQ4" s="7"/>
      <c r="DR4" s="9">
        <v>48531.482325347497</v>
      </c>
      <c r="DS4" s="9">
        <v>34746.552710399999</v>
      </c>
      <c r="DT4" s="9">
        <v>31026.0367717628</v>
      </c>
      <c r="DU4" s="9">
        <v>48531.482322999997</v>
      </c>
      <c r="DV4" s="10">
        <v>34746.552710399999</v>
      </c>
      <c r="DW4" s="10">
        <v>31026.0367717628</v>
      </c>
      <c r="DX4" s="10">
        <f t="shared" ref="DX4:DY53" si="62">DS4-DR4</f>
        <v>-13784.929614947498</v>
      </c>
      <c r="DY4" s="10">
        <f t="shared" si="62"/>
        <v>-3720.5159386371997</v>
      </c>
      <c r="DZ4" s="10">
        <f t="shared" ref="DZ4:DZ53" si="63">DS4-DV4</f>
        <v>0</v>
      </c>
      <c r="EA4" s="10">
        <f t="shared" ref="EA4:EA53" si="64">DT4-DW4</f>
        <v>0</v>
      </c>
      <c r="EB4" s="18">
        <f t="shared" ref="EB4:EB53" si="65">DY4/(DS4+1E-50)</f>
        <v>-0.10707582906558702</v>
      </c>
      <c r="EC4" s="18">
        <f t="shared" ref="EC4:EC53" si="66">(DW4-DV4)/(DV4+1E-50)</f>
        <v>-0.10707582906558702</v>
      </c>
      <c r="ED4" s="18">
        <f t="shared" ref="ED4:ED53" si="67">DX4/(DR4+1E-50)</f>
        <v>-0.28404097617574253</v>
      </c>
      <c r="EE4" s="18">
        <f t="shared" ref="EE4:EE53" si="68">(DV4-DU4)/(DU4+1E-50)</f>
        <v>-0.28404097614111112</v>
      </c>
      <c r="EF4" s="6"/>
      <c r="EG4" s="9">
        <v>0</v>
      </c>
      <c r="EH4" s="9">
        <v>0</v>
      </c>
      <c r="EI4" s="9">
        <v>0</v>
      </c>
      <c r="EJ4" s="9">
        <v>0</v>
      </c>
      <c r="EK4" s="9">
        <v>0</v>
      </c>
      <c r="EL4" s="9">
        <v>0</v>
      </c>
      <c r="EM4" s="10">
        <f t="shared" ref="EM4:EN53" si="69">EH4-EG4</f>
        <v>0</v>
      </c>
      <c r="EN4" s="10">
        <f t="shared" si="69"/>
        <v>0</v>
      </c>
      <c r="EO4" s="10">
        <f t="shared" ref="EO4:EO53" si="70">EH4-EK4</f>
        <v>0</v>
      </c>
      <c r="EP4" s="10">
        <f t="shared" ref="EP4:EP53" si="71">EI4-EL4</f>
        <v>0</v>
      </c>
      <c r="EQ4" s="18">
        <f t="shared" ref="EQ4:EQ53" si="72">EN4/(EH4+1E-50)</f>
        <v>0</v>
      </c>
      <c r="ER4" s="18">
        <f t="shared" ref="ER4:ER53" si="73">(EL4-EK4)/(EK4+1E-50)</f>
        <v>0</v>
      </c>
      <c r="ES4" s="18">
        <f t="shared" ref="ES4:ES53" si="74">EM4/(EG4+1E-50)</f>
        <v>0</v>
      </c>
      <c r="ET4" s="18">
        <f t="shared" ref="ET4:ET53" si="75">(EK4-EJ4)/(EJ4+1E-50)</f>
        <v>0</v>
      </c>
      <c r="EU4" s="7"/>
      <c r="EV4" s="9">
        <v>0</v>
      </c>
      <c r="EW4" s="9">
        <v>0</v>
      </c>
      <c r="EX4" s="9">
        <v>0</v>
      </c>
      <c r="EY4" s="9">
        <v>0</v>
      </c>
      <c r="EZ4" s="9">
        <v>0</v>
      </c>
      <c r="FA4" s="9">
        <v>0</v>
      </c>
      <c r="FB4" s="10">
        <f t="shared" ref="FB4:FC53" si="76">EW4-EV4</f>
        <v>0</v>
      </c>
      <c r="FC4" s="10">
        <f t="shared" si="76"/>
        <v>0</v>
      </c>
      <c r="FD4" s="10">
        <f t="shared" ref="FD4:FD53" si="77">EW4-EZ4</f>
        <v>0</v>
      </c>
      <c r="FE4" s="10">
        <f t="shared" ref="FE4:FE53" si="78">EX4-FA4</f>
        <v>0</v>
      </c>
      <c r="FF4" s="18">
        <f t="shared" ref="FF4:FF53" si="79">FC4/(EW4+1E-50)</f>
        <v>0</v>
      </c>
      <c r="FG4" s="18">
        <f t="shared" ref="FG4:FG53" si="80">(FA4-EZ4)/(EZ4+1E-50)</f>
        <v>0</v>
      </c>
      <c r="FH4" s="18">
        <f t="shared" ref="FH4:FH53" si="81">FB4/(EV4+1E-50)</f>
        <v>0</v>
      </c>
      <c r="FI4" s="18">
        <f t="shared" ref="FI4:FI53" si="82">(EZ4-EY4)/(EY4+1E-50)</f>
        <v>0</v>
      </c>
      <c r="FJ4" s="7"/>
    </row>
    <row r="5" spans="1:166">
      <c r="A5" s="5" t="s">
        <v>2</v>
      </c>
      <c r="B5" s="9">
        <f t="shared" si="0"/>
        <v>242120.54258159242</v>
      </c>
      <c r="C5" s="9">
        <f t="shared" si="1"/>
        <v>210294.2356424412</v>
      </c>
      <c r="D5" s="9">
        <f t="shared" si="2"/>
        <v>202202.60234939319</v>
      </c>
      <c r="E5" s="9">
        <f t="shared" si="3"/>
        <v>231010.26570399452</v>
      </c>
      <c r="F5" s="9">
        <f t="shared" si="4"/>
        <v>205439.95688675693</v>
      </c>
      <c r="G5" s="9">
        <f t="shared" si="5"/>
        <v>196778.84523971123</v>
      </c>
      <c r="H5" s="10">
        <f t="shared" si="6"/>
        <v>-31826.306939151225</v>
      </c>
      <c r="I5" s="10">
        <f t="shared" si="6"/>
        <v>-8091.633293048013</v>
      </c>
      <c r="J5" s="10">
        <f t="shared" si="7"/>
        <v>4854.2787556842668</v>
      </c>
      <c r="K5" s="10">
        <f t="shared" si="8"/>
        <v>5423.7571096819593</v>
      </c>
      <c r="L5" s="18">
        <f t="shared" si="9"/>
        <v>-3.847767518842525E-2</v>
      </c>
      <c r="M5" s="18">
        <f t="shared" si="10"/>
        <v>-4.2158846693196604E-2</v>
      </c>
      <c r="N5" s="18">
        <f t="shared" si="11"/>
        <v>-0.13144818940105443</v>
      </c>
      <c r="O5" s="18">
        <f t="shared" si="12"/>
        <v>-0.11068905851137435</v>
      </c>
      <c r="P5" s="5"/>
      <c r="Q5" s="10">
        <v>480.43891536439997</v>
      </c>
      <c r="R5" s="9">
        <v>596.96214537999901</v>
      </c>
      <c r="S5" s="9">
        <v>639.25563597999997</v>
      </c>
      <c r="T5" s="9">
        <v>480.43891539999998</v>
      </c>
      <c r="U5" s="10">
        <v>653.48314914000002</v>
      </c>
      <c r="V5" s="10">
        <v>736.84153841</v>
      </c>
      <c r="W5" s="10">
        <f t="shared" si="13"/>
        <v>116.52323001559904</v>
      </c>
      <c r="X5" s="10">
        <f t="shared" si="13"/>
        <v>42.293490600000951</v>
      </c>
      <c r="Y5" s="10">
        <f t="shared" si="14"/>
        <v>-56.521003760001008</v>
      </c>
      <c r="Z5" s="10">
        <f t="shared" si="15"/>
        <v>-97.585902430000033</v>
      </c>
      <c r="AA5" s="18">
        <f t="shared" si="16"/>
        <v>7.084786016553668E-2</v>
      </c>
      <c r="AB5" s="18">
        <f t="shared" si="17"/>
        <v>0.12756012053210811</v>
      </c>
      <c r="AC5" s="18">
        <f t="shared" si="18"/>
        <v>0.24253495353768192</v>
      </c>
      <c r="AD5" s="18">
        <f t="shared" si="19"/>
        <v>0.36017946963336278</v>
      </c>
      <c r="AE5" s="7"/>
      <c r="AF5" s="9">
        <v>34994.859073012798</v>
      </c>
      <c r="AG5" s="9">
        <v>31928.818266737399</v>
      </c>
      <c r="AH5" s="9">
        <v>31839.157509171499</v>
      </c>
      <c r="AI5" s="9">
        <v>35009.75907</v>
      </c>
      <c r="AJ5" s="10">
        <v>32193.453290000001</v>
      </c>
      <c r="AK5" s="10">
        <v>32190.101330990699</v>
      </c>
      <c r="AL5" s="10">
        <f t="shared" si="20"/>
        <v>-3066.0408062753995</v>
      </c>
      <c r="AM5" s="10">
        <f t="shared" si="20"/>
        <v>-89.660757565899985</v>
      </c>
      <c r="AN5" s="10">
        <f t="shared" si="21"/>
        <v>-264.63502326260277</v>
      </c>
      <c r="AO5" s="10">
        <f t="shared" si="22"/>
        <v>-350.94382181920082</v>
      </c>
      <c r="AP5" s="18">
        <f t="shared" si="23"/>
        <v>-2.8081451940019401E-3</v>
      </c>
      <c r="AQ5" s="18">
        <f t="shared" si="24"/>
        <v>-1.0411927478258844E-4</v>
      </c>
      <c r="AR5" s="18">
        <f t="shared" si="25"/>
        <v>-8.7614034960919657E-2</v>
      </c>
      <c r="AS5" s="18">
        <f t="shared" si="26"/>
        <v>-8.0443449335625458E-2</v>
      </c>
      <c r="AT5" s="7"/>
      <c r="AU5" s="9">
        <v>1351.5142724243401</v>
      </c>
      <c r="AV5" s="9">
        <v>1185.85418156734</v>
      </c>
      <c r="AW5" s="9">
        <v>1081.64237298381</v>
      </c>
      <c r="AX5" s="9">
        <v>1351.5142724243401</v>
      </c>
      <c r="AY5" s="10">
        <v>1185.876925</v>
      </c>
      <c r="AZ5" s="10">
        <v>1033.6926355324499</v>
      </c>
      <c r="BA5" s="10">
        <f t="shared" si="27"/>
        <v>-165.66009085700011</v>
      </c>
      <c r="BB5" s="10">
        <f t="shared" si="27"/>
        <v>-104.21180858353</v>
      </c>
      <c r="BC5" s="10">
        <f t="shared" si="28"/>
        <v>-2.2743432660035978E-2</v>
      </c>
      <c r="BD5" s="10">
        <f t="shared" si="29"/>
        <v>47.949737451360079</v>
      </c>
      <c r="BE5" s="18">
        <f t="shared" si="30"/>
        <v>-8.7879108749942217E-2</v>
      </c>
      <c r="BF5" s="18">
        <f t="shared" si="31"/>
        <v>-0.12833059338560796</v>
      </c>
      <c r="BG5" s="18">
        <f t="shared" si="32"/>
        <v>-0.12257368955478347</v>
      </c>
      <c r="BH5" s="18">
        <f t="shared" si="33"/>
        <v>-0.12255686144343897</v>
      </c>
      <c r="BI5" s="1"/>
      <c r="BJ5" s="9">
        <v>0</v>
      </c>
      <c r="BK5" s="9">
        <v>0</v>
      </c>
      <c r="BL5" s="9">
        <v>0</v>
      </c>
      <c r="BM5" s="9">
        <v>0</v>
      </c>
      <c r="BN5" s="10">
        <v>0</v>
      </c>
      <c r="BO5" s="10">
        <v>0</v>
      </c>
      <c r="BP5" s="10">
        <f t="shared" si="34"/>
        <v>0</v>
      </c>
      <c r="BQ5" s="10">
        <f t="shared" si="34"/>
        <v>0</v>
      </c>
      <c r="BR5" s="10">
        <f t="shared" si="35"/>
        <v>0</v>
      </c>
      <c r="BS5" s="10">
        <f t="shared" si="36"/>
        <v>0</v>
      </c>
      <c r="BT5" s="18">
        <f t="shared" si="37"/>
        <v>0</v>
      </c>
      <c r="BU5" s="18">
        <f t="shared" si="38"/>
        <v>0</v>
      </c>
      <c r="BV5" s="18">
        <f t="shared" si="39"/>
        <v>0</v>
      </c>
      <c r="BW5" s="18">
        <f t="shared" si="40"/>
        <v>0</v>
      </c>
      <c r="BX5" s="2"/>
      <c r="BY5" s="9">
        <v>96805.3366414786</v>
      </c>
      <c r="BZ5" s="9">
        <v>93254.917481647295</v>
      </c>
      <c r="CA5" s="9">
        <v>91448.654849597195</v>
      </c>
      <c r="CB5" s="9">
        <v>96805.336639999994</v>
      </c>
      <c r="CC5" s="10">
        <v>92704.797289316935</v>
      </c>
      <c r="CD5" s="10">
        <v>90366.174992954097</v>
      </c>
      <c r="CE5" s="10">
        <f t="shared" si="41"/>
        <v>-3550.4191598313046</v>
      </c>
      <c r="CF5" s="10">
        <f t="shared" si="41"/>
        <v>-1806.2626320501004</v>
      </c>
      <c r="CG5" s="10">
        <f t="shared" si="42"/>
        <v>550.12019233035971</v>
      </c>
      <c r="CH5" s="10">
        <f t="shared" si="43"/>
        <v>1082.4798566430982</v>
      </c>
      <c r="CI5" s="18">
        <f t="shared" si="44"/>
        <v>-1.9369087237738166E-2</v>
      </c>
      <c r="CJ5" s="18">
        <f t="shared" si="45"/>
        <v>-2.522655099567685E-2</v>
      </c>
      <c r="CK5" s="18">
        <f t="shared" si="46"/>
        <v>-3.6675861920509464E-2</v>
      </c>
      <c r="CL5" s="18">
        <f t="shared" si="47"/>
        <v>-4.2358608450814628E-2</v>
      </c>
      <c r="CM5" s="6"/>
      <c r="CN5" s="9">
        <v>28326.911776700006</v>
      </c>
      <c r="CO5" s="9">
        <v>28326.911776700006</v>
      </c>
      <c r="CP5" s="9">
        <v>28326.911776700006</v>
      </c>
      <c r="CQ5" s="9">
        <v>28326.911776700006</v>
      </c>
      <c r="CR5" s="9">
        <v>28326.911776700006</v>
      </c>
      <c r="CS5" s="9">
        <v>28326.911776700006</v>
      </c>
      <c r="CT5" s="10">
        <f t="shared" si="48"/>
        <v>0</v>
      </c>
      <c r="CU5" s="10">
        <f t="shared" si="48"/>
        <v>0</v>
      </c>
      <c r="CV5" s="10">
        <f t="shared" si="49"/>
        <v>0</v>
      </c>
      <c r="CW5" s="10">
        <f t="shared" si="50"/>
        <v>0</v>
      </c>
      <c r="CX5" s="18">
        <f t="shared" si="51"/>
        <v>0</v>
      </c>
      <c r="CY5" s="18">
        <f t="shared" si="52"/>
        <v>0</v>
      </c>
      <c r="CZ5" s="18">
        <f t="shared" si="53"/>
        <v>0</v>
      </c>
      <c r="DA5" s="18">
        <f t="shared" si="54"/>
        <v>0</v>
      </c>
      <c r="DB5" s="7"/>
      <c r="DC5" s="9">
        <v>44445.950163951398</v>
      </c>
      <c r="DD5" s="9">
        <v>27306.862303809165</v>
      </c>
      <c r="DE5" s="9">
        <v>24288.944628288202</v>
      </c>
      <c r="DF5" s="9">
        <v>33320.773290370176</v>
      </c>
      <c r="DG5" s="10">
        <v>22681.524969999999</v>
      </c>
      <c r="DH5" s="10">
        <v>19547.087388451499</v>
      </c>
      <c r="DI5" s="10">
        <f t="shared" si="55"/>
        <v>-17139.087860142234</v>
      </c>
      <c r="DJ5" s="10">
        <f t="shared" si="55"/>
        <v>-3017.9176755209628</v>
      </c>
      <c r="DK5" s="10">
        <f t="shared" si="56"/>
        <v>4625.337333809166</v>
      </c>
      <c r="DL5" s="10">
        <f t="shared" si="57"/>
        <v>4741.8572398367032</v>
      </c>
      <c r="DM5" s="18">
        <f t="shared" si="58"/>
        <v>-0.11051865432008931</v>
      </c>
      <c r="DN5" s="18">
        <f t="shared" si="59"/>
        <v>-0.13819342331233472</v>
      </c>
      <c r="DO5" s="18">
        <f t="shared" si="60"/>
        <v>-0.38561641267471802</v>
      </c>
      <c r="DP5" s="18">
        <f t="shared" si="61"/>
        <v>-0.31929776141914928</v>
      </c>
      <c r="DQ5" s="7"/>
      <c r="DR5" s="9">
        <v>35715.531738660902</v>
      </c>
      <c r="DS5" s="9">
        <v>27693.909486600001</v>
      </c>
      <c r="DT5" s="9">
        <v>24578.035576672501</v>
      </c>
      <c r="DU5" s="9">
        <v>35715.531739099999</v>
      </c>
      <c r="DV5" s="10">
        <v>27693.909486600001</v>
      </c>
      <c r="DW5" s="10">
        <v>24578.035576672501</v>
      </c>
      <c r="DX5" s="10">
        <f t="shared" si="62"/>
        <v>-8021.6222520609008</v>
      </c>
      <c r="DY5" s="10">
        <f t="shared" si="62"/>
        <v>-3115.8739099275008</v>
      </c>
      <c r="DZ5" s="10">
        <f t="shared" si="63"/>
        <v>0</v>
      </c>
      <c r="EA5" s="10">
        <f t="shared" si="64"/>
        <v>0</v>
      </c>
      <c r="EB5" s="18">
        <f t="shared" si="65"/>
        <v>-0.11251116103470873</v>
      </c>
      <c r="EC5" s="18">
        <f t="shared" si="66"/>
        <v>-0.11251116103470873</v>
      </c>
      <c r="ED5" s="18">
        <f t="shared" si="67"/>
        <v>-0.22459758714379591</v>
      </c>
      <c r="EE5" s="18">
        <f t="shared" si="68"/>
        <v>-0.22459758715332892</v>
      </c>
      <c r="EF5" s="6"/>
      <c r="EG5" s="9">
        <v>0</v>
      </c>
      <c r="EH5" s="9">
        <v>0</v>
      </c>
      <c r="EI5" s="9">
        <v>0</v>
      </c>
      <c r="EJ5" s="9">
        <v>0</v>
      </c>
      <c r="EK5" s="9">
        <v>0</v>
      </c>
      <c r="EL5" s="9">
        <v>0</v>
      </c>
      <c r="EM5" s="10">
        <f t="shared" si="69"/>
        <v>0</v>
      </c>
      <c r="EN5" s="10">
        <f t="shared" si="69"/>
        <v>0</v>
      </c>
      <c r="EO5" s="10">
        <f t="shared" si="70"/>
        <v>0</v>
      </c>
      <c r="EP5" s="10">
        <f t="shared" si="71"/>
        <v>0</v>
      </c>
      <c r="EQ5" s="18">
        <f t="shared" si="72"/>
        <v>0</v>
      </c>
      <c r="ER5" s="18">
        <f t="shared" si="73"/>
        <v>0</v>
      </c>
      <c r="ES5" s="18">
        <f t="shared" si="74"/>
        <v>0</v>
      </c>
      <c r="ET5" s="18">
        <f t="shared" si="75"/>
        <v>0</v>
      </c>
      <c r="EU5" s="7"/>
      <c r="EV5" s="9">
        <v>0</v>
      </c>
      <c r="EW5" s="9">
        <v>0</v>
      </c>
      <c r="EX5" s="9">
        <v>0</v>
      </c>
      <c r="EY5" s="9">
        <v>0</v>
      </c>
      <c r="EZ5" s="9">
        <v>0</v>
      </c>
      <c r="FA5" s="9">
        <v>0</v>
      </c>
      <c r="FB5" s="10">
        <f t="shared" si="76"/>
        <v>0</v>
      </c>
      <c r="FC5" s="10">
        <f t="shared" si="76"/>
        <v>0</v>
      </c>
      <c r="FD5" s="10">
        <f t="shared" si="77"/>
        <v>0</v>
      </c>
      <c r="FE5" s="10">
        <f t="shared" si="78"/>
        <v>0</v>
      </c>
      <c r="FF5" s="18">
        <f t="shared" si="79"/>
        <v>0</v>
      </c>
      <c r="FG5" s="18">
        <f t="shared" si="80"/>
        <v>0</v>
      </c>
      <c r="FH5" s="18">
        <f t="shared" si="81"/>
        <v>0</v>
      </c>
      <c r="FI5" s="18">
        <f t="shared" si="82"/>
        <v>0</v>
      </c>
      <c r="FJ5" s="7"/>
    </row>
    <row r="6" spans="1:166">
      <c r="A6" s="5" t="s">
        <v>3</v>
      </c>
      <c r="B6" s="9">
        <f t="shared" si="0"/>
        <v>1254136.9599626982</v>
      </c>
      <c r="C6" s="9">
        <f t="shared" si="1"/>
        <v>1094542.9414818436</v>
      </c>
      <c r="D6" s="9">
        <f t="shared" si="2"/>
        <v>1062694.5968455484</v>
      </c>
      <c r="E6" s="9">
        <f t="shared" si="3"/>
        <v>1257587.0272534892</v>
      </c>
      <c r="F6" s="9">
        <f t="shared" si="4"/>
        <v>1072915.9518748189</v>
      </c>
      <c r="G6" s="9">
        <f t="shared" si="5"/>
        <v>1040239.4034524944</v>
      </c>
      <c r="H6" s="10">
        <f t="shared" si="6"/>
        <v>-159594.01848085457</v>
      </c>
      <c r="I6" s="10">
        <f t="shared" si="6"/>
        <v>-31848.344636295224</v>
      </c>
      <c r="J6" s="10">
        <f t="shared" si="7"/>
        <v>21626.989607024705</v>
      </c>
      <c r="K6" s="10">
        <f t="shared" si="8"/>
        <v>22455.193393053953</v>
      </c>
      <c r="L6" s="18">
        <f t="shared" si="9"/>
        <v>-2.9097391641096731E-2</v>
      </c>
      <c r="M6" s="18">
        <f t="shared" si="10"/>
        <v>-3.0455832411872805E-2</v>
      </c>
      <c r="N6" s="18">
        <f t="shared" si="11"/>
        <v>-0.12725405882751545</v>
      </c>
      <c r="O6" s="18">
        <f t="shared" si="12"/>
        <v>-0.14684556327046669</v>
      </c>
      <c r="P6" s="5"/>
      <c r="Q6" s="10">
        <v>822.221540018459</v>
      </c>
      <c r="R6" s="9">
        <v>1240.76074055</v>
      </c>
      <c r="S6" s="9">
        <v>1283.9368552200001</v>
      </c>
      <c r="T6" s="9">
        <v>822.13589820000004</v>
      </c>
      <c r="U6" s="10">
        <v>1072.3399534499999</v>
      </c>
      <c r="V6" s="10">
        <v>936.44996508999998</v>
      </c>
      <c r="W6" s="10">
        <f t="shared" si="13"/>
        <v>418.53920053154104</v>
      </c>
      <c r="X6" s="10">
        <f t="shared" si="13"/>
        <v>43.176114670000061</v>
      </c>
      <c r="Y6" s="10">
        <f t="shared" si="14"/>
        <v>168.4207871000001</v>
      </c>
      <c r="Z6" s="10">
        <f t="shared" si="15"/>
        <v>347.48689013000012</v>
      </c>
      <c r="AA6" s="18">
        <f t="shared" si="16"/>
        <v>3.4798098665550219E-2</v>
      </c>
      <c r="AB6" s="18">
        <f t="shared" si="17"/>
        <v>-0.12672286239340994</v>
      </c>
      <c r="AC6" s="18">
        <f t="shared" si="18"/>
        <v>0.50903458515833189</v>
      </c>
      <c r="AD6" s="18">
        <f t="shared" si="19"/>
        <v>0.30433418100073406</v>
      </c>
      <c r="AE6" s="7"/>
      <c r="AF6" s="9">
        <v>53049.581410050698</v>
      </c>
      <c r="AG6" s="9">
        <v>48846.454565624001</v>
      </c>
      <c r="AH6" s="9">
        <v>48400.5785570347</v>
      </c>
      <c r="AI6" s="9">
        <v>53036.430469999999</v>
      </c>
      <c r="AJ6" s="10">
        <v>49466.907330000002</v>
      </c>
      <c r="AK6" s="10">
        <v>49624.3040845879</v>
      </c>
      <c r="AL6" s="10">
        <f t="shared" si="20"/>
        <v>-4203.1268444266971</v>
      </c>
      <c r="AM6" s="10">
        <f t="shared" si="20"/>
        <v>-445.87600858930091</v>
      </c>
      <c r="AN6" s="10">
        <f t="shared" si="21"/>
        <v>-620.45276437600114</v>
      </c>
      <c r="AO6" s="10">
        <f t="shared" si="22"/>
        <v>-1223.7255275532007</v>
      </c>
      <c r="AP6" s="18">
        <f t="shared" si="23"/>
        <v>-9.1281140577004934E-3</v>
      </c>
      <c r="AQ6" s="18">
        <f t="shared" si="24"/>
        <v>3.181859612485675E-3</v>
      </c>
      <c r="AR6" s="18">
        <f t="shared" si="25"/>
        <v>-7.923016040293164E-2</v>
      </c>
      <c r="AS6" s="18">
        <f t="shared" si="26"/>
        <v>-6.7303231163324512E-2</v>
      </c>
      <c r="AT6" s="7"/>
      <c r="AU6" s="9">
        <v>6400.1082135433799</v>
      </c>
      <c r="AV6" s="9">
        <v>5954.7698432959896</v>
      </c>
      <c r="AW6" s="9">
        <v>5551.9161477872503</v>
      </c>
      <c r="AX6" s="9">
        <v>6400.1082135433799</v>
      </c>
      <c r="AY6" s="10">
        <v>5954.8760190000003</v>
      </c>
      <c r="AZ6" s="10">
        <v>5343.63757655269</v>
      </c>
      <c r="BA6" s="10">
        <f t="shared" si="27"/>
        <v>-445.33837024739023</v>
      </c>
      <c r="BB6" s="10">
        <f t="shared" si="27"/>
        <v>-402.85369550873929</v>
      </c>
      <c r="BC6" s="10">
        <f t="shared" si="28"/>
        <v>-0.10617570401063858</v>
      </c>
      <c r="BD6" s="10">
        <f t="shared" si="29"/>
        <v>208.27857123456033</v>
      </c>
      <c r="BE6" s="18">
        <f t="shared" si="30"/>
        <v>-6.7652269711528948E-2</v>
      </c>
      <c r="BF6" s="18">
        <f t="shared" si="31"/>
        <v>-0.10264503249052619</v>
      </c>
      <c r="BG6" s="18">
        <f t="shared" si="32"/>
        <v>-6.9582943817262655E-2</v>
      </c>
      <c r="BH6" s="18">
        <f t="shared" si="33"/>
        <v>-6.9566354144015255E-2</v>
      </c>
      <c r="BI6" s="1"/>
      <c r="BJ6" s="9">
        <v>339.32295342980001</v>
      </c>
      <c r="BK6" s="9">
        <v>476.73925588579903</v>
      </c>
      <c r="BL6" s="9">
        <v>527.44275234960003</v>
      </c>
      <c r="BM6" s="9">
        <v>3802.6268494616302</v>
      </c>
      <c r="BN6" s="10">
        <v>5376.1724320000003</v>
      </c>
      <c r="BO6" s="10">
        <v>5899.1223266686402</v>
      </c>
      <c r="BP6" s="10">
        <f t="shared" si="34"/>
        <v>137.41630245599902</v>
      </c>
      <c r="BQ6" s="10">
        <f t="shared" si="34"/>
        <v>50.703496463801002</v>
      </c>
      <c r="BR6" s="10">
        <f t="shared" si="35"/>
        <v>-4899.4331761142012</v>
      </c>
      <c r="BS6" s="10">
        <f t="shared" si="36"/>
        <v>-5371.6795743190405</v>
      </c>
      <c r="BT6" s="18">
        <f t="shared" si="37"/>
        <v>0.10635477535742688</v>
      </c>
      <c r="BU6" s="18">
        <f t="shared" si="38"/>
        <v>9.7271786067712918E-2</v>
      </c>
      <c r="BV6" s="18">
        <f t="shared" si="39"/>
        <v>0.40497202168914886</v>
      </c>
      <c r="BW6" s="18">
        <f t="shared" si="40"/>
        <v>0.413804889312542</v>
      </c>
      <c r="BX6" s="1"/>
      <c r="BY6" s="9">
        <v>461330.88232336298</v>
      </c>
      <c r="BZ6" s="9">
        <v>448655.64528087102</v>
      </c>
      <c r="CA6" s="9">
        <v>446306.30313253897</v>
      </c>
      <c r="CB6" s="9">
        <v>461330.8823</v>
      </c>
      <c r="CC6" s="10">
        <v>455652.47775356896</v>
      </c>
      <c r="CD6" s="10">
        <v>449413.48702452303</v>
      </c>
      <c r="CE6" s="10">
        <f t="shared" si="41"/>
        <v>-12675.237042491965</v>
      </c>
      <c r="CF6" s="10">
        <f t="shared" si="41"/>
        <v>-2349.3421483320417</v>
      </c>
      <c r="CG6" s="10">
        <f t="shared" si="42"/>
        <v>-6996.8324726979481</v>
      </c>
      <c r="CH6" s="10">
        <f t="shared" si="43"/>
        <v>-3107.183891984052</v>
      </c>
      <c r="CI6" s="18">
        <f t="shared" si="44"/>
        <v>-5.2364038501316254E-3</v>
      </c>
      <c r="CJ6" s="18">
        <f t="shared" si="45"/>
        <v>-1.3692432355037424E-2</v>
      </c>
      <c r="CK6" s="18">
        <f t="shared" si="46"/>
        <v>-2.7475370776516642E-2</v>
      </c>
      <c r="CL6" s="18">
        <f t="shared" si="47"/>
        <v>-1.2308745770759846E-2</v>
      </c>
      <c r="CM6" s="6"/>
      <c r="CN6" s="9">
        <v>264995.83312150004</v>
      </c>
      <c r="CO6" s="9">
        <v>264995.83312150004</v>
      </c>
      <c r="CP6" s="9">
        <v>264995.83312150004</v>
      </c>
      <c r="CQ6" s="9">
        <v>264995.83312150004</v>
      </c>
      <c r="CR6" s="9">
        <v>264995.83312150004</v>
      </c>
      <c r="CS6" s="9">
        <v>264995.83312150004</v>
      </c>
      <c r="CT6" s="10">
        <f t="shared" si="48"/>
        <v>0</v>
      </c>
      <c r="CU6" s="10">
        <f t="shared" si="48"/>
        <v>0</v>
      </c>
      <c r="CV6" s="10">
        <f t="shared" si="49"/>
        <v>0</v>
      </c>
      <c r="CW6" s="10">
        <f t="shared" si="50"/>
        <v>0</v>
      </c>
      <c r="CX6" s="18">
        <f t="shared" si="51"/>
        <v>0</v>
      </c>
      <c r="CY6" s="18">
        <f t="shared" si="52"/>
        <v>0</v>
      </c>
      <c r="CZ6" s="18">
        <f t="shared" si="53"/>
        <v>0</v>
      </c>
      <c r="DA6" s="18">
        <f t="shared" si="54"/>
        <v>0</v>
      </c>
      <c r="DB6" s="7"/>
      <c r="DC6" s="9">
        <v>294808.018000009</v>
      </c>
      <c r="DD6" s="9">
        <v>182712.59060064238</v>
      </c>
      <c r="DE6" s="9">
        <v>160261.864001037</v>
      </c>
      <c r="DF6" s="9">
        <v>294808.01800000004</v>
      </c>
      <c r="DG6" s="10">
        <v>170650.62890000001</v>
      </c>
      <c r="DH6" s="10">
        <v>149537.40729285299</v>
      </c>
      <c r="DI6" s="10">
        <f t="shared" si="55"/>
        <v>-112095.42739936663</v>
      </c>
      <c r="DJ6" s="10">
        <f t="shared" si="55"/>
        <v>-22450.726599605376</v>
      </c>
      <c r="DK6" s="10">
        <f t="shared" si="56"/>
        <v>12061.961700642365</v>
      </c>
      <c r="DL6" s="10">
        <f t="shared" si="57"/>
        <v>10724.456708184007</v>
      </c>
      <c r="DM6" s="18">
        <f t="shared" si="58"/>
        <v>-0.1228745458963814</v>
      </c>
      <c r="DN6" s="18">
        <f t="shared" si="59"/>
        <v>-0.12372190916166624</v>
      </c>
      <c r="DO6" s="18">
        <f t="shared" si="60"/>
        <v>-0.38023194945587674</v>
      </c>
      <c r="DP6" s="18">
        <f t="shared" si="61"/>
        <v>-0.42114658190877297</v>
      </c>
      <c r="DQ6" s="7"/>
      <c r="DR6" s="9">
        <v>172390.99240078399</v>
      </c>
      <c r="DS6" s="9">
        <v>141660.14807347432</v>
      </c>
      <c r="DT6" s="9">
        <v>135366.722278081</v>
      </c>
      <c r="DU6" s="9">
        <v>172390.99240078399</v>
      </c>
      <c r="DV6" s="10">
        <v>119746.7163653</v>
      </c>
      <c r="DW6" s="10">
        <v>114489.162060719</v>
      </c>
      <c r="DX6" s="10">
        <f t="shared" si="62"/>
        <v>-30730.844327309664</v>
      </c>
      <c r="DY6" s="10">
        <f t="shared" si="62"/>
        <v>-6293.4257953933266</v>
      </c>
      <c r="DZ6" s="10">
        <f t="shared" si="63"/>
        <v>21913.431708174321</v>
      </c>
      <c r="EA6" s="10">
        <f t="shared" si="64"/>
        <v>20877.560217361999</v>
      </c>
      <c r="EB6" s="18">
        <f t="shared" si="65"/>
        <v>-4.4426226295691429E-2</v>
      </c>
      <c r="EC6" s="18">
        <f t="shared" si="66"/>
        <v>-4.3905624005106579E-2</v>
      </c>
      <c r="ED6" s="18">
        <f t="shared" si="67"/>
        <v>-0.178262471254095</v>
      </c>
      <c r="EE6" s="18">
        <f t="shared" si="68"/>
        <v>-0.30537718532934538</v>
      </c>
      <c r="EF6" s="6"/>
      <c r="EG6" s="9">
        <v>0</v>
      </c>
      <c r="EH6" s="9">
        <v>0</v>
      </c>
      <c r="EI6" s="9">
        <v>0</v>
      </c>
      <c r="EJ6" s="9">
        <v>0</v>
      </c>
      <c r="EK6" s="9">
        <v>0</v>
      </c>
      <c r="EL6" s="9">
        <v>0</v>
      </c>
      <c r="EM6" s="10">
        <f t="shared" si="69"/>
        <v>0</v>
      </c>
      <c r="EN6" s="10">
        <f t="shared" si="69"/>
        <v>0</v>
      </c>
      <c r="EO6" s="10">
        <f t="shared" si="70"/>
        <v>0</v>
      </c>
      <c r="EP6" s="10">
        <f t="shared" si="71"/>
        <v>0</v>
      </c>
      <c r="EQ6" s="18">
        <f t="shared" si="72"/>
        <v>0</v>
      </c>
      <c r="ER6" s="18">
        <f t="shared" si="73"/>
        <v>0</v>
      </c>
      <c r="ES6" s="18">
        <f t="shared" si="74"/>
        <v>0</v>
      </c>
      <c r="ET6" s="18">
        <f t="shared" si="75"/>
        <v>0</v>
      </c>
      <c r="EU6" s="7"/>
      <c r="EV6" s="9">
        <v>0</v>
      </c>
      <c r="EW6" s="9">
        <v>0</v>
      </c>
      <c r="EX6" s="9">
        <v>0</v>
      </c>
      <c r="EY6" s="9">
        <v>0</v>
      </c>
      <c r="EZ6" s="9">
        <v>0</v>
      </c>
      <c r="FA6" s="9">
        <v>0</v>
      </c>
      <c r="FB6" s="10">
        <f t="shared" si="76"/>
        <v>0</v>
      </c>
      <c r="FC6" s="10">
        <f t="shared" si="76"/>
        <v>0</v>
      </c>
      <c r="FD6" s="10">
        <f t="shared" si="77"/>
        <v>0</v>
      </c>
      <c r="FE6" s="10">
        <f t="shared" si="78"/>
        <v>0</v>
      </c>
      <c r="FF6" s="18">
        <f t="shared" si="79"/>
        <v>0</v>
      </c>
      <c r="FG6" s="18">
        <f t="shared" si="80"/>
        <v>0</v>
      </c>
      <c r="FH6" s="18">
        <f t="shared" si="81"/>
        <v>0</v>
      </c>
      <c r="FI6" s="18">
        <f t="shared" si="82"/>
        <v>0</v>
      </c>
      <c r="FJ6" s="7"/>
    </row>
    <row r="7" spans="1:166">
      <c r="A7" s="5" t="s">
        <v>4</v>
      </c>
      <c r="B7" s="9">
        <f t="shared" si="0"/>
        <v>299460.34783972515</v>
      </c>
      <c r="C7" s="9">
        <f t="shared" si="1"/>
        <v>258262.97908622696</v>
      </c>
      <c r="D7" s="9">
        <f t="shared" si="2"/>
        <v>249314.60446918392</v>
      </c>
      <c r="E7" s="9">
        <f t="shared" si="3"/>
        <v>289228.21816751541</v>
      </c>
      <c r="F7" s="9">
        <f t="shared" si="4"/>
        <v>257716.23253922258</v>
      </c>
      <c r="G7" s="9">
        <f t="shared" si="5"/>
        <v>245518.34022684765</v>
      </c>
      <c r="H7" s="10">
        <f t="shared" si="6"/>
        <v>-41197.368753498187</v>
      </c>
      <c r="I7" s="10">
        <f t="shared" si="6"/>
        <v>-8948.3746170430386</v>
      </c>
      <c r="J7" s="10">
        <f t="shared" si="7"/>
        <v>546.74654700438259</v>
      </c>
      <c r="K7" s="10">
        <f t="shared" si="8"/>
        <v>3796.2642423362704</v>
      </c>
      <c r="L7" s="18">
        <f t="shared" si="9"/>
        <v>-3.4648305570948362E-2</v>
      </c>
      <c r="M7" s="18">
        <f t="shared" si="10"/>
        <v>-4.7330710185352773E-2</v>
      </c>
      <c r="N7" s="18">
        <f t="shared" si="11"/>
        <v>-0.13757203266038923</v>
      </c>
      <c r="O7" s="18">
        <f t="shared" si="12"/>
        <v>-0.10895197511482681</v>
      </c>
      <c r="P7" s="5"/>
      <c r="Q7" s="10">
        <v>914.38633387150003</v>
      </c>
      <c r="R7" s="9">
        <v>601.71378332999905</v>
      </c>
      <c r="S7" s="9">
        <v>610.80818810999995</v>
      </c>
      <c r="T7" s="9">
        <v>914.38633389999995</v>
      </c>
      <c r="U7" s="10">
        <v>731.06287185999997</v>
      </c>
      <c r="V7" s="10">
        <v>713.79945663000103</v>
      </c>
      <c r="W7" s="10">
        <f t="shared" si="13"/>
        <v>-312.67255054150098</v>
      </c>
      <c r="X7" s="10">
        <f t="shared" si="13"/>
        <v>9.0944047800009002</v>
      </c>
      <c r="Y7" s="10">
        <f t="shared" si="14"/>
        <v>-129.34908853000093</v>
      </c>
      <c r="Z7" s="10">
        <f t="shared" si="15"/>
        <v>-102.99126852000109</v>
      </c>
      <c r="AA7" s="18">
        <f t="shared" si="16"/>
        <v>1.5114170610602813E-2</v>
      </c>
      <c r="AB7" s="18">
        <f t="shared" si="17"/>
        <v>-2.3614132100672348E-2</v>
      </c>
      <c r="AC7" s="18">
        <f t="shared" si="18"/>
        <v>-0.34194796986701387</v>
      </c>
      <c r="AD7" s="18">
        <f t="shared" si="19"/>
        <v>-0.20048797236294741</v>
      </c>
      <c r="AE7" s="7"/>
      <c r="AF7" s="9">
        <v>25793.034347572298</v>
      </c>
      <c r="AG7" s="9">
        <v>22081.846584431099</v>
      </c>
      <c r="AH7" s="9">
        <v>20753.5039712178</v>
      </c>
      <c r="AI7" s="9">
        <v>25793.034350000002</v>
      </c>
      <c r="AJ7" s="10">
        <v>20864.670689999999</v>
      </c>
      <c r="AK7" s="10">
        <v>19973.931155795901</v>
      </c>
      <c r="AL7" s="10">
        <f t="shared" si="20"/>
        <v>-3711.187763141199</v>
      </c>
      <c r="AM7" s="10">
        <f t="shared" si="20"/>
        <v>-1328.342613213299</v>
      </c>
      <c r="AN7" s="10">
        <f t="shared" si="21"/>
        <v>1217.1758944311005</v>
      </c>
      <c r="AO7" s="10">
        <f t="shared" si="22"/>
        <v>779.57281542189958</v>
      </c>
      <c r="AP7" s="18">
        <f t="shared" si="23"/>
        <v>-6.0155413549057651E-2</v>
      </c>
      <c r="AQ7" s="18">
        <f t="shared" si="24"/>
        <v>-4.2691281709565203E-2</v>
      </c>
      <c r="AR7" s="18">
        <f t="shared" si="25"/>
        <v>-0.14388333350513702</v>
      </c>
      <c r="AS7" s="18">
        <f t="shared" si="26"/>
        <v>-0.19107343452206127</v>
      </c>
      <c r="AT7" s="7"/>
      <c r="AU7" s="9">
        <v>805.27537157081997</v>
      </c>
      <c r="AV7" s="9">
        <v>713.78081510530603</v>
      </c>
      <c r="AW7" s="9">
        <v>644.23393820710601</v>
      </c>
      <c r="AX7" s="9">
        <v>805.27537157081997</v>
      </c>
      <c r="AY7" s="10">
        <v>713.79270350000002</v>
      </c>
      <c r="AZ7" s="10">
        <v>613.75408395754198</v>
      </c>
      <c r="BA7" s="10">
        <f t="shared" si="27"/>
        <v>-91.494556465513938</v>
      </c>
      <c r="BB7" s="10">
        <f t="shared" si="27"/>
        <v>-69.546876898200026</v>
      </c>
      <c r="BC7" s="10">
        <f t="shared" si="28"/>
        <v>-1.1888394693983173E-2</v>
      </c>
      <c r="BD7" s="10">
        <f t="shared" si="29"/>
        <v>30.479854249564028</v>
      </c>
      <c r="BE7" s="18">
        <f t="shared" si="30"/>
        <v>-9.7434500096419074E-2</v>
      </c>
      <c r="BF7" s="18">
        <f t="shared" si="31"/>
        <v>-0.14015080155895435</v>
      </c>
      <c r="BG7" s="18">
        <f t="shared" si="32"/>
        <v>-0.11361896774148077</v>
      </c>
      <c r="BH7" s="18">
        <f t="shared" si="33"/>
        <v>-0.11360420459943808</v>
      </c>
      <c r="BI7" s="1"/>
      <c r="BJ7" s="9">
        <v>0</v>
      </c>
      <c r="BK7" s="9">
        <v>0</v>
      </c>
      <c r="BL7" s="9">
        <v>0</v>
      </c>
      <c r="BM7" s="9">
        <v>0</v>
      </c>
      <c r="BN7" s="10">
        <v>0</v>
      </c>
      <c r="BO7" s="10">
        <v>0</v>
      </c>
      <c r="BP7" s="10">
        <f t="shared" si="34"/>
        <v>0</v>
      </c>
      <c r="BQ7" s="10">
        <f t="shared" si="34"/>
        <v>0</v>
      </c>
      <c r="BR7" s="10">
        <f t="shared" si="35"/>
        <v>0</v>
      </c>
      <c r="BS7" s="10">
        <f t="shared" si="36"/>
        <v>0</v>
      </c>
      <c r="BT7" s="18">
        <f t="shared" si="37"/>
        <v>0</v>
      </c>
      <c r="BU7" s="18">
        <f t="shared" si="38"/>
        <v>0</v>
      </c>
      <c r="BV7" s="18">
        <f t="shared" si="39"/>
        <v>0</v>
      </c>
      <c r="BW7" s="18">
        <f t="shared" si="40"/>
        <v>0</v>
      </c>
      <c r="BX7" s="2"/>
      <c r="BY7" s="9">
        <v>101638.836079799</v>
      </c>
      <c r="BZ7" s="9">
        <v>97587.828153654205</v>
      </c>
      <c r="CA7" s="9">
        <v>96203.165389250906</v>
      </c>
      <c r="CB7" s="9">
        <v>101638.8361</v>
      </c>
      <c r="CC7" s="10">
        <v>98592.926214962587</v>
      </c>
      <c r="CD7" s="10">
        <v>95951.375306727001</v>
      </c>
      <c r="CE7" s="10">
        <f t="shared" si="41"/>
        <v>-4051.0079261447972</v>
      </c>
      <c r="CF7" s="10">
        <f t="shared" si="41"/>
        <v>-1384.6627644032997</v>
      </c>
      <c r="CG7" s="10">
        <f t="shared" si="42"/>
        <v>-1005.0980613083811</v>
      </c>
      <c r="CH7" s="10">
        <f t="shared" si="43"/>
        <v>251.79008252390486</v>
      </c>
      <c r="CI7" s="18">
        <f t="shared" si="44"/>
        <v>-1.4188888005818896E-2</v>
      </c>
      <c r="CJ7" s="18">
        <f t="shared" si="45"/>
        <v>-2.6792499316596007E-2</v>
      </c>
      <c r="CK7" s="18">
        <f t="shared" si="46"/>
        <v>-3.9856890165135862E-2</v>
      </c>
      <c r="CL7" s="18">
        <f t="shared" si="47"/>
        <v>-2.9967972892178896E-2</v>
      </c>
      <c r="CM7" s="6"/>
      <c r="CN7" s="9">
        <v>65954.922958600015</v>
      </c>
      <c r="CO7" s="9">
        <v>65954.922958600015</v>
      </c>
      <c r="CP7" s="9">
        <v>65954.922958600015</v>
      </c>
      <c r="CQ7" s="9">
        <v>65954.922958600015</v>
      </c>
      <c r="CR7" s="9">
        <v>65954.922958600015</v>
      </c>
      <c r="CS7" s="9">
        <v>65954.922958600015</v>
      </c>
      <c r="CT7" s="10">
        <f t="shared" si="48"/>
        <v>0</v>
      </c>
      <c r="CU7" s="10">
        <f t="shared" si="48"/>
        <v>0</v>
      </c>
      <c r="CV7" s="10">
        <f t="shared" si="49"/>
        <v>0</v>
      </c>
      <c r="CW7" s="10">
        <f t="shared" si="50"/>
        <v>0</v>
      </c>
      <c r="CX7" s="18">
        <f t="shared" si="51"/>
        <v>0</v>
      </c>
      <c r="CY7" s="18">
        <f t="shared" si="52"/>
        <v>0</v>
      </c>
      <c r="CZ7" s="18">
        <f t="shared" si="53"/>
        <v>0</v>
      </c>
      <c r="DA7" s="18">
        <f t="shared" si="54"/>
        <v>0</v>
      </c>
      <c r="DB7" s="7"/>
      <c r="DC7" s="9">
        <v>65693.397361534997</v>
      </c>
      <c r="DD7" s="9">
        <v>42381.311600806352</v>
      </c>
      <c r="DE7" s="9">
        <v>38882.603164535903</v>
      </c>
      <c r="DF7" s="9">
        <v>55461.26766344456</v>
      </c>
      <c r="DG7" s="10">
        <v>41917.281909999998</v>
      </c>
      <c r="DH7" s="10">
        <v>36045.190405875001</v>
      </c>
      <c r="DI7" s="10">
        <f t="shared" si="55"/>
        <v>-23312.085760728645</v>
      </c>
      <c r="DJ7" s="10">
        <f t="shared" si="55"/>
        <v>-3498.7084362704481</v>
      </c>
      <c r="DK7" s="10">
        <f t="shared" si="56"/>
        <v>464.02969080635376</v>
      </c>
      <c r="DL7" s="10">
        <f t="shared" si="57"/>
        <v>2837.4127586609029</v>
      </c>
      <c r="DM7" s="18">
        <f t="shared" si="58"/>
        <v>-8.2553094845792388E-2</v>
      </c>
      <c r="DN7" s="18">
        <f t="shared" si="59"/>
        <v>-0.14008760197602702</v>
      </c>
      <c r="DO7" s="18">
        <f t="shared" si="60"/>
        <v>-0.35486192976797409</v>
      </c>
      <c r="DP7" s="18">
        <f t="shared" si="61"/>
        <v>-0.24420620595319761</v>
      </c>
      <c r="DQ7" s="7"/>
      <c r="DR7" s="9">
        <v>38660.4953867765</v>
      </c>
      <c r="DS7" s="9">
        <v>28941.575190300002</v>
      </c>
      <c r="DT7" s="9">
        <v>26265.366859262202</v>
      </c>
      <c r="DU7" s="9">
        <v>38660.495390000004</v>
      </c>
      <c r="DV7" s="10">
        <v>28941.575190300002</v>
      </c>
      <c r="DW7" s="10">
        <v>26265.366859262202</v>
      </c>
      <c r="DX7" s="10">
        <f t="shared" si="62"/>
        <v>-9718.9201964764979</v>
      </c>
      <c r="DY7" s="10">
        <f t="shared" si="62"/>
        <v>-2676.2083310378002</v>
      </c>
      <c r="DZ7" s="10">
        <f t="shared" si="63"/>
        <v>0</v>
      </c>
      <c r="EA7" s="10">
        <f t="shared" si="64"/>
        <v>0</v>
      </c>
      <c r="EB7" s="18">
        <f t="shared" si="65"/>
        <v>-9.2469339123419675E-2</v>
      </c>
      <c r="EC7" s="18">
        <f t="shared" si="66"/>
        <v>-9.2469339123419675E-2</v>
      </c>
      <c r="ED7" s="18">
        <f t="shared" si="67"/>
        <v>-0.25139150699555635</v>
      </c>
      <c r="EE7" s="18">
        <f t="shared" si="68"/>
        <v>-0.25139150705797514</v>
      </c>
      <c r="EF7" s="6"/>
      <c r="EG7" s="9">
        <v>0</v>
      </c>
      <c r="EH7" s="9">
        <v>0</v>
      </c>
      <c r="EI7" s="9">
        <v>0</v>
      </c>
      <c r="EJ7" s="9">
        <v>0</v>
      </c>
      <c r="EK7" s="9">
        <v>0</v>
      </c>
      <c r="EL7" s="9">
        <v>0</v>
      </c>
      <c r="EM7" s="10">
        <f t="shared" si="69"/>
        <v>0</v>
      </c>
      <c r="EN7" s="10">
        <f t="shared" si="69"/>
        <v>0</v>
      </c>
      <c r="EO7" s="10">
        <f t="shared" si="70"/>
        <v>0</v>
      </c>
      <c r="EP7" s="10">
        <f t="shared" si="71"/>
        <v>0</v>
      </c>
      <c r="EQ7" s="18">
        <f t="shared" si="72"/>
        <v>0</v>
      </c>
      <c r="ER7" s="18">
        <f t="shared" si="73"/>
        <v>0</v>
      </c>
      <c r="ES7" s="18">
        <f t="shared" si="74"/>
        <v>0</v>
      </c>
      <c r="ET7" s="18">
        <f t="shared" si="75"/>
        <v>0</v>
      </c>
      <c r="EU7" s="7"/>
      <c r="EV7" s="9">
        <v>0</v>
      </c>
      <c r="EW7" s="9">
        <v>0</v>
      </c>
      <c r="EX7" s="9">
        <v>0</v>
      </c>
      <c r="EY7" s="9">
        <v>0</v>
      </c>
      <c r="EZ7" s="9">
        <v>0</v>
      </c>
      <c r="FA7" s="9">
        <v>0</v>
      </c>
      <c r="FB7" s="10">
        <f t="shared" si="76"/>
        <v>0</v>
      </c>
      <c r="FC7" s="10">
        <f t="shared" si="76"/>
        <v>0</v>
      </c>
      <c r="FD7" s="10">
        <f t="shared" si="77"/>
        <v>0</v>
      </c>
      <c r="FE7" s="10">
        <f t="shared" si="78"/>
        <v>0</v>
      </c>
      <c r="FF7" s="18">
        <f t="shared" si="79"/>
        <v>0</v>
      </c>
      <c r="FG7" s="18">
        <f t="shared" si="80"/>
        <v>0</v>
      </c>
      <c r="FH7" s="18">
        <f t="shared" si="81"/>
        <v>0</v>
      </c>
      <c r="FI7" s="18">
        <f t="shared" si="82"/>
        <v>0</v>
      </c>
      <c r="FJ7" s="7"/>
    </row>
    <row r="8" spans="1:166">
      <c r="A8" s="5" t="s">
        <v>5</v>
      </c>
      <c r="B8" s="9">
        <f t="shared" si="0"/>
        <v>155554.3671372598</v>
      </c>
      <c r="C8" s="9">
        <f t="shared" si="1"/>
        <v>114961.7324998736</v>
      </c>
      <c r="D8" s="9">
        <f t="shared" si="2"/>
        <v>109508.44174968668</v>
      </c>
      <c r="E8" s="9">
        <f t="shared" si="3"/>
        <v>147633.93150955724</v>
      </c>
      <c r="F8" s="9">
        <f t="shared" si="4"/>
        <v>125421.57360789493</v>
      </c>
      <c r="G8" s="9">
        <f t="shared" si="5"/>
        <v>117569.36100333001</v>
      </c>
      <c r="H8" s="10">
        <f t="shared" si="6"/>
        <v>-40592.634637386203</v>
      </c>
      <c r="I8" s="10">
        <f t="shared" si="6"/>
        <v>-5453.2907501869195</v>
      </c>
      <c r="J8" s="10">
        <f t="shared" si="7"/>
        <v>-10459.841108021326</v>
      </c>
      <c r="K8" s="10">
        <f t="shared" si="8"/>
        <v>-8060.9192536433256</v>
      </c>
      <c r="L8" s="18">
        <f t="shared" si="9"/>
        <v>-4.7435704313110588E-2</v>
      </c>
      <c r="M8" s="18">
        <f t="shared" si="10"/>
        <v>-6.2606554667487019E-2</v>
      </c>
      <c r="N8" s="18">
        <f t="shared" si="11"/>
        <v>-0.26095464488996067</v>
      </c>
      <c r="O8" s="18">
        <f t="shared" si="12"/>
        <v>-0.15045564169795458</v>
      </c>
      <c r="P8" s="5"/>
      <c r="Q8" s="10">
        <v>307.24823800000001</v>
      </c>
      <c r="R8" s="9">
        <v>143.59540537999999</v>
      </c>
      <c r="S8" s="9">
        <v>140.76577656000001</v>
      </c>
      <c r="T8" s="9">
        <v>307.24823800000001</v>
      </c>
      <c r="U8" s="10">
        <v>154.14448167</v>
      </c>
      <c r="V8" s="10">
        <v>160.849032069999</v>
      </c>
      <c r="W8" s="10">
        <f t="shared" si="13"/>
        <v>-163.65283262000003</v>
      </c>
      <c r="X8" s="10">
        <f t="shared" si="13"/>
        <v>-2.8296288199999822</v>
      </c>
      <c r="Y8" s="10">
        <f t="shared" si="14"/>
        <v>-10.549076290000016</v>
      </c>
      <c r="Z8" s="10">
        <f t="shared" si="15"/>
        <v>-20.083255509998992</v>
      </c>
      <c r="AA8" s="18">
        <f t="shared" si="16"/>
        <v>-1.9705566570962819E-2</v>
      </c>
      <c r="AB8" s="18">
        <f t="shared" si="17"/>
        <v>4.3495234648441197E-2</v>
      </c>
      <c r="AC8" s="18">
        <f t="shared" si="18"/>
        <v>-0.53264042679392032</v>
      </c>
      <c r="AD8" s="18">
        <f t="shared" si="19"/>
        <v>-0.49830637704096453</v>
      </c>
      <c r="AE8" s="7"/>
      <c r="AF8" s="9">
        <v>2351.8887981118</v>
      </c>
      <c r="AG8" s="9">
        <v>2296.8951580900002</v>
      </c>
      <c r="AH8" s="9">
        <v>2293.7959287261701</v>
      </c>
      <c r="AI8" s="9">
        <v>2351.888798</v>
      </c>
      <c r="AJ8" s="10">
        <v>2297.3269620000001</v>
      </c>
      <c r="AK8" s="10">
        <v>2304.0214306039002</v>
      </c>
      <c r="AL8" s="10">
        <f t="shared" si="20"/>
        <v>-54.99364002179982</v>
      </c>
      <c r="AM8" s="10">
        <f t="shared" si="20"/>
        <v>-3.0992293638300907</v>
      </c>
      <c r="AN8" s="10">
        <f t="shared" si="21"/>
        <v>-0.43180390999987139</v>
      </c>
      <c r="AO8" s="10">
        <f t="shared" si="22"/>
        <v>-10.225501877730039</v>
      </c>
      <c r="AP8" s="18">
        <f t="shared" si="23"/>
        <v>-1.3493125068918153E-3</v>
      </c>
      <c r="AQ8" s="18">
        <f t="shared" si="24"/>
        <v>2.914025175620638E-3</v>
      </c>
      <c r="AR8" s="18">
        <f t="shared" si="25"/>
        <v>-2.338275519911959E-2</v>
      </c>
      <c r="AS8" s="18">
        <f t="shared" si="26"/>
        <v>-2.3199156374399236E-2</v>
      </c>
      <c r="AT8" s="7"/>
      <c r="AU8" s="9">
        <v>151.20319838753301</v>
      </c>
      <c r="AV8" s="9">
        <v>107.87570743087601</v>
      </c>
      <c r="AW8" s="9">
        <v>101.38689561130801</v>
      </c>
      <c r="AX8" s="9">
        <v>151.20319838753301</v>
      </c>
      <c r="AY8" s="10">
        <v>107.8798875</v>
      </c>
      <c r="AZ8" s="10">
        <v>98.300969848119195</v>
      </c>
      <c r="BA8" s="10">
        <f t="shared" si="27"/>
        <v>-43.327490956657002</v>
      </c>
      <c r="BB8" s="10">
        <f t="shared" si="27"/>
        <v>-6.4888118195679994</v>
      </c>
      <c r="BC8" s="10">
        <f t="shared" si="28"/>
        <v>-4.1800691239899379E-3</v>
      </c>
      <c r="BD8" s="10">
        <f t="shared" si="29"/>
        <v>3.0859257631888113</v>
      </c>
      <c r="BE8" s="18">
        <f t="shared" si="30"/>
        <v>-6.0150815916788905E-2</v>
      </c>
      <c r="BF8" s="18">
        <f t="shared" si="31"/>
        <v>-8.8792432712546179E-2</v>
      </c>
      <c r="BG8" s="18">
        <f t="shared" si="32"/>
        <v>-0.28655141834770498</v>
      </c>
      <c r="BH8" s="18">
        <f t="shared" si="33"/>
        <v>-0.28652377297268272</v>
      </c>
      <c r="BI8" s="1"/>
      <c r="BJ8" s="9">
        <v>42.350773662100003</v>
      </c>
      <c r="BK8" s="9">
        <v>57.6333709009999</v>
      </c>
      <c r="BL8" s="9">
        <v>62.937138747600002</v>
      </c>
      <c r="BM8" s="9">
        <v>41.932106155500001</v>
      </c>
      <c r="BN8" s="10">
        <v>57.285066239999999</v>
      </c>
      <c r="BO8" s="10">
        <v>62.315099184299903</v>
      </c>
      <c r="BP8" s="10">
        <f t="shared" si="34"/>
        <v>15.282597238899896</v>
      </c>
      <c r="BQ8" s="10">
        <f t="shared" si="34"/>
        <v>5.3037678466001026</v>
      </c>
      <c r="BR8" s="10">
        <f t="shared" si="35"/>
        <v>0.34830466099990076</v>
      </c>
      <c r="BS8" s="10">
        <f t="shared" si="36"/>
        <v>0.62203956330009902</v>
      </c>
      <c r="BT8" s="18">
        <f t="shared" si="37"/>
        <v>9.2025987091934713E-2</v>
      </c>
      <c r="BU8" s="18">
        <f t="shared" si="38"/>
        <v>8.7807054690767244E-2</v>
      </c>
      <c r="BV8" s="18">
        <f t="shared" si="39"/>
        <v>0.36085756923435847</v>
      </c>
      <c r="BW8" s="18">
        <f t="shared" si="40"/>
        <v>0.36613853898884674</v>
      </c>
      <c r="BX8" s="1"/>
      <c r="BY8" s="9">
        <v>79233.9166779324</v>
      </c>
      <c r="BZ8" s="9">
        <v>65741.627979741606</v>
      </c>
      <c r="CA8" s="9">
        <v>65461.309805279598</v>
      </c>
      <c r="CB8" s="9">
        <v>79233.916679999995</v>
      </c>
      <c r="CC8" s="10">
        <v>77838.086132684912</v>
      </c>
      <c r="CD8" s="10">
        <v>75981.837191413404</v>
      </c>
      <c r="CE8" s="10">
        <f t="shared" si="41"/>
        <v>-13492.288698190794</v>
      </c>
      <c r="CF8" s="10">
        <f t="shared" si="41"/>
        <v>-280.31817446200876</v>
      </c>
      <c r="CG8" s="10">
        <f t="shared" si="42"/>
        <v>-12096.458152943305</v>
      </c>
      <c r="CH8" s="10">
        <f t="shared" si="43"/>
        <v>-10520.527386133806</v>
      </c>
      <c r="CI8" s="18">
        <f t="shared" si="44"/>
        <v>-4.2639372202402607E-3</v>
      </c>
      <c r="CJ8" s="18">
        <f t="shared" si="45"/>
        <v>-2.3847566576949173E-2</v>
      </c>
      <c r="CK8" s="18">
        <f t="shared" si="46"/>
        <v>-0.17028425785177118</v>
      </c>
      <c r="CL8" s="18">
        <f t="shared" si="47"/>
        <v>-1.7616578932383067E-2</v>
      </c>
      <c r="CM8" s="6"/>
      <c r="CN8" s="9">
        <v>152.70864999999998</v>
      </c>
      <c r="CO8" s="9">
        <v>152.70864999999998</v>
      </c>
      <c r="CP8" s="9">
        <v>152.70864999999998</v>
      </c>
      <c r="CQ8" s="9">
        <v>152.70864999999998</v>
      </c>
      <c r="CR8" s="9">
        <v>152.70864999999998</v>
      </c>
      <c r="CS8" s="9">
        <v>152.70864999999998</v>
      </c>
      <c r="CT8" s="10">
        <f t="shared" si="48"/>
        <v>0</v>
      </c>
      <c r="CU8" s="10">
        <f t="shared" si="48"/>
        <v>0</v>
      </c>
      <c r="CV8" s="10">
        <f t="shared" si="49"/>
        <v>0</v>
      </c>
      <c r="CW8" s="10">
        <f t="shared" si="50"/>
        <v>0</v>
      </c>
      <c r="CX8" s="18">
        <f t="shared" si="51"/>
        <v>0</v>
      </c>
      <c r="CY8" s="18">
        <f t="shared" si="52"/>
        <v>0</v>
      </c>
      <c r="CZ8" s="18">
        <f t="shared" si="53"/>
        <v>0</v>
      </c>
      <c r="DA8" s="18">
        <f t="shared" si="54"/>
        <v>0</v>
      </c>
      <c r="DB8" s="7"/>
      <c r="DC8" s="9">
        <v>44924.2116858632</v>
      </c>
      <c r="DD8" s="9">
        <v>27396.844230530111</v>
      </c>
      <c r="DE8" s="9">
        <v>24539.5079947589</v>
      </c>
      <c r="DF8" s="9">
        <v>37004.194720014231</v>
      </c>
      <c r="DG8" s="10">
        <v>25749.59043</v>
      </c>
      <c r="DH8" s="10">
        <v>22053.299070207198</v>
      </c>
      <c r="DI8" s="10">
        <f t="shared" si="55"/>
        <v>-17527.367455333089</v>
      </c>
      <c r="DJ8" s="10">
        <f t="shared" si="55"/>
        <v>-2857.3362357712103</v>
      </c>
      <c r="DK8" s="10">
        <f t="shared" si="56"/>
        <v>1647.2538005301103</v>
      </c>
      <c r="DL8" s="10">
        <f t="shared" si="57"/>
        <v>2486.2089245517018</v>
      </c>
      <c r="DM8" s="18">
        <f t="shared" si="58"/>
        <v>-0.10429435637653084</v>
      </c>
      <c r="DN8" s="18">
        <f t="shared" si="59"/>
        <v>-0.14354757874076221</v>
      </c>
      <c r="DO8" s="18">
        <f t="shared" si="60"/>
        <v>-0.3901541462295402</v>
      </c>
      <c r="DP8" s="18">
        <f t="shared" si="61"/>
        <v>-0.30414401327120416</v>
      </c>
      <c r="DQ8" s="7"/>
      <c r="DR8" s="9">
        <v>28390.839115302799</v>
      </c>
      <c r="DS8" s="9">
        <v>19064.551997800001</v>
      </c>
      <c r="DT8" s="9">
        <v>16756.029560003099</v>
      </c>
      <c r="DU8" s="9">
        <v>28390.839119</v>
      </c>
      <c r="DV8" s="10">
        <v>19064.551997800001</v>
      </c>
      <c r="DW8" s="10">
        <v>16756.029560003099</v>
      </c>
      <c r="DX8" s="10">
        <f t="shared" si="62"/>
        <v>-9326.2871175027976</v>
      </c>
      <c r="DY8" s="10">
        <f t="shared" si="62"/>
        <v>-2308.5224377969025</v>
      </c>
      <c r="DZ8" s="10">
        <f t="shared" si="63"/>
        <v>0</v>
      </c>
      <c r="EA8" s="10">
        <f t="shared" si="64"/>
        <v>0</v>
      </c>
      <c r="EB8" s="18">
        <f t="shared" si="65"/>
        <v>-0.12108978160427268</v>
      </c>
      <c r="EC8" s="18">
        <f t="shared" si="66"/>
        <v>-0.12108978160427268</v>
      </c>
      <c r="ED8" s="18">
        <f t="shared" si="67"/>
        <v>-0.3284963533351814</v>
      </c>
      <c r="EE8" s="18">
        <f t="shared" si="68"/>
        <v>-0.32849635342262806</v>
      </c>
      <c r="EF8" s="6"/>
      <c r="EG8" s="9">
        <v>0</v>
      </c>
      <c r="EH8" s="9">
        <v>0</v>
      </c>
      <c r="EI8" s="9">
        <v>0</v>
      </c>
      <c r="EJ8" s="9">
        <v>0</v>
      </c>
      <c r="EK8" s="9">
        <v>0</v>
      </c>
      <c r="EL8" s="9">
        <v>0</v>
      </c>
      <c r="EM8" s="10">
        <f t="shared" si="69"/>
        <v>0</v>
      </c>
      <c r="EN8" s="10">
        <f t="shared" si="69"/>
        <v>0</v>
      </c>
      <c r="EO8" s="10">
        <f t="shared" si="70"/>
        <v>0</v>
      </c>
      <c r="EP8" s="10">
        <f t="shared" si="71"/>
        <v>0</v>
      </c>
      <c r="EQ8" s="18">
        <f t="shared" si="72"/>
        <v>0</v>
      </c>
      <c r="ER8" s="18">
        <f t="shared" si="73"/>
        <v>0</v>
      </c>
      <c r="ES8" s="18">
        <f t="shared" si="74"/>
        <v>0</v>
      </c>
      <c r="ET8" s="18">
        <f t="shared" si="75"/>
        <v>0</v>
      </c>
      <c r="EU8" s="7"/>
      <c r="EV8" s="9">
        <v>0</v>
      </c>
      <c r="EW8" s="9">
        <v>0</v>
      </c>
      <c r="EX8" s="9">
        <v>0</v>
      </c>
      <c r="EY8" s="9">
        <v>0</v>
      </c>
      <c r="EZ8" s="9">
        <v>0</v>
      </c>
      <c r="FA8" s="9">
        <v>0</v>
      </c>
      <c r="FB8" s="10">
        <f t="shared" si="76"/>
        <v>0</v>
      </c>
      <c r="FC8" s="10">
        <f t="shared" si="76"/>
        <v>0</v>
      </c>
      <c r="FD8" s="10">
        <f t="shared" si="77"/>
        <v>0</v>
      </c>
      <c r="FE8" s="10">
        <f t="shared" si="78"/>
        <v>0</v>
      </c>
      <c r="FF8" s="18">
        <f t="shared" si="79"/>
        <v>0</v>
      </c>
      <c r="FG8" s="18">
        <f t="shared" si="80"/>
        <v>0</v>
      </c>
      <c r="FH8" s="18">
        <f t="shared" si="81"/>
        <v>0</v>
      </c>
      <c r="FI8" s="18">
        <f t="shared" si="82"/>
        <v>0</v>
      </c>
      <c r="FJ8" s="7"/>
    </row>
    <row r="9" spans="1:166">
      <c r="A9" s="5" t="s">
        <v>6</v>
      </c>
      <c r="B9" s="9">
        <f t="shared" si="0"/>
        <v>37358.869622892787</v>
      </c>
      <c r="C9" s="9">
        <f t="shared" si="1"/>
        <v>28203.605424663841</v>
      </c>
      <c r="D9" s="9">
        <f t="shared" si="2"/>
        <v>26590.846200771568</v>
      </c>
      <c r="E9" s="9">
        <f t="shared" si="3"/>
        <v>34577.180214020198</v>
      </c>
      <c r="F9" s="9">
        <f t="shared" si="4"/>
        <v>26227.168837527181</v>
      </c>
      <c r="G9" s="9">
        <f t="shared" si="5"/>
        <v>24390.838836978506</v>
      </c>
      <c r="H9" s="10">
        <f t="shared" si="6"/>
        <v>-9155.264198228946</v>
      </c>
      <c r="I9" s="10">
        <f t="shared" si="6"/>
        <v>-1612.7592238922734</v>
      </c>
      <c r="J9" s="10">
        <f t="shared" si="7"/>
        <v>1976.4365871366608</v>
      </c>
      <c r="K9" s="10">
        <f t="shared" si="8"/>
        <v>2200.0073637930618</v>
      </c>
      <c r="L9" s="18">
        <f t="shared" si="9"/>
        <v>-5.7182732477243058E-2</v>
      </c>
      <c r="M9" s="18">
        <f t="shared" si="10"/>
        <v>-7.0016325891842326E-2</v>
      </c>
      <c r="N9" s="18">
        <f t="shared" si="11"/>
        <v>-0.24506266625954815</v>
      </c>
      <c r="O9" s="18">
        <f t="shared" si="12"/>
        <v>-0.24148907819577758</v>
      </c>
      <c r="P9" s="5"/>
      <c r="Q9" s="10">
        <v>99.183500135396002</v>
      </c>
      <c r="R9" s="9">
        <v>75.084755259999895</v>
      </c>
      <c r="S9" s="9">
        <v>40.381011819999898</v>
      </c>
      <c r="T9" s="9">
        <v>99.183500140000007</v>
      </c>
      <c r="U9" s="10">
        <v>119.07860077999999</v>
      </c>
      <c r="V9" s="10">
        <v>109.79000902</v>
      </c>
      <c r="W9" s="10">
        <f t="shared" si="13"/>
        <v>-24.098744875396108</v>
      </c>
      <c r="X9" s="10">
        <f t="shared" si="13"/>
        <v>-34.703743439999997</v>
      </c>
      <c r="Y9" s="10">
        <f t="shared" si="14"/>
        <v>-43.993845520000093</v>
      </c>
      <c r="Z9" s="10">
        <f t="shared" si="15"/>
        <v>-69.408997200000101</v>
      </c>
      <c r="AA9" s="18">
        <f t="shared" si="16"/>
        <v>-0.46219426726276908</v>
      </c>
      <c r="AB9" s="18">
        <f t="shared" si="17"/>
        <v>-7.8003870545647752E-2</v>
      </c>
      <c r="AC9" s="18">
        <f t="shared" si="18"/>
        <v>-0.24297130916431425</v>
      </c>
      <c r="AD9" s="18">
        <f t="shared" si="19"/>
        <v>0.20058881378371954</v>
      </c>
      <c r="AE9" s="7"/>
      <c r="AF9" s="9">
        <v>4217.8897608874904</v>
      </c>
      <c r="AG9" s="9">
        <v>3649.5820358199699</v>
      </c>
      <c r="AH9" s="9">
        <v>3649.0455000756001</v>
      </c>
      <c r="AI9" s="9">
        <v>4217.8897610000004</v>
      </c>
      <c r="AJ9" s="10">
        <v>4064.8861019999999</v>
      </c>
      <c r="AK9" s="10">
        <v>3935.4995972607298</v>
      </c>
      <c r="AL9" s="10">
        <f t="shared" si="20"/>
        <v>-568.30772506752055</v>
      </c>
      <c r="AM9" s="10">
        <f t="shared" si="20"/>
        <v>-0.53653574436975759</v>
      </c>
      <c r="AN9" s="10">
        <f t="shared" si="21"/>
        <v>-415.30406618003008</v>
      </c>
      <c r="AO9" s="10">
        <f t="shared" si="22"/>
        <v>-286.45409718512974</v>
      </c>
      <c r="AP9" s="18">
        <f t="shared" si="23"/>
        <v>-1.4701292890631281E-4</v>
      </c>
      <c r="AQ9" s="18">
        <f t="shared" si="24"/>
        <v>-3.1830290318739685E-2</v>
      </c>
      <c r="AR9" s="18">
        <f t="shared" si="25"/>
        <v>-0.13473745339137133</v>
      </c>
      <c r="AS9" s="18">
        <f t="shared" si="26"/>
        <v>-3.6274930752036888E-2</v>
      </c>
      <c r="AT9" s="7"/>
      <c r="AU9" s="9">
        <v>101.68632903171</v>
      </c>
      <c r="AV9" s="9">
        <v>117.313623788054</v>
      </c>
      <c r="AW9" s="9">
        <v>112.39970068161</v>
      </c>
      <c r="AX9" s="9">
        <v>101.68632903171</v>
      </c>
      <c r="AY9" s="10">
        <v>117.3135278</v>
      </c>
      <c r="AZ9" s="10">
        <v>110.59246262828</v>
      </c>
      <c r="BA9" s="10">
        <f t="shared" si="27"/>
        <v>15.627294756344</v>
      </c>
      <c r="BB9" s="10">
        <f t="shared" si="27"/>
        <v>-4.9139231064440025</v>
      </c>
      <c r="BC9" s="10">
        <f t="shared" si="28"/>
        <v>9.5988053999462863E-5</v>
      </c>
      <c r="BD9" s="10">
        <f t="shared" si="29"/>
        <v>1.8072380533299963</v>
      </c>
      <c r="BE9" s="18">
        <f t="shared" si="30"/>
        <v>-4.1887062625580451E-2</v>
      </c>
      <c r="BF9" s="18">
        <f t="shared" si="31"/>
        <v>-5.729147607919774E-2</v>
      </c>
      <c r="BG9" s="18">
        <f t="shared" si="32"/>
        <v>0.15368137393838618</v>
      </c>
      <c r="BH9" s="18">
        <f t="shared" si="33"/>
        <v>0.15368042997615533</v>
      </c>
      <c r="BI9" s="1"/>
      <c r="BJ9" s="9">
        <v>66.927435352199893</v>
      </c>
      <c r="BK9" s="9">
        <v>91.078706988299899</v>
      </c>
      <c r="BL9" s="9">
        <v>99.460314902899896</v>
      </c>
      <c r="BM9" s="9">
        <v>189.868320519599</v>
      </c>
      <c r="BN9" s="10">
        <v>259.38643000000002</v>
      </c>
      <c r="BO9" s="10">
        <v>282.16238844199898</v>
      </c>
      <c r="BP9" s="10">
        <f t="shared" si="34"/>
        <v>24.151271636100006</v>
      </c>
      <c r="BQ9" s="10">
        <f t="shared" si="34"/>
        <v>8.3816079145999964</v>
      </c>
      <c r="BR9" s="10">
        <f t="shared" si="35"/>
        <v>-168.30772301170012</v>
      </c>
      <c r="BS9" s="10">
        <f t="shared" si="36"/>
        <v>-182.7020735390991</v>
      </c>
      <c r="BT9" s="18">
        <f t="shared" si="37"/>
        <v>9.2025987102306028E-2</v>
      </c>
      <c r="BU9" s="18">
        <f t="shared" si="38"/>
        <v>8.7807054678993676E-2</v>
      </c>
      <c r="BV9" s="18">
        <f t="shared" si="39"/>
        <v>0.3608575692316015</v>
      </c>
      <c r="BW9" s="18">
        <f t="shared" si="40"/>
        <v>0.36613853901564941</v>
      </c>
      <c r="BX9" s="1"/>
      <c r="BY9" s="9">
        <v>11874.975972521899</v>
      </c>
      <c r="BZ9" s="9">
        <v>11200.75049914</v>
      </c>
      <c r="CA9" s="9">
        <v>11114.5340606144</v>
      </c>
      <c r="CB9" s="9">
        <v>11874.97597</v>
      </c>
      <c r="CC9" s="10">
        <v>11454.144079207183</v>
      </c>
      <c r="CD9" s="10">
        <v>11105.5819717586</v>
      </c>
      <c r="CE9" s="10">
        <f t="shared" si="41"/>
        <v>-674.22547338189906</v>
      </c>
      <c r="CF9" s="10">
        <f t="shared" si="41"/>
        <v>-86.216438525600097</v>
      </c>
      <c r="CG9" s="10">
        <f t="shared" si="42"/>
        <v>-253.39358006718248</v>
      </c>
      <c r="CH9" s="10">
        <f t="shared" si="43"/>
        <v>8.9520888557999569</v>
      </c>
      <c r="CI9" s="18">
        <f t="shared" si="44"/>
        <v>-7.6973805042992293E-3</v>
      </c>
      <c r="CJ9" s="18">
        <f t="shared" si="45"/>
        <v>-3.0431091580324247E-2</v>
      </c>
      <c r="CK9" s="18">
        <f t="shared" si="46"/>
        <v>-5.6776996849679788E-2</v>
      </c>
      <c r="CL9" s="18">
        <f t="shared" si="47"/>
        <v>-3.5438546726829036E-2</v>
      </c>
      <c r="CM9" s="6"/>
      <c r="CN9" s="9">
        <v>305.10750880000001</v>
      </c>
      <c r="CO9" s="9">
        <v>305.10750880000001</v>
      </c>
      <c r="CP9" s="9">
        <v>305.10750880000001</v>
      </c>
      <c r="CQ9" s="9">
        <v>305.10750880000001</v>
      </c>
      <c r="CR9" s="9">
        <v>305.10750880000001</v>
      </c>
      <c r="CS9" s="9">
        <v>305.10750880000001</v>
      </c>
      <c r="CT9" s="10">
        <f t="shared" si="48"/>
        <v>0</v>
      </c>
      <c r="CU9" s="10">
        <f t="shared" si="48"/>
        <v>0</v>
      </c>
      <c r="CV9" s="10">
        <f t="shared" si="49"/>
        <v>0</v>
      </c>
      <c r="CW9" s="10">
        <f t="shared" si="50"/>
        <v>0</v>
      </c>
      <c r="CX9" s="18">
        <f t="shared" si="51"/>
        <v>0</v>
      </c>
      <c r="CY9" s="18">
        <f t="shared" si="52"/>
        <v>0</v>
      </c>
      <c r="CZ9" s="18">
        <f t="shared" si="53"/>
        <v>0</v>
      </c>
      <c r="DA9" s="18">
        <f t="shared" si="54"/>
        <v>0</v>
      </c>
      <c r="DB9" s="7"/>
      <c r="DC9" s="9">
        <v>13015.805389789</v>
      </c>
      <c r="DD9" s="9">
        <v>7599.4666839275169</v>
      </c>
      <c r="DE9" s="9">
        <v>6743.7293372217</v>
      </c>
      <c r="DF9" s="9">
        <v>10111.175098528889</v>
      </c>
      <c r="DG9" s="10">
        <v>4742.0309779999998</v>
      </c>
      <c r="DH9" s="10">
        <v>4015.9161324135398</v>
      </c>
      <c r="DI9" s="10">
        <f t="shared" si="55"/>
        <v>-5416.3387058614835</v>
      </c>
      <c r="DJ9" s="10">
        <f t="shared" si="55"/>
        <v>-855.73734670581689</v>
      </c>
      <c r="DK9" s="10">
        <f t="shared" si="56"/>
        <v>2857.4357059275171</v>
      </c>
      <c r="DL9" s="10">
        <f t="shared" si="57"/>
        <v>2727.8132048081602</v>
      </c>
      <c r="DM9" s="18">
        <f t="shared" si="58"/>
        <v>-0.1126049211473823</v>
      </c>
      <c r="DN9" s="18">
        <f t="shared" si="59"/>
        <v>-0.15312317632574943</v>
      </c>
      <c r="DO9" s="18">
        <f t="shared" si="60"/>
        <v>-0.41613550169631786</v>
      </c>
      <c r="DP9" s="18">
        <f t="shared" si="61"/>
        <v>-0.53101089321557349</v>
      </c>
      <c r="DQ9" s="7"/>
      <c r="DR9" s="9">
        <v>7677.29372637509</v>
      </c>
      <c r="DS9" s="9">
        <v>5165.2216109399997</v>
      </c>
      <c r="DT9" s="9">
        <v>4526.1887666553603</v>
      </c>
      <c r="DU9" s="9">
        <v>7677.2937259999999</v>
      </c>
      <c r="DV9" s="10">
        <v>5165.2216109399997</v>
      </c>
      <c r="DW9" s="10">
        <v>4526.1887666553603</v>
      </c>
      <c r="DX9" s="10">
        <f t="shared" si="62"/>
        <v>-2512.0721154350904</v>
      </c>
      <c r="DY9" s="10">
        <f t="shared" si="62"/>
        <v>-639.0328442846394</v>
      </c>
      <c r="DZ9" s="10">
        <f t="shared" si="63"/>
        <v>0</v>
      </c>
      <c r="EA9" s="10">
        <f t="shared" si="64"/>
        <v>0</v>
      </c>
      <c r="EB9" s="18">
        <f t="shared" si="65"/>
        <v>-0.12371837888449169</v>
      </c>
      <c r="EC9" s="18">
        <f t="shared" si="66"/>
        <v>-0.12371837888449169</v>
      </c>
      <c r="ED9" s="18">
        <f t="shared" si="67"/>
        <v>-0.32720802472425264</v>
      </c>
      <c r="EE9" s="18">
        <f t="shared" si="68"/>
        <v>-0.32720802469138199</v>
      </c>
      <c r="EF9" s="6"/>
      <c r="EG9" s="9">
        <v>0</v>
      </c>
      <c r="EH9" s="9">
        <v>0</v>
      </c>
      <c r="EI9" s="9">
        <v>0</v>
      </c>
      <c r="EJ9" s="9">
        <v>0</v>
      </c>
      <c r="EK9" s="9">
        <v>0</v>
      </c>
      <c r="EL9" s="9">
        <v>0</v>
      </c>
      <c r="EM9" s="10">
        <f t="shared" si="69"/>
        <v>0</v>
      </c>
      <c r="EN9" s="10">
        <f t="shared" si="69"/>
        <v>0</v>
      </c>
      <c r="EO9" s="10">
        <f t="shared" si="70"/>
        <v>0</v>
      </c>
      <c r="EP9" s="10">
        <f t="shared" si="71"/>
        <v>0</v>
      </c>
      <c r="EQ9" s="18">
        <f t="shared" si="72"/>
        <v>0</v>
      </c>
      <c r="ER9" s="18">
        <f t="shared" si="73"/>
        <v>0</v>
      </c>
      <c r="ES9" s="18">
        <f t="shared" si="74"/>
        <v>0</v>
      </c>
      <c r="ET9" s="18">
        <f t="shared" si="75"/>
        <v>0</v>
      </c>
      <c r="EU9" s="7"/>
      <c r="EV9" s="9">
        <v>0</v>
      </c>
      <c r="EW9" s="9">
        <v>0</v>
      </c>
      <c r="EX9" s="9">
        <v>0</v>
      </c>
      <c r="EY9" s="9">
        <v>0</v>
      </c>
      <c r="EZ9" s="9">
        <v>0</v>
      </c>
      <c r="FA9" s="9">
        <v>0</v>
      </c>
      <c r="FB9" s="10">
        <f t="shared" si="76"/>
        <v>0</v>
      </c>
      <c r="FC9" s="10">
        <f t="shared" si="76"/>
        <v>0</v>
      </c>
      <c r="FD9" s="10">
        <f t="shared" si="77"/>
        <v>0</v>
      </c>
      <c r="FE9" s="10">
        <f t="shared" si="78"/>
        <v>0</v>
      </c>
      <c r="FF9" s="18">
        <f t="shared" si="79"/>
        <v>0</v>
      </c>
      <c r="FG9" s="18">
        <f t="shared" si="80"/>
        <v>0</v>
      </c>
      <c r="FH9" s="18">
        <f t="shared" si="81"/>
        <v>0</v>
      </c>
      <c r="FI9" s="18">
        <f t="shared" si="82"/>
        <v>0</v>
      </c>
      <c r="FJ9" s="7"/>
    </row>
    <row r="10" spans="1:166">
      <c r="A10" s="5" t="s">
        <v>7</v>
      </c>
      <c r="B10" s="9">
        <f t="shared" si="0"/>
        <v>10775.852051709813</v>
      </c>
      <c r="C10" s="9">
        <f t="shared" si="1"/>
        <v>7817.2816073859449</v>
      </c>
      <c r="D10" s="9">
        <f t="shared" si="2"/>
        <v>7273.0783179802502</v>
      </c>
      <c r="E10" s="9">
        <f t="shared" si="3"/>
        <v>10080.868830565427</v>
      </c>
      <c r="F10" s="9">
        <f t="shared" si="4"/>
        <v>7818.0342067391011</v>
      </c>
      <c r="G10" s="9">
        <f t="shared" si="5"/>
        <v>7167.4945415371203</v>
      </c>
      <c r="H10" s="10">
        <f t="shared" si="6"/>
        <v>-2958.5704443238683</v>
      </c>
      <c r="I10" s="10">
        <f t="shared" si="6"/>
        <v>-544.2032894056947</v>
      </c>
      <c r="J10" s="10">
        <f t="shared" si="7"/>
        <v>-0.75259935315625626</v>
      </c>
      <c r="K10" s="10">
        <f t="shared" si="8"/>
        <v>105.58377644312986</v>
      </c>
      <c r="L10" s="18">
        <f t="shared" si="9"/>
        <v>-6.9615413226449346E-2</v>
      </c>
      <c r="M10" s="18">
        <f t="shared" si="10"/>
        <v>-8.3210132879850962E-2</v>
      </c>
      <c r="N10" s="18">
        <f t="shared" si="11"/>
        <v>-0.27455559246049871</v>
      </c>
      <c r="O10" s="18">
        <f t="shared" si="12"/>
        <v>-0.22446821418461066</v>
      </c>
      <c r="P10" s="5"/>
      <c r="Q10" s="10">
        <v>2.6646304440000002</v>
      </c>
      <c r="R10" s="9">
        <v>0</v>
      </c>
      <c r="S10" s="9">
        <v>0</v>
      </c>
      <c r="T10" s="9">
        <v>2.6646304440000002</v>
      </c>
      <c r="U10" s="10">
        <v>0.31980269</v>
      </c>
      <c r="V10" s="10">
        <v>0.27477573999999899</v>
      </c>
      <c r="W10" s="10">
        <f t="shared" si="13"/>
        <v>-2.6646304440000002</v>
      </c>
      <c r="X10" s="10">
        <f t="shared" si="13"/>
        <v>0</v>
      </c>
      <c r="Y10" s="10">
        <f t="shared" si="14"/>
        <v>-0.31980269</v>
      </c>
      <c r="Z10" s="10">
        <f t="shared" si="15"/>
        <v>-0.27477573999999899</v>
      </c>
      <c r="AA10" s="18">
        <f t="shared" si="16"/>
        <v>0</v>
      </c>
      <c r="AB10" s="18">
        <f t="shared" si="17"/>
        <v>-0.14079603270379309</v>
      </c>
      <c r="AC10" s="18">
        <f t="shared" si="18"/>
        <v>-1</v>
      </c>
      <c r="AD10" s="18">
        <f t="shared" si="19"/>
        <v>-0.87998234775103401</v>
      </c>
      <c r="AE10" s="7"/>
      <c r="AF10" s="9">
        <v>75.581481328500004</v>
      </c>
      <c r="AG10" s="9">
        <v>75.579830677805802</v>
      </c>
      <c r="AH10" s="9">
        <v>75.580494369849504</v>
      </c>
      <c r="AI10" s="9">
        <v>75.581481330000003</v>
      </c>
      <c r="AJ10" s="10">
        <v>75.579834669999997</v>
      </c>
      <c r="AK10" s="10">
        <v>75.580881805098002</v>
      </c>
      <c r="AL10" s="10">
        <f t="shared" si="20"/>
        <v>-1.650650694202227E-3</v>
      </c>
      <c r="AM10" s="10">
        <f t="shared" si="20"/>
        <v>6.6369204370175794E-4</v>
      </c>
      <c r="AN10" s="10">
        <f t="shared" si="21"/>
        <v>-3.9921941947795858E-6</v>
      </c>
      <c r="AO10" s="10">
        <f t="shared" si="22"/>
        <v>-3.8743524849849109E-4</v>
      </c>
      <c r="AP10" s="18">
        <f t="shared" si="23"/>
        <v>8.781338060031572E-6</v>
      </c>
      <c r="AQ10" s="18">
        <f t="shared" si="24"/>
        <v>1.3854688920365026E-5</v>
      </c>
      <c r="AR10" s="18">
        <f t="shared" si="25"/>
        <v>-2.1839353571650696E-5</v>
      </c>
      <c r="AS10" s="18">
        <f t="shared" si="26"/>
        <v>-2.1786553677298709E-5</v>
      </c>
      <c r="AT10" s="7"/>
      <c r="AU10" s="9">
        <v>22.175665941503301</v>
      </c>
      <c r="AV10" s="9">
        <v>22.782301222048901</v>
      </c>
      <c r="AW10" s="9">
        <v>21.6407479428564</v>
      </c>
      <c r="AX10" s="9">
        <v>22.175665941503301</v>
      </c>
      <c r="AY10" s="10">
        <v>22.782348110000001</v>
      </c>
      <c r="AZ10" s="10">
        <v>21.3388757894771</v>
      </c>
      <c r="BA10" s="10">
        <f t="shared" si="27"/>
        <v>0.6066352805455999</v>
      </c>
      <c r="BB10" s="10">
        <f t="shared" si="27"/>
        <v>-1.1415532791925003</v>
      </c>
      <c r="BC10" s="10">
        <f t="shared" si="28"/>
        <v>-4.6887951100416103E-5</v>
      </c>
      <c r="BD10" s="10">
        <f t="shared" si="29"/>
        <v>0.30187215337929985</v>
      </c>
      <c r="BE10" s="18">
        <f t="shared" si="30"/>
        <v>-5.0107022467409723E-2</v>
      </c>
      <c r="BF10" s="18">
        <f t="shared" si="31"/>
        <v>-6.3359242583485409E-2</v>
      </c>
      <c r="BG10" s="18">
        <f t="shared" si="32"/>
        <v>2.7355899125908089E-2</v>
      </c>
      <c r="BH10" s="18">
        <f t="shared" si="33"/>
        <v>2.7358013513418437E-2</v>
      </c>
      <c r="BI10" s="1"/>
      <c r="BJ10" s="9">
        <v>4.2798657199999902E-2</v>
      </c>
      <c r="BK10" s="9">
        <v>5.82428766E-2</v>
      </c>
      <c r="BL10" s="9">
        <v>6.3602734800000005E-2</v>
      </c>
      <c r="BM10" s="9">
        <v>4.2375561999999901E-2</v>
      </c>
      <c r="BN10" s="10">
        <v>5.7890888000000001E-2</v>
      </c>
      <c r="BO10" s="10">
        <v>6.2974116900000002E-2</v>
      </c>
      <c r="BP10" s="10">
        <f t="shared" si="34"/>
        <v>1.5444219400000098E-2</v>
      </c>
      <c r="BQ10" s="10">
        <f t="shared" si="34"/>
        <v>5.3598582000000047E-3</v>
      </c>
      <c r="BR10" s="10">
        <f t="shared" si="35"/>
        <v>3.519885999999986E-4</v>
      </c>
      <c r="BS10" s="10">
        <f t="shared" si="36"/>
        <v>6.2861790000000306E-4</v>
      </c>
      <c r="BT10" s="18">
        <f t="shared" si="37"/>
        <v>9.20259869169993E-2</v>
      </c>
      <c r="BU10" s="18">
        <f t="shared" si="38"/>
        <v>8.7807063868151417E-2</v>
      </c>
      <c r="BV10" s="18">
        <f t="shared" si="39"/>
        <v>0.36085756914822398</v>
      </c>
      <c r="BW10" s="18">
        <f t="shared" si="40"/>
        <v>0.36613853050492018</v>
      </c>
      <c r="BX10" s="1"/>
      <c r="BY10" s="9">
        <v>4001.1240528260901</v>
      </c>
      <c r="BZ10" s="9">
        <v>3763.6786263241902</v>
      </c>
      <c r="CA10" s="9">
        <v>3735.34900122405</v>
      </c>
      <c r="CB10" s="9">
        <v>4001.124053</v>
      </c>
      <c r="CC10" s="10">
        <v>3916.0345864711003</v>
      </c>
      <c r="CD10" s="10">
        <v>3755.69262782344</v>
      </c>
      <c r="CE10" s="10">
        <f t="shared" si="41"/>
        <v>-237.44542650189987</v>
      </c>
      <c r="CF10" s="10">
        <f t="shared" si="41"/>
        <v>-28.32962510014022</v>
      </c>
      <c r="CG10" s="10">
        <f t="shared" si="42"/>
        <v>-152.35596014691009</v>
      </c>
      <c r="CH10" s="10">
        <f t="shared" si="43"/>
        <v>-20.343626599390063</v>
      </c>
      <c r="CI10" s="18">
        <f t="shared" si="44"/>
        <v>-7.5271105513619388E-3</v>
      </c>
      <c r="CJ10" s="18">
        <f t="shared" si="45"/>
        <v>-4.0944980210747058E-2</v>
      </c>
      <c r="CK10" s="18">
        <f t="shared" si="46"/>
        <v>-5.9344679986661861E-2</v>
      </c>
      <c r="CL10" s="18">
        <f t="shared" si="47"/>
        <v>-2.126639049471624E-2</v>
      </c>
      <c r="CM10" s="6"/>
      <c r="CN10" s="9">
        <v>0.18017719999999998</v>
      </c>
      <c r="CO10" s="9">
        <v>0.18017719999999998</v>
      </c>
      <c r="CP10" s="9">
        <v>0.18017719999999998</v>
      </c>
      <c r="CQ10" s="9">
        <v>0.18017719999999998</v>
      </c>
      <c r="CR10" s="9">
        <v>0.18017719999999998</v>
      </c>
      <c r="CS10" s="9">
        <v>0.18017719999999998</v>
      </c>
      <c r="CT10" s="10">
        <f t="shared" si="48"/>
        <v>0</v>
      </c>
      <c r="CU10" s="10">
        <f t="shared" si="48"/>
        <v>0</v>
      </c>
      <c r="CV10" s="10">
        <f t="shared" si="49"/>
        <v>0</v>
      </c>
      <c r="CW10" s="10">
        <f t="shared" si="50"/>
        <v>0</v>
      </c>
      <c r="CX10" s="18">
        <f t="shared" si="51"/>
        <v>0</v>
      </c>
      <c r="CY10" s="18">
        <f t="shared" si="52"/>
        <v>0</v>
      </c>
      <c r="CZ10" s="18">
        <f t="shared" si="53"/>
        <v>0</v>
      </c>
      <c r="DA10" s="18">
        <f t="shared" si="54"/>
        <v>0</v>
      </c>
      <c r="DB10" s="7"/>
      <c r="DC10" s="9">
        <v>4992.3133037134903</v>
      </c>
      <c r="DD10" s="9">
        <v>2828.4105583752998</v>
      </c>
      <c r="DE10" s="9">
        <v>2451.53774606979</v>
      </c>
      <c r="DF10" s="9">
        <v>4297.3305058279238</v>
      </c>
      <c r="DG10" s="10">
        <v>2676.4876960000001</v>
      </c>
      <c r="DH10" s="10">
        <v>2325.6376806233002</v>
      </c>
      <c r="DI10" s="10">
        <f t="shared" si="55"/>
        <v>-2163.9027453381905</v>
      </c>
      <c r="DJ10" s="10">
        <f t="shared" si="55"/>
        <v>-376.8728123055098</v>
      </c>
      <c r="DK10" s="10">
        <f t="shared" si="56"/>
        <v>151.9228623752997</v>
      </c>
      <c r="DL10" s="10">
        <f t="shared" si="57"/>
        <v>125.90006544648986</v>
      </c>
      <c r="DM10" s="18">
        <f t="shared" si="58"/>
        <v>-0.1332454410444549</v>
      </c>
      <c r="DN10" s="18">
        <f t="shared" si="59"/>
        <v>-0.13108598104188704</v>
      </c>
      <c r="DO10" s="18">
        <f t="shared" si="60"/>
        <v>-0.43344690400912733</v>
      </c>
      <c r="DP10" s="18">
        <f t="shared" si="61"/>
        <v>-0.37717434291585911</v>
      </c>
      <c r="DQ10" s="7"/>
      <c r="DR10" s="9">
        <v>1681.7699415990301</v>
      </c>
      <c r="DS10" s="9">
        <v>1126.59187071</v>
      </c>
      <c r="DT10" s="9">
        <v>988.72654843890496</v>
      </c>
      <c r="DU10" s="9">
        <v>1681.76994126</v>
      </c>
      <c r="DV10" s="10">
        <v>1126.59187071</v>
      </c>
      <c r="DW10" s="10">
        <v>988.72654843890496</v>
      </c>
      <c r="DX10" s="10">
        <f t="shared" si="62"/>
        <v>-555.1780708890301</v>
      </c>
      <c r="DY10" s="10">
        <f t="shared" si="62"/>
        <v>-137.86532227109501</v>
      </c>
      <c r="DZ10" s="10">
        <f t="shared" si="63"/>
        <v>0</v>
      </c>
      <c r="EA10" s="10">
        <f t="shared" si="64"/>
        <v>0</v>
      </c>
      <c r="EB10" s="18">
        <f t="shared" si="65"/>
        <v>-0.12237379467704629</v>
      </c>
      <c r="EC10" s="18">
        <f t="shared" si="66"/>
        <v>-0.12237379467704629</v>
      </c>
      <c r="ED10" s="18">
        <f t="shared" si="67"/>
        <v>-0.33011534880993637</v>
      </c>
      <c r="EE10" s="18">
        <f t="shared" si="68"/>
        <v>-0.33011534867489351</v>
      </c>
      <c r="EF10" s="6"/>
      <c r="EG10" s="9">
        <v>0</v>
      </c>
      <c r="EH10" s="9">
        <v>0</v>
      </c>
      <c r="EI10" s="9">
        <v>0</v>
      </c>
      <c r="EJ10" s="9">
        <v>0</v>
      </c>
      <c r="EK10" s="9">
        <v>0</v>
      </c>
      <c r="EL10" s="9">
        <v>0</v>
      </c>
      <c r="EM10" s="10">
        <f t="shared" si="69"/>
        <v>0</v>
      </c>
      <c r="EN10" s="10">
        <f t="shared" si="69"/>
        <v>0</v>
      </c>
      <c r="EO10" s="10">
        <f t="shared" si="70"/>
        <v>0</v>
      </c>
      <c r="EP10" s="10">
        <f t="shared" si="71"/>
        <v>0</v>
      </c>
      <c r="EQ10" s="18">
        <f t="shared" si="72"/>
        <v>0</v>
      </c>
      <c r="ER10" s="18">
        <f t="shared" si="73"/>
        <v>0</v>
      </c>
      <c r="ES10" s="18">
        <f t="shared" si="74"/>
        <v>0</v>
      </c>
      <c r="ET10" s="18">
        <f t="shared" si="75"/>
        <v>0</v>
      </c>
      <c r="EU10" s="7"/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10">
        <f t="shared" si="76"/>
        <v>0</v>
      </c>
      <c r="FC10" s="10">
        <f t="shared" si="76"/>
        <v>0</v>
      </c>
      <c r="FD10" s="10">
        <f t="shared" si="77"/>
        <v>0</v>
      </c>
      <c r="FE10" s="10">
        <f t="shared" si="78"/>
        <v>0</v>
      </c>
      <c r="FF10" s="18">
        <f t="shared" si="79"/>
        <v>0</v>
      </c>
      <c r="FG10" s="18">
        <f t="shared" si="80"/>
        <v>0</v>
      </c>
      <c r="FH10" s="18">
        <f t="shared" si="81"/>
        <v>0</v>
      </c>
      <c r="FI10" s="18">
        <f t="shared" si="82"/>
        <v>0</v>
      </c>
      <c r="FJ10" s="7"/>
    </row>
    <row r="11" spans="1:166">
      <c r="A11" s="5" t="s">
        <v>8</v>
      </c>
      <c r="B11" s="9">
        <f t="shared" si="0"/>
        <v>1239512.8204551777</v>
      </c>
      <c r="C11" s="9">
        <f t="shared" si="1"/>
        <v>1056666.5791309203</v>
      </c>
      <c r="D11" s="9">
        <f t="shared" si="2"/>
        <v>1012770.3159925691</v>
      </c>
      <c r="E11" s="9">
        <f t="shared" si="3"/>
        <v>1184097.4160695486</v>
      </c>
      <c r="F11" s="9">
        <f t="shared" si="4"/>
        <v>1035300.5400390591</v>
      </c>
      <c r="G11" s="9">
        <f t="shared" si="5"/>
        <v>987835.983182261</v>
      </c>
      <c r="H11" s="10">
        <f t="shared" si="6"/>
        <v>-182846.24132425734</v>
      </c>
      <c r="I11" s="10">
        <f t="shared" si="6"/>
        <v>-43896.263138351263</v>
      </c>
      <c r="J11" s="10">
        <f t="shared" si="7"/>
        <v>21366.039091861225</v>
      </c>
      <c r="K11" s="10">
        <f t="shared" si="8"/>
        <v>24934.332810308086</v>
      </c>
      <c r="L11" s="18">
        <f t="shared" si="9"/>
        <v>-4.1542208304207705E-2</v>
      </c>
      <c r="M11" s="18">
        <f t="shared" si="10"/>
        <v>-4.5846162559721466E-2</v>
      </c>
      <c r="N11" s="18">
        <f t="shared" si="11"/>
        <v>-0.14751460275910014</v>
      </c>
      <c r="O11" s="18">
        <f t="shared" si="12"/>
        <v>-0.12566269802733004</v>
      </c>
      <c r="P11" s="5"/>
      <c r="Q11" s="10">
        <v>2055.5254904181002</v>
      </c>
      <c r="R11" s="9">
        <v>2057.7315465500001</v>
      </c>
      <c r="S11" s="9">
        <v>2034.3426588100001</v>
      </c>
      <c r="T11" s="9">
        <v>2054.3954899999999</v>
      </c>
      <c r="U11" s="10">
        <v>2401.5788671999999</v>
      </c>
      <c r="V11" s="10">
        <v>2309.1807156899999</v>
      </c>
      <c r="W11" s="10">
        <f t="shared" si="13"/>
        <v>2.2060561318999135</v>
      </c>
      <c r="X11" s="10">
        <f t="shared" si="13"/>
        <v>-23.388887739999973</v>
      </c>
      <c r="Y11" s="10">
        <f t="shared" si="14"/>
        <v>-343.8473206499998</v>
      </c>
      <c r="Z11" s="10">
        <f t="shared" si="15"/>
        <v>-274.83805687999984</v>
      </c>
      <c r="AA11" s="18">
        <f t="shared" si="16"/>
        <v>-1.1366345517331386E-2</v>
      </c>
      <c r="AB11" s="18">
        <f t="shared" si="17"/>
        <v>-3.8473919291989324E-2</v>
      </c>
      <c r="AC11" s="18">
        <f t="shared" si="18"/>
        <v>1.0732321939978448E-3</v>
      </c>
      <c r="AD11" s="18">
        <f t="shared" si="19"/>
        <v>0.1689953949421881</v>
      </c>
      <c r="AE11" s="7"/>
      <c r="AF11" s="9">
        <v>36596.6821527672</v>
      </c>
      <c r="AG11" s="9">
        <v>33197.231851652403</v>
      </c>
      <c r="AH11" s="9">
        <v>33256.049958787502</v>
      </c>
      <c r="AI11" s="9">
        <v>36597.823400000001</v>
      </c>
      <c r="AJ11" s="10">
        <v>33444.895980000001</v>
      </c>
      <c r="AK11" s="10">
        <v>33560.770206087604</v>
      </c>
      <c r="AL11" s="10">
        <f t="shared" si="20"/>
        <v>-3399.4503011147972</v>
      </c>
      <c r="AM11" s="10">
        <f t="shared" si="20"/>
        <v>58.818107135099126</v>
      </c>
      <c r="AN11" s="10">
        <f t="shared" si="21"/>
        <v>-247.66412834759831</v>
      </c>
      <c r="AO11" s="10">
        <f t="shared" si="22"/>
        <v>-304.72024730010162</v>
      </c>
      <c r="AP11" s="18">
        <f t="shared" si="23"/>
        <v>1.7717774601791515E-3</v>
      </c>
      <c r="AQ11" s="18">
        <f t="shared" si="24"/>
        <v>3.4646310802370281E-3</v>
      </c>
      <c r="AR11" s="18">
        <f t="shared" si="25"/>
        <v>-9.2889576353515232E-2</v>
      </c>
      <c r="AS11" s="18">
        <f t="shared" si="26"/>
        <v>-8.6150681299806478E-2</v>
      </c>
      <c r="AT11" s="7"/>
      <c r="AU11" s="9">
        <v>921.23774395414102</v>
      </c>
      <c r="AV11" s="9">
        <v>811.738371578017</v>
      </c>
      <c r="AW11" s="9">
        <v>739.89561563364998</v>
      </c>
      <c r="AX11" s="9">
        <v>921.23774395414102</v>
      </c>
      <c r="AY11" s="10">
        <v>811.75518350000004</v>
      </c>
      <c r="AZ11" s="10">
        <v>705.00293785663303</v>
      </c>
      <c r="BA11" s="10">
        <f t="shared" si="27"/>
        <v>-109.49937237612403</v>
      </c>
      <c r="BB11" s="10">
        <f t="shared" si="27"/>
        <v>-71.842755944367013</v>
      </c>
      <c r="BC11" s="10">
        <f t="shared" si="28"/>
        <v>-1.6811921983048705E-2</v>
      </c>
      <c r="BD11" s="10">
        <f t="shared" si="29"/>
        <v>34.892677777016956</v>
      </c>
      <c r="BE11" s="18">
        <f t="shared" si="30"/>
        <v>-8.8504816896489577E-2</v>
      </c>
      <c r="BF11" s="18">
        <f t="shared" si="31"/>
        <v>-0.13150793221065649</v>
      </c>
      <c r="BG11" s="18">
        <f t="shared" si="32"/>
        <v>-0.11886114425374095</v>
      </c>
      <c r="BH11" s="18">
        <f t="shared" si="33"/>
        <v>-0.11884289497759766</v>
      </c>
      <c r="BI11" s="1"/>
      <c r="BJ11" s="9">
        <v>641.27968019339903</v>
      </c>
      <c r="BK11" s="9">
        <v>857.836199082701</v>
      </c>
      <c r="BL11" s="9">
        <v>932.45704771190401</v>
      </c>
      <c r="BM11" s="9">
        <v>4162.5023391013601</v>
      </c>
      <c r="BN11" s="10">
        <v>5368.3768410000002</v>
      </c>
      <c r="BO11" s="10">
        <v>5755.9625539098097</v>
      </c>
      <c r="BP11" s="10">
        <f t="shared" si="34"/>
        <v>216.55651888930197</v>
      </c>
      <c r="BQ11" s="10">
        <f t="shared" si="34"/>
        <v>74.62084862920301</v>
      </c>
      <c r="BR11" s="10">
        <f t="shared" si="35"/>
        <v>-4510.5406419172996</v>
      </c>
      <c r="BS11" s="10">
        <f t="shared" si="36"/>
        <v>-4823.5055061979056</v>
      </c>
      <c r="BT11" s="18">
        <f t="shared" si="37"/>
        <v>8.698729280601164E-2</v>
      </c>
      <c r="BU11" s="18">
        <f t="shared" si="38"/>
        <v>7.2197933265357631E-2</v>
      </c>
      <c r="BV11" s="18">
        <f t="shared" si="39"/>
        <v>0.33769434082800226</v>
      </c>
      <c r="BW11" s="18">
        <f t="shared" si="40"/>
        <v>0.2896994172402016</v>
      </c>
      <c r="BX11" s="1"/>
      <c r="BY11" s="9">
        <v>454526.21239545901</v>
      </c>
      <c r="BZ11" s="9">
        <v>444303.93446020002</v>
      </c>
      <c r="CA11" s="9">
        <v>434981.58610526897</v>
      </c>
      <c r="CB11" s="9">
        <v>454526.21240000002</v>
      </c>
      <c r="CC11" s="10">
        <v>438613.71256825904</v>
      </c>
      <c r="CD11" s="10">
        <v>429512.049601504</v>
      </c>
      <c r="CE11" s="10">
        <f t="shared" si="41"/>
        <v>-10222.277935258986</v>
      </c>
      <c r="CF11" s="10">
        <f t="shared" si="41"/>
        <v>-9322.3483549310477</v>
      </c>
      <c r="CG11" s="10">
        <f t="shared" si="42"/>
        <v>5690.2218919409788</v>
      </c>
      <c r="CH11" s="10">
        <f t="shared" si="43"/>
        <v>5469.5365037649754</v>
      </c>
      <c r="CI11" s="18">
        <f t="shared" si="44"/>
        <v>-2.0981917178512242E-2</v>
      </c>
      <c r="CJ11" s="18">
        <f t="shared" si="45"/>
        <v>-2.075097678424407E-2</v>
      </c>
      <c r="CK11" s="18">
        <f t="shared" si="46"/>
        <v>-2.2489963519122913E-2</v>
      </c>
      <c r="CL11" s="18">
        <f t="shared" si="47"/>
        <v>-3.5008981655248045E-2</v>
      </c>
      <c r="CM11" s="6"/>
      <c r="CN11" s="9">
        <v>273230.54756899993</v>
      </c>
      <c r="CO11" s="9">
        <v>273230.54756899993</v>
      </c>
      <c r="CP11" s="9">
        <v>273230.54756899993</v>
      </c>
      <c r="CQ11" s="9">
        <v>273230.54756899993</v>
      </c>
      <c r="CR11" s="9">
        <v>273230.54756899993</v>
      </c>
      <c r="CS11" s="9">
        <v>273230.54756899993</v>
      </c>
      <c r="CT11" s="10">
        <f t="shared" si="48"/>
        <v>0</v>
      </c>
      <c r="CU11" s="10">
        <f t="shared" si="48"/>
        <v>0</v>
      </c>
      <c r="CV11" s="10">
        <f t="shared" si="49"/>
        <v>0</v>
      </c>
      <c r="CW11" s="10">
        <f t="shared" si="50"/>
        <v>0</v>
      </c>
      <c r="CX11" s="18">
        <f t="shared" si="51"/>
        <v>0</v>
      </c>
      <c r="CY11" s="18">
        <f t="shared" si="52"/>
        <v>0</v>
      </c>
      <c r="CZ11" s="18">
        <f t="shared" si="53"/>
        <v>0</v>
      </c>
      <c r="DA11" s="18">
        <f t="shared" si="54"/>
        <v>0</v>
      </c>
      <c r="DB11" s="7"/>
      <c r="DC11" s="9">
        <v>260384.24358307099</v>
      </c>
      <c r="DD11" s="9">
        <v>156069.70480275716</v>
      </c>
      <c r="DE11" s="9">
        <v>139569.643918377</v>
      </c>
      <c r="DF11" s="9">
        <v>201447.60523949302</v>
      </c>
      <c r="DG11" s="10">
        <v>135291.8187</v>
      </c>
      <c r="DH11" s="10">
        <v>114736.67647923301</v>
      </c>
      <c r="DI11" s="10">
        <f t="shared" si="55"/>
        <v>-104314.53878031383</v>
      </c>
      <c r="DJ11" s="10">
        <f t="shared" si="55"/>
        <v>-16500.06088438016</v>
      </c>
      <c r="DK11" s="10">
        <f t="shared" si="56"/>
        <v>20777.886102757155</v>
      </c>
      <c r="DL11" s="10">
        <f t="shared" si="57"/>
        <v>24832.967439143991</v>
      </c>
      <c r="DM11" s="18">
        <f t="shared" si="58"/>
        <v>-0.10572238158092977</v>
      </c>
      <c r="DN11" s="18">
        <f t="shared" si="59"/>
        <v>-0.15193189372630553</v>
      </c>
      <c r="DO11" s="18">
        <f t="shared" si="60"/>
        <v>-0.40061770768028104</v>
      </c>
      <c r="DP11" s="18">
        <f t="shared" si="61"/>
        <v>-0.32840195077446088</v>
      </c>
      <c r="DQ11" s="7"/>
      <c r="DR11" s="9">
        <v>211157.091840315</v>
      </c>
      <c r="DS11" s="9">
        <v>146137.8543301</v>
      </c>
      <c r="DT11" s="9">
        <v>128025.79311898</v>
      </c>
      <c r="DU11" s="9">
        <v>211157.091888</v>
      </c>
      <c r="DV11" s="10">
        <v>146137.8543301</v>
      </c>
      <c r="DW11" s="10">
        <v>128025.79311898</v>
      </c>
      <c r="DX11" s="10">
        <f t="shared" si="62"/>
        <v>-65019.237510214996</v>
      </c>
      <c r="DY11" s="10">
        <f t="shared" si="62"/>
        <v>-18112.061211120003</v>
      </c>
      <c r="DZ11" s="10">
        <f t="shared" si="63"/>
        <v>0</v>
      </c>
      <c r="EA11" s="10">
        <f t="shared" si="64"/>
        <v>0</v>
      </c>
      <c r="EB11" s="18">
        <f t="shared" si="65"/>
        <v>-0.12393819037610888</v>
      </c>
      <c r="EC11" s="18">
        <f t="shared" si="66"/>
        <v>-0.12393819037610888</v>
      </c>
      <c r="ED11" s="18">
        <f t="shared" si="67"/>
        <v>-0.30791879611310907</v>
      </c>
      <c r="EE11" s="18">
        <f t="shared" si="68"/>
        <v>-0.30791879626939977</v>
      </c>
      <c r="EF11" s="6"/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v>0</v>
      </c>
      <c r="EM11" s="10">
        <f t="shared" si="69"/>
        <v>0</v>
      </c>
      <c r="EN11" s="10">
        <f t="shared" si="69"/>
        <v>0</v>
      </c>
      <c r="EO11" s="10">
        <f t="shared" si="70"/>
        <v>0</v>
      </c>
      <c r="EP11" s="10">
        <f t="shared" si="71"/>
        <v>0</v>
      </c>
      <c r="EQ11" s="18">
        <f t="shared" si="72"/>
        <v>0</v>
      </c>
      <c r="ER11" s="18">
        <f t="shared" si="73"/>
        <v>0</v>
      </c>
      <c r="ES11" s="18">
        <f t="shared" si="74"/>
        <v>0</v>
      </c>
      <c r="ET11" s="18">
        <f t="shared" si="75"/>
        <v>0</v>
      </c>
      <c r="EU11" s="7"/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10">
        <f t="shared" si="76"/>
        <v>0</v>
      </c>
      <c r="FC11" s="10">
        <f t="shared" si="76"/>
        <v>0</v>
      </c>
      <c r="FD11" s="10">
        <f t="shared" si="77"/>
        <v>0</v>
      </c>
      <c r="FE11" s="10">
        <f t="shared" si="78"/>
        <v>0</v>
      </c>
      <c r="FF11" s="18">
        <f t="shared" si="79"/>
        <v>0</v>
      </c>
      <c r="FG11" s="18">
        <f t="shared" si="80"/>
        <v>0</v>
      </c>
      <c r="FH11" s="18">
        <f t="shared" si="81"/>
        <v>0</v>
      </c>
      <c r="FI11" s="18">
        <f t="shared" si="82"/>
        <v>0</v>
      </c>
      <c r="FJ11" s="7"/>
    </row>
    <row r="12" spans="1:166">
      <c r="A12" s="5" t="s">
        <v>9</v>
      </c>
      <c r="B12" s="9">
        <f t="shared" si="0"/>
        <v>586023.55513005843</v>
      </c>
      <c r="C12" s="9">
        <f t="shared" si="1"/>
        <v>496223.61770295358</v>
      </c>
      <c r="D12" s="9">
        <f t="shared" si="2"/>
        <v>478337.31822181639</v>
      </c>
      <c r="E12" s="9">
        <f t="shared" si="3"/>
        <v>549441.94993109594</v>
      </c>
      <c r="F12" s="9">
        <f t="shared" si="4"/>
        <v>475050.57783107978</v>
      </c>
      <c r="G12" s="9">
        <f t="shared" si="5"/>
        <v>454516.10009200621</v>
      </c>
      <c r="H12" s="10">
        <f t="shared" si="6"/>
        <v>-89799.937427104858</v>
      </c>
      <c r="I12" s="10">
        <f t="shared" si="6"/>
        <v>-17886.29948113719</v>
      </c>
      <c r="J12" s="10">
        <f t="shared" si="7"/>
        <v>21173.0398718738</v>
      </c>
      <c r="K12" s="10">
        <f t="shared" si="8"/>
        <v>23821.218129810179</v>
      </c>
      <c r="L12" s="18">
        <f t="shared" si="9"/>
        <v>-3.6044837131964526E-2</v>
      </c>
      <c r="M12" s="18">
        <f t="shared" si="10"/>
        <v>-4.3225876774694277E-2</v>
      </c>
      <c r="N12" s="18">
        <f t="shared" si="11"/>
        <v>-0.15323605449131686</v>
      </c>
      <c r="O12" s="18">
        <f t="shared" si="12"/>
        <v>-0.13539441629701807</v>
      </c>
      <c r="P12" s="5"/>
      <c r="Q12" s="10">
        <v>1324.7101935322901</v>
      </c>
      <c r="R12" s="9">
        <v>1135.82847784</v>
      </c>
      <c r="S12" s="9">
        <v>1201.76819286</v>
      </c>
      <c r="T12" s="9">
        <v>1302.7801939999999</v>
      </c>
      <c r="U12" s="10">
        <v>1324.7287712299999</v>
      </c>
      <c r="V12" s="10">
        <v>1346.0003685899901</v>
      </c>
      <c r="W12" s="10">
        <f t="shared" si="13"/>
        <v>-188.88171569229007</v>
      </c>
      <c r="X12" s="10">
        <f t="shared" si="13"/>
        <v>65.939715019999994</v>
      </c>
      <c r="Y12" s="10">
        <f t="shared" si="14"/>
        <v>-188.90029338999989</v>
      </c>
      <c r="Z12" s="10">
        <f t="shared" si="15"/>
        <v>-144.2321757299901</v>
      </c>
      <c r="AA12" s="18">
        <f t="shared" si="16"/>
        <v>5.8054289275610751E-2</v>
      </c>
      <c r="AB12" s="18">
        <f t="shared" si="17"/>
        <v>1.6057322692734834E-2</v>
      </c>
      <c r="AC12" s="18">
        <f t="shared" si="18"/>
        <v>-0.14258342437046104</v>
      </c>
      <c r="AD12" s="18">
        <f t="shared" si="19"/>
        <v>1.684749072106323E-2</v>
      </c>
      <c r="AE12" s="7"/>
      <c r="AF12" s="9">
        <v>36638.060639156502</v>
      </c>
      <c r="AG12" s="9">
        <v>31147.511810491898</v>
      </c>
      <c r="AH12" s="9">
        <v>31063.9588374411</v>
      </c>
      <c r="AI12" s="9">
        <v>36753.617010000002</v>
      </c>
      <c r="AJ12" s="10">
        <v>31814.303790000002</v>
      </c>
      <c r="AK12" s="10">
        <v>31744.089461699601</v>
      </c>
      <c r="AL12" s="10">
        <f t="shared" si="20"/>
        <v>-5490.5488286646032</v>
      </c>
      <c r="AM12" s="10">
        <f t="shared" si="20"/>
        <v>-83.552973050798755</v>
      </c>
      <c r="AN12" s="10">
        <f t="shared" si="21"/>
        <v>-666.7919795081034</v>
      </c>
      <c r="AO12" s="10">
        <f t="shared" si="22"/>
        <v>-680.13062425850148</v>
      </c>
      <c r="AP12" s="18">
        <f t="shared" si="23"/>
        <v>-2.6824926998712723E-3</v>
      </c>
      <c r="AQ12" s="18">
        <f t="shared" si="24"/>
        <v>-2.2070050240254107E-3</v>
      </c>
      <c r="AR12" s="18">
        <f t="shared" si="25"/>
        <v>-0.14985915555794027</v>
      </c>
      <c r="AS12" s="18">
        <f t="shared" si="26"/>
        <v>-0.13438985389264141</v>
      </c>
      <c r="AT12" s="7"/>
      <c r="AU12" s="9">
        <v>1252.7206289999899</v>
      </c>
      <c r="AV12" s="9">
        <v>1197.27284080301</v>
      </c>
      <c r="AW12" s="9">
        <v>1102.9663011570401</v>
      </c>
      <c r="AX12" s="9">
        <v>1252.7206289999899</v>
      </c>
      <c r="AY12" s="10">
        <v>1197.286781</v>
      </c>
      <c r="AZ12" s="10">
        <v>1062.0465189527999</v>
      </c>
      <c r="BA12" s="10">
        <f t="shared" si="27"/>
        <v>-55.4477881969799</v>
      </c>
      <c r="BB12" s="10">
        <f t="shared" si="27"/>
        <v>-94.306539645969906</v>
      </c>
      <c r="BC12" s="10">
        <f t="shared" si="28"/>
        <v>-1.394019699000637E-2</v>
      </c>
      <c r="BD12" s="10">
        <f t="shared" si="29"/>
        <v>40.919782204240164</v>
      </c>
      <c r="BE12" s="18">
        <f t="shared" si="30"/>
        <v>-7.8767793298241504E-2</v>
      </c>
      <c r="BF12" s="18">
        <f t="shared" si="31"/>
        <v>-0.11295561280167518</v>
      </c>
      <c r="BG12" s="18">
        <f t="shared" si="32"/>
        <v>-4.426189440277857E-2</v>
      </c>
      <c r="BH12" s="18">
        <f t="shared" si="33"/>
        <v>-4.4250766465178358E-2</v>
      </c>
      <c r="BI12" s="1"/>
      <c r="BJ12" s="9">
        <v>64.051659575599899</v>
      </c>
      <c r="BK12" s="9">
        <v>87.165185754899994</v>
      </c>
      <c r="BL12" s="9">
        <v>95.1866480164</v>
      </c>
      <c r="BM12" s="9">
        <v>254.49311441979901</v>
      </c>
      <c r="BN12" s="10">
        <v>347.67285149999998</v>
      </c>
      <c r="BO12" s="10">
        <v>378.20098057629599</v>
      </c>
      <c r="BP12" s="10">
        <f t="shared" si="34"/>
        <v>23.113526179300095</v>
      </c>
      <c r="BQ12" s="10">
        <f t="shared" si="34"/>
        <v>8.0214622615000053</v>
      </c>
      <c r="BR12" s="10">
        <f t="shared" si="35"/>
        <v>-260.50766574509998</v>
      </c>
      <c r="BS12" s="10">
        <f t="shared" si="36"/>
        <v>-283.01433255989599</v>
      </c>
      <c r="BT12" s="18">
        <f t="shared" si="37"/>
        <v>9.2025987118935018E-2</v>
      </c>
      <c r="BU12" s="18">
        <f t="shared" si="38"/>
        <v>8.7807054662408734E-2</v>
      </c>
      <c r="BV12" s="18">
        <f t="shared" si="39"/>
        <v>0.36085756922534223</v>
      </c>
      <c r="BW12" s="18">
        <f t="shared" si="40"/>
        <v>0.36613853892524717</v>
      </c>
      <c r="BX12" s="1"/>
      <c r="BY12" s="9">
        <v>242944.58641679701</v>
      </c>
      <c r="BZ12" s="9">
        <v>235541.45299554701</v>
      </c>
      <c r="CA12" s="9">
        <v>232007.04905031199</v>
      </c>
      <c r="CB12" s="9">
        <v>242944.5864</v>
      </c>
      <c r="CC12" s="10">
        <v>233750.43903604988</v>
      </c>
      <c r="CD12" s="10">
        <v>229571.18545829301</v>
      </c>
      <c r="CE12" s="10">
        <f t="shared" si="41"/>
        <v>-7403.1334212500078</v>
      </c>
      <c r="CF12" s="10">
        <f t="shared" si="41"/>
        <v>-3534.4039452350116</v>
      </c>
      <c r="CG12" s="10">
        <f t="shared" si="42"/>
        <v>1791.0139594971261</v>
      </c>
      <c r="CH12" s="10">
        <f t="shared" si="43"/>
        <v>2435.8635920189845</v>
      </c>
      <c r="CI12" s="18">
        <f t="shared" si="44"/>
        <v>-1.5005443416797768E-2</v>
      </c>
      <c r="CJ12" s="18">
        <f t="shared" si="45"/>
        <v>-1.7879126109843713E-2</v>
      </c>
      <c r="CK12" s="18">
        <f t="shared" si="46"/>
        <v>-3.0472518570754045E-2</v>
      </c>
      <c r="CL12" s="18">
        <f t="shared" si="47"/>
        <v>-3.7844627452666382E-2</v>
      </c>
      <c r="CM12" s="6"/>
      <c r="CN12" s="9">
        <v>80361.727324999971</v>
      </c>
      <c r="CO12" s="9">
        <v>80361.727324999971</v>
      </c>
      <c r="CP12" s="9">
        <v>80361.727324999971</v>
      </c>
      <c r="CQ12" s="9">
        <v>80361.727324999971</v>
      </c>
      <c r="CR12" s="9">
        <v>80361.727324999971</v>
      </c>
      <c r="CS12" s="9">
        <v>80361.727324999971</v>
      </c>
      <c r="CT12" s="10">
        <f t="shared" si="48"/>
        <v>0</v>
      </c>
      <c r="CU12" s="10">
        <f t="shared" si="48"/>
        <v>0</v>
      </c>
      <c r="CV12" s="10">
        <f t="shared" si="49"/>
        <v>0</v>
      </c>
      <c r="CW12" s="10">
        <f t="shared" si="50"/>
        <v>0</v>
      </c>
      <c r="CX12" s="18">
        <f t="shared" si="51"/>
        <v>0</v>
      </c>
      <c r="CY12" s="18">
        <f t="shared" si="52"/>
        <v>0</v>
      </c>
      <c r="CZ12" s="18">
        <f t="shared" si="53"/>
        <v>0</v>
      </c>
      <c r="DA12" s="18">
        <f t="shared" si="54"/>
        <v>0</v>
      </c>
      <c r="DB12" s="7"/>
      <c r="DC12" s="9">
        <v>148166.939942264</v>
      </c>
      <c r="DD12" s="9">
        <v>93444.437931216817</v>
      </c>
      <c r="DE12" s="9">
        <v>85108.907155336798</v>
      </c>
      <c r="DF12" s="9">
        <v>111301.26693467624</v>
      </c>
      <c r="DG12" s="10">
        <v>72946.198139999993</v>
      </c>
      <c r="DH12" s="10">
        <v>62657.095267201403</v>
      </c>
      <c r="DI12" s="10">
        <f t="shared" si="55"/>
        <v>-54722.502011047181</v>
      </c>
      <c r="DJ12" s="10">
        <f t="shared" si="55"/>
        <v>-8335.5307758800191</v>
      </c>
      <c r="DK12" s="10">
        <f t="shared" si="56"/>
        <v>20498.239791216824</v>
      </c>
      <c r="DL12" s="10">
        <f t="shared" si="57"/>
        <v>22451.811888135395</v>
      </c>
      <c r="DM12" s="18">
        <f t="shared" si="58"/>
        <v>-8.9203070406562779E-2</v>
      </c>
      <c r="DN12" s="18">
        <f t="shared" si="59"/>
        <v>-0.14105057062811568</v>
      </c>
      <c r="DO12" s="18">
        <f t="shared" si="60"/>
        <v>-0.36933004104944611</v>
      </c>
      <c r="DP12" s="18">
        <f t="shared" si="61"/>
        <v>-0.34460585985231595</v>
      </c>
      <c r="DQ12" s="7"/>
      <c r="DR12" s="9">
        <v>75270.758324733193</v>
      </c>
      <c r="DS12" s="9">
        <v>53308.221136299995</v>
      </c>
      <c r="DT12" s="9">
        <v>47395.754711693102</v>
      </c>
      <c r="DU12" s="9">
        <v>75270.758323999995</v>
      </c>
      <c r="DV12" s="10">
        <v>53308.221136299995</v>
      </c>
      <c r="DW12" s="10">
        <v>47395.754711693102</v>
      </c>
      <c r="DX12" s="10">
        <f t="shared" si="62"/>
        <v>-21962.537188433198</v>
      </c>
      <c r="DY12" s="10">
        <f t="shared" si="62"/>
        <v>-5912.4664246068933</v>
      </c>
      <c r="DZ12" s="10">
        <f t="shared" si="63"/>
        <v>0</v>
      </c>
      <c r="EA12" s="10">
        <f t="shared" si="64"/>
        <v>0</v>
      </c>
      <c r="EB12" s="18">
        <f t="shared" si="65"/>
        <v>-0.11091096830055028</v>
      </c>
      <c r="EC12" s="18">
        <f t="shared" si="66"/>
        <v>-0.11091096830055028</v>
      </c>
      <c r="ED12" s="18">
        <f t="shared" si="67"/>
        <v>-0.29178046929834817</v>
      </c>
      <c r="EE12" s="18">
        <f t="shared" si="68"/>
        <v>-0.29178046929144952</v>
      </c>
      <c r="EF12" s="6"/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0</v>
      </c>
      <c r="EM12" s="10">
        <f t="shared" si="69"/>
        <v>0</v>
      </c>
      <c r="EN12" s="10">
        <f t="shared" si="69"/>
        <v>0</v>
      </c>
      <c r="EO12" s="10">
        <f t="shared" si="70"/>
        <v>0</v>
      </c>
      <c r="EP12" s="10">
        <f t="shared" si="71"/>
        <v>0</v>
      </c>
      <c r="EQ12" s="18">
        <f t="shared" si="72"/>
        <v>0</v>
      </c>
      <c r="ER12" s="18">
        <f t="shared" si="73"/>
        <v>0</v>
      </c>
      <c r="ES12" s="18">
        <f t="shared" si="74"/>
        <v>0</v>
      </c>
      <c r="ET12" s="18">
        <f t="shared" si="75"/>
        <v>0</v>
      </c>
      <c r="EU12" s="7"/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10">
        <f t="shared" si="76"/>
        <v>0</v>
      </c>
      <c r="FC12" s="10">
        <f t="shared" si="76"/>
        <v>0</v>
      </c>
      <c r="FD12" s="10">
        <f t="shared" si="77"/>
        <v>0</v>
      </c>
      <c r="FE12" s="10">
        <f t="shared" si="78"/>
        <v>0</v>
      </c>
      <c r="FF12" s="18">
        <f t="shared" si="79"/>
        <v>0</v>
      </c>
      <c r="FG12" s="18">
        <f t="shared" si="80"/>
        <v>0</v>
      </c>
      <c r="FH12" s="18">
        <f t="shared" si="81"/>
        <v>0</v>
      </c>
      <c r="FI12" s="18">
        <f t="shared" si="82"/>
        <v>0</v>
      </c>
      <c r="FJ12" s="7"/>
    </row>
    <row r="13" spans="1:166">
      <c r="A13" s="5" t="s">
        <v>10</v>
      </c>
      <c r="B13" s="9">
        <f t="shared" si="0"/>
        <v>318629.88395521289</v>
      </c>
      <c r="C13" s="9">
        <f t="shared" si="1"/>
        <v>307826.72227355809</v>
      </c>
      <c r="D13" s="9">
        <f t="shared" si="2"/>
        <v>304536.9687829105</v>
      </c>
      <c r="E13" s="9">
        <f t="shared" si="3"/>
        <v>316024.36623100599</v>
      </c>
      <c r="F13" s="9">
        <f t="shared" si="4"/>
        <v>307287.78224634926</v>
      </c>
      <c r="G13" s="9">
        <f t="shared" si="5"/>
        <v>302844.00403654116</v>
      </c>
      <c r="H13" s="10">
        <f t="shared" si="6"/>
        <v>-10803.161681654805</v>
      </c>
      <c r="I13" s="10">
        <f t="shared" si="6"/>
        <v>-3289.7534906475921</v>
      </c>
      <c r="J13" s="10">
        <f t="shared" si="7"/>
        <v>538.94002720882418</v>
      </c>
      <c r="K13" s="10">
        <f t="shared" si="8"/>
        <v>1692.96474636934</v>
      </c>
      <c r="L13" s="18">
        <f t="shared" si="9"/>
        <v>-1.0687030243346022E-2</v>
      </c>
      <c r="M13" s="18">
        <f t="shared" si="10"/>
        <v>-1.4461291553224134E-2</v>
      </c>
      <c r="N13" s="18">
        <f t="shared" si="11"/>
        <v>-3.3905048539556677E-2</v>
      </c>
      <c r="O13" s="18">
        <f t="shared" si="12"/>
        <v>-2.7645285991240619E-2</v>
      </c>
      <c r="P13" s="5"/>
      <c r="Q13" s="10">
        <v>0.19</v>
      </c>
      <c r="R13" s="9">
        <v>40.90159353</v>
      </c>
      <c r="S13" s="9">
        <v>40.898821759999997</v>
      </c>
      <c r="T13" s="9">
        <v>0.19</v>
      </c>
      <c r="U13" s="10">
        <v>12.6055274</v>
      </c>
      <c r="V13" s="10">
        <v>12.66129239</v>
      </c>
      <c r="W13" s="10">
        <f t="shared" si="13"/>
        <v>40.711593530000002</v>
      </c>
      <c r="X13" s="10">
        <f t="shared" si="13"/>
        <v>-2.7717700000025047E-3</v>
      </c>
      <c r="Y13" s="10">
        <f t="shared" si="14"/>
        <v>28.29606613</v>
      </c>
      <c r="Z13" s="10">
        <f t="shared" si="15"/>
        <v>28.237529369999997</v>
      </c>
      <c r="AA13" s="18">
        <f t="shared" si="16"/>
        <v>-6.7766797349093518E-5</v>
      </c>
      <c r="AB13" s="18">
        <f t="shared" si="17"/>
        <v>4.4238521904287897E-3</v>
      </c>
      <c r="AC13" s="18">
        <f t="shared" si="18"/>
        <v>214.27154489473685</v>
      </c>
      <c r="AD13" s="18">
        <f t="shared" si="19"/>
        <v>65.344881052631578</v>
      </c>
      <c r="AE13" s="7"/>
      <c r="AF13" s="9">
        <v>1759.2205531278901</v>
      </c>
      <c r="AG13" s="9">
        <v>1485.97626810566</v>
      </c>
      <c r="AH13" s="9">
        <v>1476.48038747432</v>
      </c>
      <c r="AI13" s="9">
        <v>1759.2205530000001</v>
      </c>
      <c r="AJ13" s="10">
        <v>1487.8419899999999</v>
      </c>
      <c r="AK13" s="10">
        <v>1492.9557023037901</v>
      </c>
      <c r="AL13" s="10">
        <f t="shared" si="20"/>
        <v>-273.24428502223009</v>
      </c>
      <c r="AM13" s="10">
        <f t="shared" si="20"/>
        <v>-9.4958806313400146</v>
      </c>
      <c r="AN13" s="10">
        <f t="shared" si="21"/>
        <v>-1.865721894339913</v>
      </c>
      <c r="AO13" s="10">
        <f t="shared" si="22"/>
        <v>-16.475314829470108</v>
      </c>
      <c r="AP13" s="18">
        <f t="shared" si="23"/>
        <v>-6.3903312826425387E-3</v>
      </c>
      <c r="AQ13" s="18">
        <f t="shared" si="24"/>
        <v>3.4369995860851999E-3</v>
      </c>
      <c r="AR13" s="18">
        <f t="shared" si="25"/>
        <v>-0.15532122139910337</v>
      </c>
      <c r="AS13" s="18">
        <f t="shared" si="26"/>
        <v>-0.15426068240120214</v>
      </c>
      <c r="AT13" s="7"/>
      <c r="AU13" s="9">
        <v>303.12289883425802</v>
      </c>
      <c r="AV13" s="9">
        <v>236.123829863239</v>
      </c>
      <c r="AW13" s="9">
        <v>212.65201347254799</v>
      </c>
      <c r="AX13" s="9">
        <v>303.12289883425802</v>
      </c>
      <c r="AY13" s="10">
        <v>236.13038449999999</v>
      </c>
      <c r="AZ13" s="10">
        <v>202.058877986038</v>
      </c>
      <c r="BA13" s="10">
        <f t="shared" si="27"/>
        <v>-66.999068971019028</v>
      </c>
      <c r="BB13" s="10">
        <f t="shared" si="27"/>
        <v>-23.471816390691004</v>
      </c>
      <c r="BC13" s="10">
        <f t="shared" si="28"/>
        <v>-6.5546367609954359E-3</v>
      </c>
      <c r="BD13" s="10">
        <f t="shared" si="29"/>
        <v>10.593135486509993</v>
      </c>
      <c r="BE13" s="18">
        <f t="shared" si="30"/>
        <v>-9.9404691192268441E-2</v>
      </c>
      <c r="BF13" s="18">
        <f t="shared" si="31"/>
        <v>-0.14429107285835971</v>
      </c>
      <c r="BG13" s="18">
        <f t="shared" si="32"/>
        <v>-0.22102938850440618</v>
      </c>
      <c r="BH13" s="18">
        <f t="shared" si="33"/>
        <v>-0.22100776481056383</v>
      </c>
      <c r="BI13" s="1"/>
      <c r="BJ13" s="9">
        <v>0</v>
      </c>
      <c r="BK13" s="9">
        <v>0</v>
      </c>
      <c r="BL13" s="9">
        <v>0</v>
      </c>
      <c r="BM13" s="9">
        <v>0</v>
      </c>
      <c r="BN13" s="10">
        <v>0</v>
      </c>
      <c r="BO13" s="10">
        <v>0</v>
      </c>
      <c r="BP13" s="10">
        <f t="shared" si="34"/>
        <v>0</v>
      </c>
      <c r="BQ13" s="10">
        <f t="shared" si="34"/>
        <v>0</v>
      </c>
      <c r="BR13" s="10">
        <f t="shared" si="35"/>
        <v>0</v>
      </c>
      <c r="BS13" s="10">
        <f t="shared" si="36"/>
        <v>0</v>
      </c>
      <c r="BT13" s="18">
        <f t="shared" si="37"/>
        <v>0</v>
      </c>
      <c r="BU13" s="18">
        <f t="shared" si="38"/>
        <v>0</v>
      </c>
      <c r="BV13" s="18">
        <f t="shared" si="39"/>
        <v>0</v>
      </c>
      <c r="BW13" s="18">
        <f t="shared" si="40"/>
        <v>0</v>
      </c>
      <c r="BX13" s="2"/>
      <c r="BY13" s="9">
        <v>129629.33887028199</v>
      </c>
      <c r="BZ13" s="9">
        <v>128723.932653336</v>
      </c>
      <c r="CA13" s="9">
        <v>128143.288806817</v>
      </c>
      <c r="CB13" s="9">
        <v>129629.3389</v>
      </c>
      <c r="CC13" s="10">
        <v>128755.14234040928</v>
      </c>
      <c r="CD13" s="10">
        <v>127976.70533248701</v>
      </c>
      <c r="CE13" s="10">
        <f t="shared" si="41"/>
        <v>-905.40621694599395</v>
      </c>
      <c r="CF13" s="10">
        <f t="shared" si="41"/>
        <v>-580.64384651900036</v>
      </c>
      <c r="CG13" s="10">
        <f t="shared" si="42"/>
        <v>-31.209687073278474</v>
      </c>
      <c r="CH13" s="10">
        <f t="shared" si="43"/>
        <v>166.5834743299929</v>
      </c>
      <c r="CI13" s="18">
        <f t="shared" si="44"/>
        <v>-4.5107683905425836E-3</v>
      </c>
      <c r="CJ13" s="18">
        <f t="shared" si="45"/>
        <v>-6.0458712077238906E-3</v>
      </c>
      <c r="CK13" s="18">
        <f t="shared" si="46"/>
        <v>-6.9845779114249707E-3</v>
      </c>
      <c r="CL13" s="18">
        <f t="shared" si="47"/>
        <v>-6.7438171559688793E-3</v>
      </c>
      <c r="CM13" s="6"/>
      <c r="CN13" s="9">
        <v>144492.4523993</v>
      </c>
      <c r="CO13" s="9">
        <v>144492.4523993</v>
      </c>
      <c r="CP13" s="9">
        <v>144492.4523993</v>
      </c>
      <c r="CQ13" s="9">
        <v>144492.4523993</v>
      </c>
      <c r="CR13" s="9">
        <v>144492.4523993</v>
      </c>
      <c r="CS13" s="9">
        <v>144492.4523993</v>
      </c>
      <c r="CT13" s="10">
        <f t="shared" si="48"/>
        <v>0</v>
      </c>
      <c r="CU13" s="10">
        <f t="shared" si="48"/>
        <v>0</v>
      </c>
      <c r="CV13" s="10">
        <f t="shared" si="49"/>
        <v>0</v>
      </c>
      <c r="CW13" s="10">
        <f t="shared" si="50"/>
        <v>0</v>
      </c>
      <c r="CX13" s="18">
        <f t="shared" si="51"/>
        <v>0</v>
      </c>
      <c r="CY13" s="18">
        <f t="shared" si="52"/>
        <v>0</v>
      </c>
      <c r="CZ13" s="18">
        <f t="shared" si="53"/>
        <v>0</v>
      </c>
      <c r="DA13" s="18">
        <f t="shared" si="54"/>
        <v>0</v>
      </c>
      <c r="DB13" s="7"/>
      <c r="DC13" s="9">
        <v>19043.173370745499</v>
      </c>
      <c r="DD13" s="9">
        <v>14113.684534683078</v>
      </c>
      <c r="DE13" s="9">
        <v>13243.979262536101</v>
      </c>
      <c r="DF13" s="9">
        <v>16437.65561837174</v>
      </c>
      <c r="DG13" s="10">
        <v>13569.95861</v>
      </c>
      <c r="DH13" s="10">
        <v>11739.9533405238</v>
      </c>
      <c r="DI13" s="10">
        <f t="shared" si="55"/>
        <v>-4929.4888360624209</v>
      </c>
      <c r="DJ13" s="10">
        <f t="shared" si="55"/>
        <v>-869.70527214697722</v>
      </c>
      <c r="DK13" s="10">
        <f t="shared" si="56"/>
        <v>543.72592468307812</v>
      </c>
      <c r="DL13" s="10">
        <f t="shared" si="57"/>
        <v>1504.0259220123007</v>
      </c>
      <c r="DM13" s="18">
        <f t="shared" si="58"/>
        <v>-6.1621419269345064E-2</v>
      </c>
      <c r="DN13" s="18">
        <f t="shared" si="59"/>
        <v>-0.13485710031035975</v>
      </c>
      <c r="DO13" s="18">
        <f t="shared" si="60"/>
        <v>-0.25885858097764314</v>
      </c>
      <c r="DP13" s="18">
        <f t="shared" si="61"/>
        <v>-0.17445900284993349</v>
      </c>
      <c r="DQ13" s="7"/>
      <c r="DR13" s="9">
        <v>23402.3858629233</v>
      </c>
      <c r="DS13" s="9">
        <v>18733.650994740001</v>
      </c>
      <c r="DT13" s="9">
        <v>16927.217091550501</v>
      </c>
      <c r="DU13" s="9">
        <v>23402.385861499999</v>
      </c>
      <c r="DV13" s="10">
        <v>18733.650994740001</v>
      </c>
      <c r="DW13" s="10">
        <v>16927.217091550501</v>
      </c>
      <c r="DX13" s="10">
        <f t="shared" si="62"/>
        <v>-4668.7348681832991</v>
      </c>
      <c r="DY13" s="10">
        <f t="shared" si="62"/>
        <v>-1806.4339031894997</v>
      </c>
      <c r="DZ13" s="10">
        <f t="shared" si="63"/>
        <v>0</v>
      </c>
      <c r="EA13" s="10">
        <f t="shared" si="64"/>
        <v>0</v>
      </c>
      <c r="EB13" s="18">
        <f t="shared" si="65"/>
        <v>-9.642722092435195E-2</v>
      </c>
      <c r="EC13" s="18">
        <f t="shared" si="66"/>
        <v>-9.642722092435195E-2</v>
      </c>
      <c r="ED13" s="18">
        <f t="shared" si="67"/>
        <v>-0.19949824327869217</v>
      </c>
      <c r="EE13" s="18">
        <f t="shared" si="68"/>
        <v>-0.19949824323000676</v>
      </c>
      <c r="EF13" s="6"/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0</v>
      </c>
      <c r="EM13" s="10">
        <f t="shared" si="69"/>
        <v>0</v>
      </c>
      <c r="EN13" s="10">
        <f t="shared" si="69"/>
        <v>0</v>
      </c>
      <c r="EO13" s="10">
        <f t="shared" si="70"/>
        <v>0</v>
      </c>
      <c r="EP13" s="10">
        <f t="shared" si="71"/>
        <v>0</v>
      </c>
      <c r="EQ13" s="18">
        <f t="shared" si="72"/>
        <v>0</v>
      </c>
      <c r="ER13" s="18">
        <f t="shared" si="73"/>
        <v>0</v>
      </c>
      <c r="ES13" s="18">
        <f t="shared" si="74"/>
        <v>0</v>
      </c>
      <c r="ET13" s="18">
        <f t="shared" si="75"/>
        <v>0</v>
      </c>
      <c r="EU13" s="7"/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10">
        <f t="shared" si="76"/>
        <v>0</v>
      </c>
      <c r="FC13" s="10">
        <f t="shared" si="76"/>
        <v>0</v>
      </c>
      <c r="FD13" s="10">
        <f t="shared" si="77"/>
        <v>0</v>
      </c>
      <c r="FE13" s="10">
        <f t="shared" si="78"/>
        <v>0</v>
      </c>
      <c r="FF13" s="18">
        <f t="shared" si="79"/>
        <v>0</v>
      </c>
      <c r="FG13" s="18">
        <f t="shared" si="80"/>
        <v>0</v>
      </c>
      <c r="FH13" s="18">
        <f t="shared" si="81"/>
        <v>0</v>
      </c>
      <c r="FI13" s="18">
        <f t="shared" si="82"/>
        <v>0</v>
      </c>
      <c r="FJ13" s="7"/>
    </row>
    <row r="14" spans="1:166">
      <c r="A14" s="5" t="s">
        <v>11</v>
      </c>
      <c r="B14" s="9">
        <f t="shared" si="0"/>
        <v>589641.38073665323</v>
      </c>
      <c r="C14" s="9">
        <f t="shared" si="1"/>
        <v>484795.45127812924</v>
      </c>
      <c r="D14" s="9">
        <f t="shared" si="2"/>
        <v>465338.20631781325</v>
      </c>
      <c r="E14" s="9">
        <f t="shared" si="3"/>
        <v>547270.44119333627</v>
      </c>
      <c r="F14" s="9">
        <f t="shared" si="4"/>
        <v>472361.10881178983</v>
      </c>
      <c r="G14" s="9">
        <f t="shared" si="5"/>
        <v>449293.4249469054</v>
      </c>
      <c r="H14" s="10">
        <f t="shared" si="6"/>
        <v>-104845.92945852398</v>
      </c>
      <c r="I14" s="10">
        <f t="shared" si="6"/>
        <v>-19457.244960315991</v>
      </c>
      <c r="J14" s="10">
        <f t="shared" si="7"/>
        <v>12434.342466339411</v>
      </c>
      <c r="K14" s="10">
        <f t="shared" si="8"/>
        <v>16044.781370907847</v>
      </c>
      <c r="L14" s="18">
        <f t="shared" si="9"/>
        <v>-4.0134957762120761E-2</v>
      </c>
      <c r="M14" s="18">
        <f t="shared" si="10"/>
        <v>-4.8834849936969821E-2</v>
      </c>
      <c r="N14" s="18">
        <f t="shared" si="11"/>
        <v>-0.17781304515557816</v>
      </c>
      <c r="O14" s="18">
        <f t="shared" si="12"/>
        <v>-0.13687808941079452</v>
      </c>
      <c r="P14" s="5"/>
      <c r="Q14" s="10">
        <v>1579.5116451869901</v>
      </c>
      <c r="R14" s="9">
        <v>2028.69551024</v>
      </c>
      <c r="S14" s="9">
        <v>2322.1573824400002</v>
      </c>
      <c r="T14" s="9">
        <v>1586.076575</v>
      </c>
      <c r="U14" s="10">
        <v>2403.5447349999999</v>
      </c>
      <c r="V14" s="10">
        <v>2582.6514668999998</v>
      </c>
      <c r="W14" s="10">
        <f t="shared" si="13"/>
        <v>449.18386505300987</v>
      </c>
      <c r="X14" s="10">
        <f t="shared" si="13"/>
        <v>293.46187220000024</v>
      </c>
      <c r="Y14" s="10">
        <f t="shared" si="14"/>
        <v>-374.84922475999997</v>
      </c>
      <c r="Z14" s="10">
        <f t="shared" si="15"/>
        <v>-260.49408445999961</v>
      </c>
      <c r="AA14" s="18">
        <f t="shared" si="16"/>
        <v>0.14465545505411156</v>
      </c>
      <c r="AB14" s="18">
        <f t="shared" si="17"/>
        <v>7.4517744268238012E-2</v>
      </c>
      <c r="AC14" s="18">
        <f t="shared" si="18"/>
        <v>0.28438148361978893</v>
      </c>
      <c r="AD14" s="18">
        <f t="shared" si="19"/>
        <v>0.51540270683336953</v>
      </c>
      <c r="AE14" s="7"/>
      <c r="AF14" s="9">
        <v>65036.3346064609</v>
      </c>
      <c r="AG14" s="9">
        <v>61744.491553145497</v>
      </c>
      <c r="AH14" s="9">
        <v>61439.675271241802</v>
      </c>
      <c r="AI14" s="9">
        <v>65036.904609999998</v>
      </c>
      <c r="AJ14" s="10">
        <v>62149.164980000001</v>
      </c>
      <c r="AK14" s="10">
        <v>61947.373517155604</v>
      </c>
      <c r="AL14" s="10">
        <f t="shared" si="20"/>
        <v>-3291.8430533154024</v>
      </c>
      <c r="AM14" s="10">
        <f t="shared" si="20"/>
        <v>-304.8162819036952</v>
      </c>
      <c r="AN14" s="10">
        <f t="shared" si="21"/>
        <v>-404.67342685450421</v>
      </c>
      <c r="AO14" s="10">
        <f t="shared" si="22"/>
        <v>-507.69824591380166</v>
      </c>
      <c r="AP14" s="18">
        <f t="shared" si="23"/>
        <v>-4.9367364478389115E-3</v>
      </c>
      <c r="AQ14" s="18">
        <f t="shared" si="24"/>
        <v>-3.2468893654377423E-3</v>
      </c>
      <c r="AR14" s="18">
        <f t="shared" si="25"/>
        <v>-5.0615445554159214E-2</v>
      </c>
      <c r="AS14" s="18">
        <f t="shared" si="26"/>
        <v>-4.4401553968729024E-2</v>
      </c>
      <c r="AT14" s="7"/>
      <c r="AU14" s="9">
        <v>3977.9601536424698</v>
      </c>
      <c r="AV14" s="9">
        <v>3218.16024981904</v>
      </c>
      <c r="AW14" s="9">
        <v>2892.8226710868098</v>
      </c>
      <c r="AX14" s="9">
        <v>3977.9601536424698</v>
      </c>
      <c r="AY14" s="10">
        <v>3218.2431110000002</v>
      </c>
      <c r="AZ14" s="10">
        <v>2743.6315742563902</v>
      </c>
      <c r="BA14" s="10">
        <f t="shared" si="27"/>
        <v>-759.79990382342976</v>
      </c>
      <c r="BB14" s="10">
        <f t="shared" si="27"/>
        <v>-325.33757873223021</v>
      </c>
      <c r="BC14" s="10">
        <f t="shared" si="28"/>
        <v>-8.2861180960208003E-2</v>
      </c>
      <c r="BD14" s="10">
        <f t="shared" si="29"/>
        <v>149.19109683041961</v>
      </c>
      <c r="BE14" s="18">
        <f t="shared" si="30"/>
        <v>-0.101094275448379</v>
      </c>
      <c r="BF14" s="18">
        <f t="shared" si="31"/>
        <v>-0.14747535235028739</v>
      </c>
      <c r="BG14" s="18">
        <f t="shared" si="32"/>
        <v>-0.19100239179814543</v>
      </c>
      <c r="BH14" s="18">
        <f t="shared" si="33"/>
        <v>-0.19098156173003014</v>
      </c>
      <c r="BI14" s="1"/>
      <c r="BJ14" s="9">
        <v>3.4521785709000001</v>
      </c>
      <c r="BK14" s="9">
        <v>3.88452464799999</v>
      </c>
      <c r="BL14" s="9">
        <v>4.0177215192000002</v>
      </c>
      <c r="BM14" s="9">
        <v>3.4147221459999901</v>
      </c>
      <c r="BN14" s="10">
        <v>3.844579226</v>
      </c>
      <c r="BO14" s="10">
        <v>3.9741471837</v>
      </c>
      <c r="BP14" s="10">
        <f t="shared" si="34"/>
        <v>0.43234607709998985</v>
      </c>
      <c r="BQ14" s="10">
        <f t="shared" si="34"/>
        <v>0.13319687120001023</v>
      </c>
      <c r="BR14" s="10">
        <f t="shared" si="35"/>
        <v>3.9945421999989961E-2</v>
      </c>
      <c r="BS14" s="10">
        <f t="shared" si="36"/>
        <v>4.3574335500000227E-2</v>
      </c>
      <c r="BT14" s="18">
        <f t="shared" si="37"/>
        <v>3.4289104400094042E-2</v>
      </c>
      <c r="BU14" s="18">
        <f t="shared" si="38"/>
        <v>3.3701466424143851E-2</v>
      </c>
      <c r="BV14" s="18">
        <f t="shared" si="39"/>
        <v>0.12523861909822209</v>
      </c>
      <c r="BW14" s="18">
        <f t="shared" si="40"/>
        <v>0.1258834721013963</v>
      </c>
      <c r="BX14" s="1"/>
      <c r="BY14" s="9">
        <v>257594.814688137</v>
      </c>
      <c r="BZ14" s="9">
        <v>250002.46008197899</v>
      </c>
      <c r="CA14" s="9">
        <v>247270.115689289</v>
      </c>
      <c r="CB14" s="9">
        <v>257594.81469999999</v>
      </c>
      <c r="CC14" s="10">
        <v>249681.31427596381</v>
      </c>
      <c r="CD14" s="10">
        <v>245989.488068543</v>
      </c>
      <c r="CE14" s="10">
        <f t="shared" si="41"/>
        <v>-7592.3546061580128</v>
      </c>
      <c r="CF14" s="10">
        <f t="shared" si="41"/>
        <v>-2732.3443926899927</v>
      </c>
      <c r="CG14" s="10">
        <f t="shared" si="42"/>
        <v>321.1458060151781</v>
      </c>
      <c r="CH14" s="10">
        <f t="shared" si="43"/>
        <v>1280.6276207460032</v>
      </c>
      <c r="CI14" s="18">
        <f t="shared" si="44"/>
        <v>-1.0929270023159061E-2</v>
      </c>
      <c r="CJ14" s="18">
        <f t="shared" si="45"/>
        <v>-1.4786153373657648E-2</v>
      </c>
      <c r="CK14" s="18">
        <f t="shared" si="46"/>
        <v>-2.947401955800185E-2</v>
      </c>
      <c r="CL14" s="18">
        <f t="shared" si="47"/>
        <v>-3.0720728727604216E-2</v>
      </c>
      <c r="CM14" s="6"/>
      <c r="CN14" s="9">
        <v>760.93232940000007</v>
      </c>
      <c r="CO14" s="9">
        <v>760.93232940000007</v>
      </c>
      <c r="CP14" s="9">
        <v>760.93232940000007</v>
      </c>
      <c r="CQ14" s="9">
        <v>760.93232940000007</v>
      </c>
      <c r="CR14" s="9">
        <v>760.93232940000007</v>
      </c>
      <c r="CS14" s="9">
        <v>760.93232940000007</v>
      </c>
      <c r="CT14" s="10">
        <f t="shared" si="48"/>
        <v>0</v>
      </c>
      <c r="CU14" s="10">
        <f t="shared" si="48"/>
        <v>0</v>
      </c>
      <c r="CV14" s="10">
        <f t="shared" si="49"/>
        <v>0</v>
      </c>
      <c r="CW14" s="10">
        <f t="shared" si="50"/>
        <v>0</v>
      </c>
      <c r="CX14" s="18">
        <f t="shared" si="51"/>
        <v>0</v>
      </c>
      <c r="CY14" s="18">
        <f t="shared" si="52"/>
        <v>0</v>
      </c>
      <c r="CZ14" s="18">
        <f t="shared" si="53"/>
        <v>0</v>
      </c>
      <c r="DA14" s="18">
        <f t="shared" si="54"/>
        <v>0</v>
      </c>
      <c r="DB14" s="7"/>
      <c r="DC14" s="9">
        <v>168985.20538418501</v>
      </c>
      <c r="DD14" s="9">
        <v>101622.98705769768</v>
      </c>
      <c r="DE14" s="9">
        <v>92174.970378846105</v>
      </c>
      <c r="DF14" s="9">
        <v>126607.16834714788</v>
      </c>
      <c r="DG14" s="10">
        <v>88730.224830000006</v>
      </c>
      <c r="DH14" s="10">
        <v>76791.858969476394</v>
      </c>
      <c r="DI14" s="10">
        <f t="shared" si="55"/>
        <v>-67362.218326487331</v>
      </c>
      <c r="DJ14" s="10">
        <f t="shared" si="55"/>
        <v>-9448.016678851578</v>
      </c>
      <c r="DK14" s="10">
        <f t="shared" si="56"/>
        <v>12892.762227697676</v>
      </c>
      <c r="DL14" s="10">
        <f t="shared" si="57"/>
        <v>15383.111409369711</v>
      </c>
      <c r="DM14" s="18">
        <f t="shared" si="58"/>
        <v>-9.2971255346857226E-2</v>
      </c>
      <c r="DN14" s="18">
        <f t="shared" si="59"/>
        <v>-0.13454677798232298</v>
      </c>
      <c r="DO14" s="18">
        <f t="shared" si="60"/>
        <v>-0.39862790457508079</v>
      </c>
      <c r="DP14" s="18">
        <f t="shared" si="61"/>
        <v>-0.29916902819666558</v>
      </c>
      <c r="DQ14" s="7"/>
      <c r="DR14" s="9">
        <v>91703.169751069901</v>
      </c>
      <c r="DS14" s="9">
        <v>65413.839971200003</v>
      </c>
      <c r="DT14" s="9">
        <v>58473.514873990302</v>
      </c>
      <c r="DU14" s="9">
        <v>91703.169756000003</v>
      </c>
      <c r="DV14" s="10">
        <v>65413.839971200003</v>
      </c>
      <c r="DW14" s="10">
        <v>58473.514873990302</v>
      </c>
      <c r="DX14" s="10">
        <f t="shared" si="62"/>
        <v>-26289.329779869899</v>
      </c>
      <c r="DY14" s="10">
        <f t="shared" si="62"/>
        <v>-6940.3250972097012</v>
      </c>
      <c r="DZ14" s="10">
        <f t="shared" si="63"/>
        <v>0</v>
      </c>
      <c r="EA14" s="10">
        <f t="shared" si="64"/>
        <v>0</v>
      </c>
      <c r="EB14" s="18">
        <f t="shared" si="65"/>
        <v>-0.10609872620634019</v>
      </c>
      <c r="EC14" s="18">
        <f t="shared" si="66"/>
        <v>-0.10609872620634019</v>
      </c>
      <c r="ED14" s="18">
        <f t="shared" si="67"/>
        <v>-0.2866785286837174</v>
      </c>
      <c r="EE14" s="18">
        <f t="shared" si="68"/>
        <v>-0.28667852872206667</v>
      </c>
      <c r="EF14" s="6"/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0</v>
      </c>
      <c r="EM14" s="10">
        <f t="shared" si="69"/>
        <v>0</v>
      </c>
      <c r="EN14" s="10">
        <f t="shared" si="69"/>
        <v>0</v>
      </c>
      <c r="EO14" s="10">
        <f t="shared" si="70"/>
        <v>0</v>
      </c>
      <c r="EP14" s="10">
        <f t="shared" si="71"/>
        <v>0</v>
      </c>
      <c r="EQ14" s="18">
        <f t="shared" si="72"/>
        <v>0</v>
      </c>
      <c r="ER14" s="18">
        <f t="shared" si="73"/>
        <v>0</v>
      </c>
      <c r="ES14" s="18">
        <f t="shared" si="74"/>
        <v>0</v>
      </c>
      <c r="ET14" s="18">
        <f t="shared" si="75"/>
        <v>0</v>
      </c>
      <c r="EU14" s="7"/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10">
        <f t="shared" si="76"/>
        <v>0</v>
      </c>
      <c r="FC14" s="10">
        <f t="shared" si="76"/>
        <v>0</v>
      </c>
      <c r="FD14" s="10">
        <f t="shared" si="77"/>
        <v>0</v>
      </c>
      <c r="FE14" s="10">
        <f t="shared" si="78"/>
        <v>0</v>
      </c>
      <c r="FF14" s="18">
        <f t="shared" si="79"/>
        <v>0</v>
      </c>
      <c r="FG14" s="18">
        <f t="shared" si="80"/>
        <v>0</v>
      </c>
      <c r="FH14" s="18">
        <f t="shared" si="81"/>
        <v>0</v>
      </c>
      <c r="FI14" s="18">
        <f t="shared" si="82"/>
        <v>0</v>
      </c>
      <c r="FJ14" s="7"/>
    </row>
    <row r="15" spans="1:166">
      <c r="A15" s="5" t="s">
        <v>12</v>
      </c>
      <c r="B15" s="9">
        <f t="shared" si="0"/>
        <v>392975.39715739049</v>
      </c>
      <c r="C15" s="9">
        <f t="shared" si="1"/>
        <v>323700.6666227805</v>
      </c>
      <c r="D15" s="9">
        <f t="shared" si="2"/>
        <v>311870.93822353822</v>
      </c>
      <c r="E15" s="9">
        <f t="shared" si="3"/>
        <v>366792.21362699097</v>
      </c>
      <c r="F15" s="9">
        <f t="shared" si="4"/>
        <v>319116.02701923315</v>
      </c>
      <c r="G15" s="9">
        <f t="shared" si="5"/>
        <v>302328.01973939751</v>
      </c>
      <c r="H15" s="10">
        <f t="shared" si="6"/>
        <v>-69274.730534609989</v>
      </c>
      <c r="I15" s="10">
        <f t="shared" si="6"/>
        <v>-11829.728399242274</v>
      </c>
      <c r="J15" s="10">
        <f t="shared" si="7"/>
        <v>4584.6396035473444</v>
      </c>
      <c r="K15" s="10">
        <f t="shared" si="8"/>
        <v>9542.9184841407114</v>
      </c>
      <c r="L15" s="18">
        <f t="shared" si="9"/>
        <v>-3.6545270427347815E-2</v>
      </c>
      <c r="M15" s="18">
        <f t="shared" si="10"/>
        <v>-5.2607847486218003E-2</v>
      </c>
      <c r="N15" s="18">
        <f t="shared" si="11"/>
        <v>-0.17628261472782425</v>
      </c>
      <c r="O15" s="18">
        <f t="shared" si="12"/>
        <v>-0.1299814577204795</v>
      </c>
      <c r="P15" s="5"/>
      <c r="Q15" s="10">
        <v>2522.8258006784999</v>
      </c>
      <c r="R15" s="9">
        <v>1838.2111371599899</v>
      </c>
      <c r="S15" s="9">
        <v>1938.82276068999</v>
      </c>
      <c r="T15" s="9">
        <v>2508.1119570000001</v>
      </c>
      <c r="U15" s="10">
        <v>2162.30399201</v>
      </c>
      <c r="V15" s="10">
        <v>2179.5973705900001</v>
      </c>
      <c r="W15" s="10">
        <f t="shared" si="13"/>
        <v>-684.61466351851004</v>
      </c>
      <c r="X15" s="10">
        <f t="shared" si="13"/>
        <v>100.61162353000009</v>
      </c>
      <c r="Y15" s="10">
        <f t="shared" si="14"/>
        <v>-324.0928548500101</v>
      </c>
      <c r="Z15" s="10">
        <f t="shared" si="15"/>
        <v>-240.77460990001009</v>
      </c>
      <c r="AA15" s="18">
        <f t="shared" si="16"/>
        <v>5.4733442473558082E-2</v>
      </c>
      <c r="AB15" s="18">
        <f t="shared" si="17"/>
        <v>7.9976629761131686E-3</v>
      </c>
      <c r="AC15" s="18">
        <f t="shared" si="18"/>
        <v>-0.27136818694908971</v>
      </c>
      <c r="AD15" s="18">
        <f t="shared" si="19"/>
        <v>-0.13787580894260698</v>
      </c>
      <c r="AE15" s="7"/>
      <c r="AF15" s="9">
        <v>51451.033573966299</v>
      </c>
      <c r="AG15" s="9">
        <v>47930.558674010099</v>
      </c>
      <c r="AH15" s="9">
        <v>47730.491771676199</v>
      </c>
      <c r="AI15" s="9">
        <v>51685.283810000001</v>
      </c>
      <c r="AJ15" s="10">
        <v>49219.236680000002</v>
      </c>
      <c r="AK15" s="10">
        <v>48247.555465783298</v>
      </c>
      <c r="AL15" s="10">
        <f t="shared" si="20"/>
        <v>-3520.4748999561998</v>
      </c>
      <c r="AM15" s="10">
        <f t="shared" si="20"/>
        <v>-200.06690233389963</v>
      </c>
      <c r="AN15" s="10">
        <f t="shared" si="21"/>
        <v>-1288.6780059899029</v>
      </c>
      <c r="AO15" s="10">
        <f t="shared" si="22"/>
        <v>-517.06369410709885</v>
      </c>
      <c r="AP15" s="18">
        <f t="shared" si="23"/>
        <v>-4.1740991106449183E-3</v>
      </c>
      <c r="AQ15" s="18">
        <f t="shared" si="24"/>
        <v>-1.9741899301163719E-2</v>
      </c>
      <c r="AR15" s="18">
        <f t="shared" si="25"/>
        <v>-6.8423793564713231E-2</v>
      </c>
      <c r="AS15" s="18">
        <f t="shared" si="26"/>
        <v>-4.7712752029483323E-2</v>
      </c>
      <c r="AT15" s="7"/>
      <c r="AU15" s="9">
        <v>1735.92911246983</v>
      </c>
      <c r="AV15" s="9">
        <v>1717.6814804297901</v>
      </c>
      <c r="AW15" s="9">
        <v>1592.25582291154</v>
      </c>
      <c r="AX15" s="9">
        <v>1735.92911246983</v>
      </c>
      <c r="AY15" s="10">
        <v>1717.6944800000001</v>
      </c>
      <c r="AZ15" s="10">
        <v>1542.3206606035901</v>
      </c>
      <c r="BA15" s="10">
        <f t="shared" si="27"/>
        <v>-18.247632040039889</v>
      </c>
      <c r="BB15" s="10">
        <f t="shared" si="27"/>
        <v>-125.42565751825009</v>
      </c>
      <c r="BC15" s="10">
        <f t="shared" si="28"/>
        <v>-1.2999570210013189E-2</v>
      </c>
      <c r="BD15" s="10">
        <f t="shared" si="29"/>
        <v>49.935162307949895</v>
      </c>
      <c r="BE15" s="18">
        <f t="shared" si="30"/>
        <v>-7.302032358575973E-2</v>
      </c>
      <c r="BF15" s="18">
        <f t="shared" si="31"/>
        <v>-0.10209837746955441</v>
      </c>
      <c r="BG15" s="18">
        <f t="shared" si="32"/>
        <v>-1.0511738013355674E-2</v>
      </c>
      <c r="BH15" s="18">
        <f t="shared" si="33"/>
        <v>-1.0504249475882207E-2</v>
      </c>
      <c r="BI15" s="1"/>
      <c r="BJ15" s="9">
        <v>1.5032664453</v>
      </c>
      <c r="BK15" s="9">
        <v>1.691533459</v>
      </c>
      <c r="BL15" s="9">
        <v>1.7495346274000001</v>
      </c>
      <c r="BM15" s="9">
        <v>1.4869558791999899</v>
      </c>
      <c r="BN15" s="10">
        <v>1.6741390490000001</v>
      </c>
      <c r="BO15" s="10">
        <v>1.7305599895999999</v>
      </c>
      <c r="BP15" s="10">
        <f t="shared" si="34"/>
        <v>0.18826701369999999</v>
      </c>
      <c r="BQ15" s="10">
        <f t="shared" si="34"/>
        <v>5.8001168400000136E-2</v>
      </c>
      <c r="BR15" s="10">
        <f t="shared" si="35"/>
        <v>1.739440999999986E-2</v>
      </c>
      <c r="BS15" s="10">
        <f t="shared" si="36"/>
        <v>1.8974637800000194E-2</v>
      </c>
      <c r="BT15" s="18">
        <f t="shared" si="37"/>
        <v>3.4289105007883937E-2</v>
      </c>
      <c r="BU15" s="18">
        <f t="shared" si="38"/>
        <v>3.3701466215545997E-2</v>
      </c>
      <c r="BV15" s="18">
        <f t="shared" si="39"/>
        <v>0.1252386190675788</v>
      </c>
      <c r="BW15" s="18">
        <f t="shared" si="40"/>
        <v>0.12588347268294081</v>
      </c>
      <c r="BX15" s="1"/>
      <c r="BY15" s="9">
        <v>175821.12810510601</v>
      </c>
      <c r="BZ15" s="9">
        <v>169403.72561712799</v>
      </c>
      <c r="CA15" s="9">
        <v>166846.34984510299</v>
      </c>
      <c r="CB15" s="9">
        <v>175821.1281</v>
      </c>
      <c r="CC15" s="10">
        <v>168154.78722547414</v>
      </c>
      <c r="CD15" s="10">
        <v>165289.23986124501</v>
      </c>
      <c r="CE15" s="10">
        <f t="shared" si="41"/>
        <v>-6417.4024879780191</v>
      </c>
      <c r="CF15" s="10">
        <f t="shared" si="41"/>
        <v>-2557.3757720249996</v>
      </c>
      <c r="CG15" s="10">
        <f t="shared" si="42"/>
        <v>1248.93839165385</v>
      </c>
      <c r="CH15" s="10">
        <f t="shared" si="43"/>
        <v>1557.109983857983</v>
      </c>
      <c r="CI15" s="18">
        <f t="shared" si="44"/>
        <v>-1.5096337242340021E-2</v>
      </c>
      <c r="CJ15" s="18">
        <f t="shared" si="45"/>
        <v>-1.7041128661932168E-2</v>
      </c>
      <c r="CK15" s="18">
        <f t="shared" si="46"/>
        <v>-3.6499609331033814E-2</v>
      </c>
      <c r="CL15" s="18">
        <f t="shared" si="47"/>
        <v>-4.3603069536475483E-2</v>
      </c>
      <c r="CM15" s="6"/>
      <c r="CN15" s="9">
        <v>944.48537869999984</v>
      </c>
      <c r="CO15" s="9">
        <v>944.48537869999984</v>
      </c>
      <c r="CP15" s="9">
        <v>944.48537869999984</v>
      </c>
      <c r="CQ15" s="9">
        <v>944.48537869999984</v>
      </c>
      <c r="CR15" s="9">
        <v>944.48537869999984</v>
      </c>
      <c r="CS15" s="9">
        <v>944.48537869999984</v>
      </c>
      <c r="CT15" s="10">
        <f t="shared" si="48"/>
        <v>0</v>
      </c>
      <c r="CU15" s="10">
        <f t="shared" si="48"/>
        <v>0</v>
      </c>
      <c r="CV15" s="10">
        <f t="shared" si="49"/>
        <v>0</v>
      </c>
      <c r="CW15" s="10">
        <f t="shared" si="50"/>
        <v>0</v>
      </c>
      <c r="CX15" s="18">
        <f t="shared" si="51"/>
        <v>0</v>
      </c>
      <c r="CY15" s="18">
        <f t="shared" si="52"/>
        <v>0</v>
      </c>
      <c r="CZ15" s="18">
        <f t="shared" si="53"/>
        <v>0</v>
      </c>
      <c r="DA15" s="18">
        <f t="shared" si="54"/>
        <v>0</v>
      </c>
      <c r="DB15" s="7"/>
      <c r="DC15" s="9">
        <v>106785.203147507</v>
      </c>
      <c r="DD15" s="9">
        <v>63343.995547893646</v>
      </c>
      <c r="DE15" s="9">
        <v>58479.323501516199</v>
      </c>
      <c r="DF15" s="9">
        <v>80382.499534941933</v>
      </c>
      <c r="DG15" s="10">
        <v>58395.527869999998</v>
      </c>
      <c r="DH15" s="10">
        <v>49785.630834172101</v>
      </c>
      <c r="DI15" s="10">
        <f t="shared" si="55"/>
        <v>-43441.20759961335</v>
      </c>
      <c r="DJ15" s="10">
        <f t="shared" si="55"/>
        <v>-4864.6720463774473</v>
      </c>
      <c r="DK15" s="10">
        <f t="shared" si="56"/>
        <v>4948.4676778936482</v>
      </c>
      <c r="DL15" s="10">
        <f t="shared" si="57"/>
        <v>8693.6926673440976</v>
      </c>
      <c r="DM15" s="18">
        <f t="shared" si="58"/>
        <v>-7.6797682310698667E-2</v>
      </c>
      <c r="DN15" s="18">
        <f t="shared" si="59"/>
        <v>-0.14744103444008985</v>
      </c>
      <c r="DO15" s="18">
        <f t="shared" si="60"/>
        <v>-0.40680924247160105</v>
      </c>
      <c r="DP15" s="18">
        <f t="shared" si="61"/>
        <v>-0.27352933526761369</v>
      </c>
      <c r="DQ15" s="7"/>
      <c r="DR15" s="9">
        <v>53713.288772517502</v>
      </c>
      <c r="DS15" s="9">
        <v>38520.317253999994</v>
      </c>
      <c r="DT15" s="9">
        <v>34337.459608313897</v>
      </c>
      <c r="DU15" s="9">
        <v>53713.288778000009</v>
      </c>
      <c r="DV15" s="10">
        <v>38520.317253999994</v>
      </c>
      <c r="DW15" s="10">
        <v>34337.459608313897</v>
      </c>
      <c r="DX15" s="10">
        <f t="shared" si="62"/>
        <v>-15192.971518517508</v>
      </c>
      <c r="DY15" s="10">
        <f t="shared" si="62"/>
        <v>-4182.8576456860974</v>
      </c>
      <c r="DZ15" s="10">
        <f t="shared" si="63"/>
        <v>0</v>
      </c>
      <c r="EA15" s="10">
        <f t="shared" si="64"/>
        <v>0</v>
      </c>
      <c r="EB15" s="18">
        <f t="shared" si="65"/>
        <v>-0.10858834879538135</v>
      </c>
      <c r="EC15" s="18">
        <f t="shared" si="66"/>
        <v>-0.10858834879538135</v>
      </c>
      <c r="ED15" s="18">
        <f t="shared" si="67"/>
        <v>-0.28285312379328781</v>
      </c>
      <c r="EE15" s="18">
        <f t="shared" si="68"/>
        <v>-0.28285312386648687</v>
      </c>
      <c r="EF15" s="6"/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v>0</v>
      </c>
      <c r="EM15" s="10">
        <f t="shared" si="69"/>
        <v>0</v>
      </c>
      <c r="EN15" s="10">
        <f t="shared" si="69"/>
        <v>0</v>
      </c>
      <c r="EO15" s="10">
        <f t="shared" si="70"/>
        <v>0</v>
      </c>
      <c r="EP15" s="10">
        <f t="shared" si="71"/>
        <v>0</v>
      </c>
      <c r="EQ15" s="18">
        <f t="shared" si="72"/>
        <v>0</v>
      </c>
      <c r="ER15" s="18">
        <f t="shared" si="73"/>
        <v>0</v>
      </c>
      <c r="ES15" s="18">
        <f t="shared" si="74"/>
        <v>0</v>
      </c>
      <c r="ET15" s="18">
        <f t="shared" si="75"/>
        <v>0</v>
      </c>
      <c r="EU15" s="7"/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10">
        <f t="shared" si="76"/>
        <v>0</v>
      </c>
      <c r="FC15" s="10">
        <f t="shared" si="76"/>
        <v>0</v>
      </c>
      <c r="FD15" s="10">
        <f t="shared" si="77"/>
        <v>0</v>
      </c>
      <c r="FE15" s="10">
        <f t="shared" si="78"/>
        <v>0</v>
      </c>
      <c r="FF15" s="18">
        <f t="shared" si="79"/>
        <v>0</v>
      </c>
      <c r="FG15" s="18">
        <f t="shared" si="80"/>
        <v>0</v>
      </c>
      <c r="FH15" s="18">
        <f t="shared" si="81"/>
        <v>0</v>
      </c>
      <c r="FI15" s="18">
        <f t="shared" si="82"/>
        <v>0</v>
      </c>
      <c r="FJ15" s="7"/>
    </row>
    <row r="16" spans="1:166">
      <c r="A16" s="5" t="s">
        <v>13</v>
      </c>
      <c r="B16" s="9">
        <f t="shared" si="0"/>
        <v>202627.59792730139</v>
      </c>
      <c r="C16" s="9">
        <f t="shared" si="1"/>
        <v>158138.89988895488</v>
      </c>
      <c r="D16" s="9">
        <f t="shared" si="2"/>
        <v>149896.61104697766</v>
      </c>
      <c r="E16" s="9">
        <f t="shared" si="3"/>
        <v>189268.43892697906</v>
      </c>
      <c r="F16" s="9">
        <f t="shared" si="4"/>
        <v>156642.17126425009</v>
      </c>
      <c r="G16" s="9">
        <f t="shared" si="5"/>
        <v>146641.15697894423</v>
      </c>
      <c r="H16" s="10">
        <f t="shared" si="6"/>
        <v>-44488.698038346512</v>
      </c>
      <c r="I16" s="10">
        <f t="shared" si="6"/>
        <v>-8242.2888419772207</v>
      </c>
      <c r="J16" s="10">
        <f t="shared" si="7"/>
        <v>1496.7286247047887</v>
      </c>
      <c r="K16" s="10">
        <f t="shared" si="8"/>
        <v>3255.4540680334321</v>
      </c>
      <c r="L16" s="18">
        <f t="shared" si="9"/>
        <v>-5.2120565197841612E-2</v>
      </c>
      <c r="M16" s="18">
        <f t="shared" si="10"/>
        <v>-6.3846243987734877E-2</v>
      </c>
      <c r="N16" s="18">
        <f t="shared" si="11"/>
        <v>-0.21955892728051851</v>
      </c>
      <c r="O16" s="18">
        <f t="shared" si="12"/>
        <v>-0.17238092017716899</v>
      </c>
      <c r="P16" s="5"/>
      <c r="Q16" s="10">
        <v>535.98353413899997</v>
      </c>
      <c r="R16" s="9">
        <v>748.80016587999899</v>
      </c>
      <c r="S16" s="9">
        <v>777.17712150999898</v>
      </c>
      <c r="T16" s="9">
        <v>535.98353410000004</v>
      </c>
      <c r="U16" s="10">
        <v>844.3142175800001</v>
      </c>
      <c r="V16" s="10">
        <v>957.27340623999999</v>
      </c>
      <c r="W16" s="10">
        <f t="shared" si="13"/>
        <v>212.81663174099901</v>
      </c>
      <c r="X16" s="10">
        <f t="shared" si="13"/>
        <v>28.376955629999998</v>
      </c>
      <c r="Y16" s="10">
        <f t="shared" si="14"/>
        <v>-95.514051700001119</v>
      </c>
      <c r="Z16" s="10">
        <f t="shared" si="15"/>
        <v>-180.096284730001</v>
      </c>
      <c r="AA16" s="18">
        <f t="shared" si="16"/>
        <v>3.7896566965434704E-2</v>
      </c>
      <c r="AB16" s="18">
        <f t="shared" si="17"/>
        <v>0.13378809252290819</v>
      </c>
      <c r="AC16" s="18">
        <f t="shared" si="18"/>
        <v>0.39705815232340319</v>
      </c>
      <c r="AD16" s="18">
        <f t="shared" si="19"/>
        <v>0.5752614844740247</v>
      </c>
      <c r="AE16" s="7"/>
      <c r="AF16" s="9">
        <v>31572.628380399899</v>
      </c>
      <c r="AG16" s="9">
        <v>29507.715621741001</v>
      </c>
      <c r="AH16" s="9">
        <v>29306.705479040502</v>
      </c>
      <c r="AI16" s="9">
        <v>30381.821499999998</v>
      </c>
      <c r="AJ16" s="10">
        <v>28545.933919999999</v>
      </c>
      <c r="AK16" s="10">
        <v>28341.058516638899</v>
      </c>
      <c r="AL16" s="10">
        <f t="shared" si="20"/>
        <v>-2064.9127586588984</v>
      </c>
      <c r="AM16" s="10">
        <f t="shared" si="20"/>
        <v>-201.01014270049927</v>
      </c>
      <c r="AN16" s="10">
        <f t="shared" si="21"/>
        <v>961.7817017410016</v>
      </c>
      <c r="AO16" s="10">
        <f t="shared" si="22"/>
        <v>965.64696240160265</v>
      </c>
      <c r="AP16" s="18">
        <f t="shared" si="23"/>
        <v>-6.8121214558675269E-3</v>
      </c>
      <c r="AQ16" s="18">
        <f t="shared" si="24"/>
        <v>-7.1770432852280748E-3</v>
      </c>
      <c r="AR16" s="18">
        <f t="shared" si="25"/>
        <v>-6.5401991046801292E-2</v>
      </c>
      <c r="AS16" s="18">
        <f t="shared" si="26"/>
        <v>-6.0427172873752773E-2</v>
      </c>
      <c r="AT16" s="7"/>
      <c r="AU16" s="9">
        <v>1460.1153296189</v>
      </c>
      <c r="AV16" s="9">
        <v>1224.62677371431</v>
      </c>
      <c r="AW16" s="9">
        <v>1093.6686003417601</v>
      </c>
      <c r="AX16" s="9">
        <v>1460.1153296189</v>
      </c>
      <c r="AY16" s="10">
        <v>1224.6538579999999</v>
      </c>
      <c r="AZ16" s="10">
        <v>1033.6893107046201</v>
      </c>
      <c r="BA16" s="10">
        <f t="shared" si="27"/>
        <v>-235.48855590458993</v>
      </c>
      <c r="BB16" s="10">
        <f t="shared" si="27"/>
        <v>-130.95817337254994</v>
      </c>
      <c r="BC16" s="10">
        <f t="shared" si="28"/>
        <v>-2.708428568985255E-2</v>
      </c>
      <c r="BD16" s="10">
        <f t="shared" si="29"/>
        <v>59.979289637140027</v>
      </c>
      <c r="BE16" s="18">
        <f t="shared" si="30"/>
        <v>-0.10693721236826463</v>
      </c>
      <c r="BF16" s="18">
        <f t="shared" si="31"/>
        <v>-0.15593348769361393</v>
      </c>
      <c r="BG16" s="18">
        <f t="shared" si="32"/>
        <v>-0.16128079140574056</v>
      </c>
      <c r="BH16" s="18">
        <f t="shared" si="33"/>
        <v>-0.16126224199040298</v>
      </c>
      <c r="BI16" s="1"/>
      <c r="BJ16" s="9">
        <v>0</v>
      </c>
      <c r="BK16" s="9">
        <v>0</v>
      </c>
      <c r="BL16" s="9">
        <v>0</v>
      </c>
      <c r="BM16" s="9">
        <v>0</v>
      </c>
      <c r="BN16" s="10">
        <v>0</v>
      </c>
      <c r="BO16" s="10">
        <v>0</v>
      </c>
      <c r="BP16" s="10">
        <f t="shared" si="34"/>
        <v>0</v>
      </c>
      <c r="BQ16" s="10">
        <f t="shared" si="34"/>
        <v>0</v>
      </c>
      <c r="BR16" s="10">
        <f t="shared" si="35"/>
        <v>0</v>
      </c>
      <c r="BS16" s="10">
        <f t="shared" si="36"/>
        <v>0</v>
      </c>
      <c r="BT16" s="18">
        <f t="shared" si="37"/>
        <v>0</v>
      </c>
      <c r="BU16" s="18">
        <f t="shared" si="38"/>
        <v>0</v>
      </c>
      <c r="BV16" s="18">
        <f t="shared" si="39"/>
        <v>0</v>
      </c>
      <c r="BW16" s="18">
        <f t="shared" si="40"/>
        <v>0</v>
      </c>
      <c r="BX16" s="2"/>
      <c r="BY16" s="9">
        <v>73609.112130960304</v>
      </c>
      <c r="BZ16" s="9">
        <v>69252.333920905105</v>
      </c>
      <c r="CA16" s="9">
        <v>67748.192329793106</v>
      </c>
      <c r="CB16" s="9">
        <v>73609.112129999994</v>
      </c>
      <c r="CC16" s="10">
        <v>68910.085864470078</v>
      </c>
      <c r="CD16" s="10">
        <v>66889.562827808797</v>
      </c>
      <c r="CE16" s="10">
        <f t="shared" si="41"/>
        <v>-4356.7782100551995</v>
      </c>
      <c r="CF16" s="10">
        <f t="shared" si="41"/>
        <v>-1504.1415911119984</v>
      </c>
      <c r="CG16" s="10">
        <f t="shared" si="42"/>
        <v>342.24805643502623</v>
      </c>
      <c r="CH16" s="10">
        <f t="shared" si="43"/>
        <v>858.62950198430917</v>
      </c>
      <c r="CI16" s="18">
        <f t="shared" si="44"/>
        <v>-2.1719724173194187E-2</v>
      </c>
      <c r="CJ16" s="18">
        <f t="shared" si="45"/>
        <v>-2.9321151052331799E-2</v>
      </c>
      <c r="CK16" s="18">
        <f t="shared" si="46"/>
        <v>-5.9188028274324476E-2</v>
      </c>
      <c r="CL16" s="18">
        <f t="shared" si="47"/>
        <v>-6.3837562083768007E-2</v>
      </c>
      <c r="CM16" s="6"/>
      <c r="CN16" s="9">
        <v>958.41247170000042</v>
      </c>
      <c r="CO16" s="9">
        <v>958.41247170000042</v>
      </c>
      <c r="CP16" s="9">
        <v>958.41247170000042</v>
      </c>
      <c r="CQ16" s="9">
        <v>958.41247170000042</v>
      </c>
      <c r="CR16" s="9">
        <v>958.41247170000042</v>
      </c>
      <c r="CS16" s="9">
        <v>958.41247170000042</v>
      </c>
      <c r="CT16" s="10">
        <f t="shared" si="48"/>
        <v>0</v>
      </c>
      <c r="CU16" s="10">
        <f t="shared" si="48"/>
        <v>0</v>
      </c>
      <c r="CV16" s="10">
        <f t="shared" si="49"/>
        <v>0</v>
      </c>
      <c r="CW16" s="10">
        <f t="shared" si="50"/>
        <v>0</v>
      </c>
      <c r="CX16" s="18">
        <f t="shared" si="51"/>
        <v>0</v>
      </c>
      <c r="CY16" s="18">
        <f t="shared" si="52"/>
        <v>0</v>
      </c>
      <c r="CZ16" s="18">
        <f t="shared" si="53"/>
        <v>0</v>
      </c>
      <c r="DA16" s="18">
        <f t="shared" si="54"/>
        <v>0</v>
      </c>
      <c r="DB16" s="7"/>
      <c r="DC16" s="9">
        <v>50994.717258108903</v>
      </c>
      <c r="DD16" s="9">
        <v>29226.408002514465</v>
      </c>
      <c r="DE16" s="9">
        <v>26404.316590922499</v>
      </c>
      <c r="DF16" s="9">
        <v>38826.365140560185</v>
      </c>
      <c r="DG16" s="10">
        <v>28938.168000000001</v>
      </c>
      <c r="DH16" s="10">
        <v>24853.021992182101</v>
      </c>
      <c r="DI16" s="10">
        <f t="shared" si="55"/>
        <v>-21768.309255594439</v>
      </c>
      <c r="DJ16" s="10">
        <f t="shared" si="55"/>
        <v>-2822.0914115919659</v>
      </c>
      <c r="DK16" s="10">
        <f t="shared" si="56"/>
        <v>288.24000251446341</v>
      </c>
      <c r="DL16" s="10">
        <f t="shared" si="57"/>
        <v>1551.2945987403982</v>
      </c>
      <c r="DM16" s="18">
        <f t="shared" si="58"/>
        <v>-9.6559639191691637E-2</v>
      </c>
      <c r="DN16" s="18">
        <f t="shared" si="59"/>
        <v>-0.14116809356479998</v>
      </c>
      <c r="DO16" s="18">
        <f t="shared" si="60"/>
        <v>-0.42687381019124998</v>
      </c>
      <c r="DP16" s="18">
        <f t="shared" si="61"/>
        <v>-0.25467738493579511</v>
      </c>
      <c r="DQ16" s="7"/>
      <c r="DR16" s="9">
        <v>43496.628822374398</v>
      </c>
      <c r="DS16" s="9">
        <v>27220.602932500002</v>
      </c>
      <c r="DT16" s="9">
        <v>23608.138453669799</v>
      </c>
      <c r="DU16" s="9">
        <v>43496.628820999998</v>
      </c>
      <c r="DV16" s="10">
        <v>27220.602932500002</v>
      </c>
      <c r="DW16" s="10">
        <v>23608.138453669799</v>
      </c>
      <c r="DX16" s="10">
        <f t="shared" si="62"/>
        <v>-16276.025889874396</v>
      </c>
      <c r="DY16" s="10">
        <f t="shared" si="62"/>
        <v>-3612.464478830203</v>
      </c>
      <c r="DZ16" s="10">
        <f t="shared" si="63"/>
        <v>0</v>
      </c>
      <c r="EA16" s="10">
        <f t="shared" si="64"/>
        <v>0</v>
      </c>
      <c r="EB16" s="18">
        <f t="shared" si="65"/>
        <v>-0.13271067094980127</v>
      </c>
      <c r="EC16" s="18">
        <f t="shared" si="66"/>
        <v>-0.13271067094980127</v>
      </c>
      <c r="ED16" s="18">
        <f t="shared" si="67"/>
        <v>-0.37419051385200935</v>
      </c>
      <c r="EE16" s="18">
        <f t="shared" si="68"/>
        <v>-0.37419051383223512</v>
      </c>
      <c r="EF16" s="6"/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0</v>
      </c>
      <c r="EM16" s="10">
        <f t="shared" si="69"/>
        <v>0</v>
      </c>
      <c r="EN16" s="10">
        <f t="shared" si="69"/>
        <v>0</v>
      </c>
      <c r="EO16" s="10">
        <f t="shared" si="70"/>
        <v>0</v>
      </c>
      <c r="EP16" s="10">
        <f t="shared" si="71"/>
        <v>0</v>
      </c>
      <c r="EQ16" s="18">
        <f t="shared" si="72"/>
        <v>0</v>
      </c>
      <c r="ER16" s="18">
        <f t="shared" si="73"/>
        <v>0</v>
      </c>
      <c r="ES16" s="18">
        <f t="shared" si="74"/>
        <v>0</v>
      </c>
      <c r="ET16" s="18">
        <f t="shared" si="75"/>
        <v>0</v>
      </c>
      <c r="EU16" s="7"/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10">
        <f t="shared" si="76"/>
        <v>0</v>
      </c>
      <c r="FC16" s="10">
        <f t="shared" si="76"/>
        <v>0</v>
      </c>
      <c r="FD16" s="10">
        <f t="shared" si="77"/>
        <v>0</v>
      </c>
      <c r="FE16" s="10">
        <f t="shared" si="78"/>
        <v>0</v>
      </c>
      <c r="FF16" s="18">
        <f t="shared" si="79"/>
        <v>0</v>
      </c>
      <c r="FG16" s="18">
        <f t="shared" si="80"/>
        <v>0</v>
      </c>
      <c r="FH16" s="18">
        <f t="shared" si="81"/>
        <v>0</v>
      </c>
      <c r="FI16" s="18">
        <f t="shared" si="82"/>
        <v>0</v>
      </c>
      <c r="FJ16" s="7"/>
    </row>
    <row r="17" spans="1:166">
      <c r="A17" s="5" t="s">
        <v>14</v>
      </c>
      <c r="B17" s="9">
        <f t="shared" si="0"/>
        <v>217101.14651552614</v>
      </c>
      <c r="C17" s="9">
        <f t="shared" si="1"/>
        <v>188929.31162398422</v>
      </c>
      <c r="D17" s="9">
        <f t="shared" si="2"/>
        <v>182769.53450536259</v>
      </c>
      <c r="E17" s="9">
        <f t="shared" si="3"/>
        <v>208273.81275197471</v>
      </c>
      <c r="F17" s="9">
        <f t="shared" si="4"/>
        <v>187045.81584521112</v>
      </c>
      <c r="G17" s="9">
        <f t="shared" si="5"/>
        <v>180049.2266970331</v>
      </c>
      <c r="H17" s="10">
        <f t="shared" si="6"/>
        <v>-28171.834891541919</v>
      </c>
      <c r="I17" s="10">
        <f t="shared" si="6"/>
        <v>-6159.7771186216269</v>
      </c>
      <c r="J17" s="10">
        <f t="shared" si="7"/>
        <v>1883.4957787730964</v>
      </c>
      <c r="K17" s="10">
        <f t="shared" si="8"/>
        <v>2720.3078083294968</v>
      </c>
      <c r="L17" s="18">
        <f t="shared" si="9"/>
        <v>-3.2603607485116433E-2</v>
      </c>
      <c r="M17" s="18">
        <f t="shared" si="10"/>
        <v>-3.7405750652920358E-2</v>
      </c>
      <c r="N17" s="18">
        <f t="shared" si="11"/>
        <v>-0.12976363940817415</v>
      </c>
      <c r="O17" s="18">
        <f t="shared" si="12"/>
        <v>-0.10192350457444782</v>
      </c>
      <c r="P17" s="5"/>
      <c r="Q17" s="10">
        <v>948.48143577619999</v>
      </c>
      <c r="R17" s="9">
        <v>692.96006035999903</v>
      </c>
      <c r="S17" s="9">
        <v>695.24875225999995</v>
      </c>
      <c r="T17" s="9">
        <v>948.48143579999999</v>
      </c>
      <c r="U17" s="10">
        <v>638.78858639999999</v>
      </c>
      <c r="V17" s="10">
        <v>740.25738577000004</v>
      </c>
      <c r="W17" s="10">
        <f t="shared" si="13"/>
        <v>-255.52137541620095</v>
      </c>
      <c r="X17" s="10">
        <f t="shared" si="13"/>
        <v>2.2886919000009129</v>
      </c>
      <c r="Y17" s="10">
        <f t="shared" si="14"/>
        <v>54.171473959999048</v>
      </c>
      <c r="Z17" s="10">
        <f t="shared" si="15"/>
        <v>-45.008633510000095</v>
      </c>
      <c r="AA17" s="18">
        <f t="shared" si="16"/>
        <v>3.302776063041666E-3</v>
      </c>
      <c r="AB17" s="18">
        <f t="shared" si="17"/>
        <v>0.15884566745602713</v>
      </c>
      <c r="AC17" s="18">
        <f t="shared" si="18"/>
        <v>-0.26940050250650638</v>
      </c>
      <c r="AD17" s="18">
        <f t="shared" si="19"/>
        <v>-0.32651440261325565</v>
      </c>
      <c r="AE17" s="7"/>
      <c r="AF17" s="9">
        <v>24024.755676629</v>
      </c>
      <c r="AG17" s="9">
        <v>22907.578685019598</v>
      </c>
      <c r="AH17" s="9">
        <v>22432.797293556501</v>
      </c>
      <c r="AI17" s="9">
        <v>23990.364140000001</v>
      </c>
      <c r="AJ17" s="10">
        <v>23373.94888</v>
      </c>
      <c r="AK17" s="10">
        <v>22928.1993225642</v>
      </c>
      <c r="AL17" s="10">
        <f t="shared" si="20"/>
        <v>-1117.1769916094017</v>
      </c>
      <c r="AM17" s="10">
        <f t="shared" si="20"/>
        <v>-474.78139146309695</v>
      </c>
      <c r="AN17" s="10">
        <f t="shared" si="21"/>
        <v>-466.37019498040172</v>
      </c>
      <c r="AO17" s="10">
        <f t="shared" si="22"/>
        <v>-495.40202900769873</v>
      </c>
      <c r="AP17" s="18">
        <f t="shared" si="23"/>
        <v>-2.07259526635864E-2</v>
      </c>
      <c r="AQ17" s="18">
        <f t="shared" si="24"/>
        <v>-1.9070357333467392E-2</v>
      </c>
      <c r="AR17" s="18">
        <f t="shared" si="25"/>
        <v>-4.6501076083623957E-2</v>
      </c>
      <c r="AS17" s="18">
        <f t="shared" si="26"/>
        <v>-2.5694285272320237E-2</v>
      </c>
      <c r="AT17" s="7"/>
      <c r="AU17" s="9">
        <v>1937.0818274370599</v>
      </c>
      <c r="AV17" s="9">
        <v>1650.8282998377099</v>
      </c>
      <c r="AW17" s="9">
        <v>1477.2835708632001</v>
      </c>
      <c r="AX17" s="9">
        <v>1937.0818274370599</v>
      </c>
      <c r="AY17" s="10">
        <v>1650.8620940000001</v>
      </c>
      <c r="AZ17" s="10">
        <v>1398.83959414995</v>
      </c>
      <c r="BA17" s="10">
        <f t="shared" si="27"/>
        <v>-286.25352759935004</v>
      </c>
      <c r="BB17" s="10">
        <f t="shared" si="27"/>
        <v>-173.54472897450978</v>
      </c>
      <c r="BC17" s="10">
        <f t="shared" si="28"/>
        <v>-3.3794162290178065E-2</v>
      </c>
      <c r="BD17" s="10">
        <f t="shared" si="29"/>
        <v>78.443976713250095</v>
      </c>
      <c r="BE17" s="18">
        <f t="shared" si="30"/>
        <v>-0.10512585045432687</v>
      </c>
      <c r="BF17" s="18">
        <f t="shared" si="31"/>
        <v>-0.15266114641920542</v>
      </c>
      <c r="BG17" s="18">
        <f t="shared" si="32"/>
        <v>-0.14777565074681959</v>
      </c>
      <c r="BH17" s="18">
        <f t="shared" si="33"/>
        <v>-0.14775820483317181</v>
      </c>
      <c r="BI17" s="1"/>
      <c r="BJ17" s="9">
        <v>0</v>
      </c>
      <c r="BK17" s="9">
        <v>0</v>
      </c>
      <c r="BL17" s="9">
        <v>0</v>
      </c>
      <c r="BM17" s="9">
        <v>0</v>
      </c>
      <c r="BN17" s="10">
        <v>0</v>
      </c>
      <c r="BO17" s="10">
        <v>0</v>
      </c>
      <c r="BP17" s="10">
        <f t="shared" si="34"/>
        <v>0</v>
      </c>
      <c r="BQ17" s="10">
        <f t="shared" si="34"/>
        <v>0</v>
      </c>
      <c r="BR17" s="10">
        <f t="shared" si="35"/>
        <v>0</v>
      </c>
      <c r="BS17" s="10">
        <f t="shared" si="36"/>
        <v>0</v>
      </c>
      <c r="BT17" s="18">
        <f t="shared" si="37"/>
        <v>0</v>
      </c>
      <c r="BU17" s="18">
        <f t="shared" si="38"/>
        <v>0</v>
      </c>
      <c r="BV17" s="18">
        <f t="shared" si="39"/>
        <v>0</v>
      </c>
      <c r="BW17" s="18">
        <f t="shared" si="40"/>
        <v>0</v>
      </c>
      <c r="BX17" s="2"/>
      <c r="BY17" s="9">
        <v>123183.833163515</v>
      </c>
      <c r="BZ17" s="9">
        <v>120276.68832713101</v>
      </c>
      <c r="CA17" s="9">
        <v>119078.81722686801</v>
      </c>
      <c r="CB17" s="9">
        <v>123183.83319999999</v>
      </c>
      <c r="CC17" s="10">
        <v>119755.8012221511</v>
      </c>
      <c r="CD17" s="10">
        <v>118313.06386455501</v>
      </c>
      <c r="CE17" s="10">
        <f t="shared" si="41"/>
        <v>-2907.1448363839881</v>
      </c>
      <c r="CF17" s="10">
        <f t="shared" si="41"/>
        <v>-1197.8711002630007</v>
      </c>
      <c r="CG17" s="10">
        <f t="shared" si="42"/>
        <v>520.88710497990542</v>
      </c>
      <c r="CH17" s="10">
        <f t="shared" si="43"/>
        <v>765.75336231300025</v>
      </c>
      <c r="CI17" s="18">
        <f t="shared" si="44"/>
        <v>-9.9592956617246247E-3</v>
      </c>
      <c r="CJ17" s="18">
        <f t="shared" si="45"/>
        <v>-1.2047327502070387E-2</v>
      </c>
      <c r="CK17" s="18">
        <f t="shared" si="46"/>
        <v>-2.3600051741570875E-2</v>
      </c>
      <c r="CL17" s="18">
        <f t="shared" si="47"/>
        <v>-2.7828586664316372E-2</v>
      </c>
      <c r="CM17" s="6"/>
      <c r="CN17" s="9">
        <v>4030.4076256999992</v>
      </c>
      <c r="CO17" s="9">
        <v>4030.4076256999992</v>
      </c>
      <c r="CP17" s="9">
        <v>4030.4076256999992</v>
      </c>
      <c r="CQ17" s="9">
        <v>4030.4076256999992</v>
      </c>
      <c r="CR17" s="9">
        <v>4030.4076256999992</v>
      </c>
      <c r="CS17" s="9">
        <v>4030.4076256999992</v>
      </c>
      <c r="CT17" s="10">
        <f t="shared" si="48"/>
        <v>0</v>
      </c>
      <c r="CU17" s="10">
        <f t="shared" si="48"/>
        <v>0</v>
      </c>
      <c r="CV17" s="10">
        <f t="shared" si="49"/>
        <v>0</v>
      </c>
      <c r="CW17" s="10">
        <f t="shared" si="50"/>
        <v>0</v>
      </c>
      <c r="CX17" s="18">
        <f t="shared" si="51"/>
        <v>0</v>
      </c>
      <c r="CY17" s="18">
        <f t="shared" si="52"/>
        <v>0</v>
      </c>
      <c r="CZ17" s="18">
        <f t="shared" si="53"/>
        <v>0</v>
      </c>
      <c r="DA17" s="18">
        <f t="shared" si="54"/>
        <v>0</v>
      </c>
      <c r="DB17" s="7"/>
      <c r="DC17" s="9">
        <v>40410.677237412798</v>
      </c>
      <c r="DD17" s="9">
        <v>23506.726508975898</v>
      </c>
      <c r="DE17" s="9">
        <v>20918.524533629199</v>
      </c>
      <c r="DF17" s="9">
        <v>31617.734970637659</v>
      </c>
      <c r="DG17" s="10">
        <v>21731.885320000001</v>
      </c>
      <c r="DH17" s="10">
        <v>18502.003401808201</v>
      </c>
      <c r="DI17" s="10">
        <f t="shared" si="55"/>
        <v>-16903.950728436899</v>
      </c>
      <c r="DJ17" s="10">
        <f t="shared" si="55"/>
        <v>-2588.2019753466993</v>
      </c>
      <c r="DK17" s="10">
        <f t="shared" si="56"/>
        <v>1774.8411889758972</v>
      </c>
      <c r="DL17" s="10">
        <f t="shared" si="57"/>
        <v>2416.5211318209986</v>
      </c>
      <c r="DM17" s="18">
        <f t="shared" si="58"/>
        <v>-0.11010473850361131</v>
      </c>
      <c r="DN17" s="18">
        <f t="shared" si="59"/>
        <v>-0.14862410097569023</v>
      </c>
      <c r="DO17" s="18">
        <f t="shared" si="60"/>
        <v>-0.41830406922225433</v>
      </c>
      <c r="DP17" s="18">
        <f t="shared" si="61"/>
        <v>-0.3126678637738699</v>
      </c>
      <c r="DQ17" s="7"/>
      <c r="DR17" s="9">
        <v>22565.909549056101</v>
      </c>
      <c r="DS17" s="9">
        <v>15864.122116959999</v>
      </c>
      <c r="DT17" s="9">
        <v>14136.4555024857</v>
      </c>
      <c r="DU17" s="9">
        <v>22565.909552399997</v>
      </c>
      <c r="DV17" s="10">
        <v>15864.122116959999</v>
      </c>
      <c r="DW17" s="10">
        <v>14136.4555024857</v>
      </c>
      <c r="DX17" s="10">
        <f t="shared" si="62"/>
        <v>-6701.7874320961018</v>
      </c>
      <c r="DY17" s="10">
        <f t="shared" si="62"/>
        <v>-1727.6666144742994</v>
      </c>
      <c r="DZ17" s="10">
        <f t="shared" si="63"/>
        <v>0</v>
      </c>
      <c r="EA17" s="10">
        <f t="shared" si="64"/>
        <v>0</v>
      </c>
      <c r="EB17" s="18">
        <f t="shared" si="65"/>
        <v>-0.10890401635444343</v>
      </c>
      <c r="EC17" s="18">
        <f t="shared" si="66"/>
        <v>-0.10890401635444343</v>
      </c>
      <c r="ED17" s="18">
        <f t="shared" si="67"/>
        <v>-0.29698725050399877</v>
      </c>
      <c r="EE17" s="18">
        <f t="shared" si="68"/>
        <v>-0.29698725060817366</v>
      </c>
      <c r="EF17" s="6"/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v>0</v>
      </c>
      <c r="EM17" s="10">
        <f t="shared" si="69"/>
        <v>0</v>
      </c>
      <c r="EN17" s="10">
        <f t="shared" si="69"/>
        <v>0</v>
      </c>
      <c r="EO17" s="10">
        <f t="shared" si="70"/>
        <v>0</v>
      </c>
      <c r="EP17" s="10">
        <f t="shared" si="71"/>
        <v>0</v>
      </c>
      <c r="EQ17" s="18">
        <f t="shared" si="72"/>
        <v>0</v>
      </c>
      <c r="ER17" s="18">
        <f t="shared" si="73"/>
        <v>0</v>
      </c>
      <c r="ES17" s="18">
        <f t="shared" si="74"/>
        <v>0</v>
      </c>
      <c r="ET17" s="18">
        <f t="shared" si="75"/>
        <v>0</v>
      </c>
      <c r="EU17" s="7"/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10">
        <f t="shared" si="76"/>
        <v>0</v>
      </c>
      <c r="FC17" s="10">
        <f t="shared" si="76"/>
        <v>0</v>
      </c>
      <c r="FD17" s="10">
        <f t="shared" si="77"/>
        <v>0</v>
      </c>
      <c r="FE17" s="10">
        <f t="shared" si="78"/>
        <v>0</v>
      </c>
      <c r="FF17" s="18">
        <f t="shared" si="79"/>
        <v>0</v>
      </c>
      <c r="FG17" s="18">
        <f t="shared" si="80"/>
        <v>0</v>
      </c>
      <c r="FH17" s="18">
        <f t="shared" si="81"/>
        <v>0</v>
      </c>
      <c r="FI17" s="18">
        <f t="shared" si="82"/>
        <v>0</v>
      </c>
      <c r="FJ17" s="7"/>
    </row>
    <row r="18" spans="1:166">
      <c r="A18" s="5" t="s">
        <v>15</v>
      </c>
      <c r="B18" s="9">
        <f t="shared" si="0"/>
        <v>268895.74585323833</v>
      </c>
      <c r="C18" s="9">
        <f t="shared" si="1"/>
        <v>228207.27578583767</v>
      </c>
      <c r="D18" s="9">
        <f t="shared" si="2"/>
        <v>219040.95437495623</v>
      </c>
      <c r="E18" s="9">
        <f t="shared" si="3"/>
        <v>253221.94939704859</v>
      </c>
      <c r="F18" s="9">
        <f t="shared" si="4"/>
        <v>221415.69388195375</v>
      </c>
      <c r="G18" s="9">
        <f t="shared" si="5"/>
        <v>210270.4070411195</v>
      </c>
      <c r="H18" s="10">
        <f t="shared" si="6"/>
        <v>-40688.47006740066</v>
      </c>
      <c r="I18" s="10">
        <f t="shared" si="6"/>
        <v>-9166.3214108814427</v>
      </c>
      <c r="J18" s="10">
        <f t="shared" si="7"/>
        <v>6791.5819038839254</v>
      </c>
      <c r="K18" s="10">
        <f t="shared" si="8"/>
        <v>8770.5473338367301</v>
      </c>
      <c r="L18" s="18">
        <f t="shared" si="9"/>
        <v>-4.0166648409070117E-2</v>
      </c>
      <c r="M18" s="18">
        <f t="shared" si="10"/>
        <v>-5.0336480876447182E-2</v>
      </c>
      <c r="N18" s="18">
        <f t="shared" si="11"/>
        <v>-0.15131689770059872</v>
      </c>
      <c r="O18" s="18">
        <f t="shared" si="12"/>
        <v>-0.12560623433643608</v>
      </c>
      <c r="P18" s="5"/>
      <c r="Q18" s="10">
        <v>1482.01843704359</v>
      </c>
      <c r="R18" s="9">
        <v>1412.44247527999</v>
      </c>
      <c r="S18" s="9">
        <v>1502.0688496099999</v>
      </c>
      <c r="T18" s="9">
        <v>1486.6753140000001</v>
      </c>
      <c r="U18" s="10">
        <v>1561.4059004400001</v>
      </c>
      <c r="V18" s="10">
        <v>1554.97489474999</v>
      </c>
      <c r="W18" s="10">
        <f t="shared" si="13"/>
        <v>-69.575961763599935</v>
      </c>
      <c r="X18" s="10">
        <f t="shared" si="13"/>
        <v>89.626374330009867</v>
      </c>
      <c r="Y18" s="10">
        <f t="shared" si="14"/>
        <v>-148.96342516001005</v>
      </c>
      <c r="Z18" s="10">
        <f t="shared" si="15"/>
        <v>-52.906045139990056</v>
      </c>
      <c r="AA18" s="18">
        <f t="shared" si="16"/>
        <v>6.3454884640341283E-2</v>
      </c>
      <c r="AB18" s="18">
        <f t="shared" si="17"/>
        <v>-4.1187276724123333E-3</v>
      </c>
      <c r="AC18" s="18">
        <f t="shared" si="18"/>
        <v>-4.6946758572311557E-2</v>
      </c>
      <c r="AD18" s="18">
        <f t="shared" si="19"/>
        <v>5.026691822771466E-2</v>
      </c>
      <c r="AE18" s="7"/>
      <c r="AF18" s="9">
        <v>49451.201558395798</v>
      </c>
      <c r="AG18" s="9">
        <v>48392.100874702002</v>
      </c>
      <c r="AH18" s="9">
        <v>48205.357410269797</v>
      </c>
      <c r="AI18" s="9">
        <v>49395.6423</v>
      </c>
      <c r="AJ18" s="10">
        <v>48653.346060000003</v>
      </c>
      <c r="AK18" s="10">
        <v>48423.3553243149</v>
      </c>
      <c r="AL18" s="10">
        <f t="shared" si="20"/>
        <v>-1059.1006836937959</v>
      </c>
      <c r="AM18" s="10">
        <f t="shared" si="20"/>
        <v>-186.74346443220566</v>
      </c>
      <c r="AN18" s="10">
        <f t="shared" si="21"/>
        <v>-261.24518529800116</v>
      </c>
      <c r="AO18" s="10">
        <f t="shared" si="22"/>
        <v>-217.99791404510324</v>
      </c>
      <c r="AP18" s="18">
        <f t="shared" si="23"/>
        <v>-3.8589658447713677E-3</v>
      </c>
      <c r="AQ18" s="18">
        <f t="shared" si="24"/>
        <v>-4.7271309028052398E-3</v>
      </c>
      <c r="AR18" s="18">
        <f t="shared" si="25"/>
        <v>-2.1417086952743261E-2</v>
      </c>
      <c r="AS18" s="18">
        <f t="shared" si="26"/>
        <v>-1.5027565295977456E-2</v>
      </c>
      <c r="AT18" s="7"/>
      <c r="AU18" s="9">
        <v>1651.29130326363</v>
      </c>
      <c r="AV18" s="9">
        <v>1459.5651534905701</v>
      </c>
      <c r="AW18" s="9">
        <v>1328.4344676001699</v>
      </c>
      <c r="AX18" s="9">
        <v>1651.29130326363</v>
      </c>
      <c r="AY18" s="10">
        <v>1459.5941660000001</v>
      </c>
      <c r="AZ18" s="10">
        <v>1265.5957475815901</v>
      </c>
      <c r="BA18" s="10">
        <f t="shared" si="27"/>
        <v>-191.72614977305989</v>
      </c>
      <c r="BB18" s="10">
        <f t="shared" si="27"/>
        <v>-131.13068589040017</v>
      </c>
      <c r="BC18" s="10">
        <f t="shared" si="28"/>
        <v>-2.9012509430003774E-2</v>
      </c>
      <c r="BD18" s="10">
        <f t="shared" si="29"/>
        <v>62.838720018579806</v>
      </c>
      <c r="BE18" s="18">
        <f t="shared" si="30"/>
        <v>-8.9842296917543793E-2</v>
      </c>
      <c r="BF18" s="18">
        <f t="shared" si="31"/>
        <v>-0.13291257456177719</v>
      </c>
      <c r="BG18" s="18">
        <f t="shared" si="32"/>
        <v>-0.11610680041379147</v>
      </c>
      <c r="BH18" s="18">
        <f t="shared" si="33"/>
        <v>-0.11608923082484453</v>
      </c>
      <c r="BI18" s="1"/>
      <c r="BJ18" s="9">
        <v>0</v>
      </c>
      <c r="BK18" s="9">
        <v>0</v>
      </c>
      <c r="BL18" s="9">
        <v>0</v>
      </c>
      <c r="BM18" s="9">
        <v>0</v>
      </c>
      <c r="BN18" s="10">
        <v>0</v>
      </c>
      <c r="BO18" s="10">
        <v>0</v>
      </c>
      <c r="BP18" s="10">
        <f t="shared" si="34"/>
        <v>0</v>
      </c>
      <c r="BQ18" s="10">
        <f t="shared" si="34"/>
        <v>0</v>
      </c>
      <c r="BR18" s="10">
        <f t="shared" si="35"/>
        <v>0</v>
      </c>
      <c r="BS18" s="10">
        <f t="shared" si="36"/>
        <v>0</v>
      </c>
      <c r="BT18" s="18">
        <f t="shared" si="37"/>
        <v>0</v>
      </c>
      <c r="BU18" s="18">
        <f t="shared" si="38"/>
        <v>0</v>
      </c>
      <c r="BV18" s="18">
        <f t="shared" si="39"/>
        <v>0</v>
      </c>
      <c r="BW18" s="18">
        <f t="shared" si="40"/>
        <v>0</v>
      </c>
      <c r="BX18" s="2"/>
      <c r="BY18" s="9">
        <v>100018.947306104</v>
      </c>
      <c r="BZ18" s="9">
        <v>94987.364641718494</v>
      </c>
      <c r="CA18" s="9">
        <v>92995.103519565702</v>
      </c>
      <c r="CB18" s="9">
        <v>100018.9473</v>
      </c>
      <c r="CC18" s="10">
        <v>94449.652602813716</v>
      </c>
      <c r="CD18" s="10">
        <v>91849.208300870596</v>
      </c>
      <c r="CE18" s="10">
        <f t="shared" si="41"/>
        <v>-5031.5826643855107</v>
      </c>
      <c r="CF18" s="10">
        <f t="shared" si="41"/>
        <v>-1992.2611221527914</v>
      </c>
      <c r="CG18" s="10">
        <f t="shared" si="42"/>
        <v>537.71203890477773</v>
      </c>
      <c r="CH18" s="10">
        <f t="shared" si="43"/>
        <v>1145.8952186951065</v>
      </c>
      <c r="CI18" s="18">
        <f t="shared" si="44"/>
        <v>-2.0973959322562248E-2</v>
      </c>
      <c r="CJ18" s="18">
        <f t="shared" si="45"/>
        <v>-2.7532597847434021E-2</v>
      </c>
      <c r="CK18" s="18">
        <f t="shared" si="46"/>
        <v>-5.030629495616018E-2</v>
      </c>
      <c r="CL18" s="18">
        <f t="shared" si="47"/>
        <v>-5.5682396661120265E-2</v>
      </c>
      <c r="CM18" s="6"/>
      <c r="CN18" s="9">
        <v>14154.855392400004</v>
      </c>
      <c r="CO18" s="9">
        <v>14154.855392400004</v>
      </c>
      <c r="CP18" s="9">
        <v>14154.855392400004</v>
      </c>
      <c r="CQ18" s="9">
        <v>14154.855392400004</v>
      </c>
      <c r="CR18" s="9">
        <v>14154.855392400004</v>
      </c>
      <c r="CS18" s="9">
        <v>14154.855392400004</v>
      </c>
      <c r="CT18" s="10">
        <f t="shared" si="48"/>
        <v>0</v>
      </c>
      <c r="CU18" s="10">
        <f t="shared" si="48"/>
        <v>0</v>
      </c>
      <c r="CV18" s="10">
        <f t="shared" si="49"/>
        <v>0</v>
      </c>
      <c r="CW18" s="10">
        <f t="shared" si="50"/>
        <v>0</v>
      </c>
      <c r="CX18" s="18">
        <f t="shared" si="51"/>
        <v>0</v>
      </c>
      <c r="CY18" s="18">
        <f t="shared" si="52"/>
        <v>0</v>
      </c>
      <c r="CZ18" s="18">
        <f t="shared" si="53"/>
        <v>0</v>
      </c>
      <c r="DA18" s="18">
        <f t="shared" si="54"/>
        <v>0</v>
      </c>
      <c r="DB18" s="7"/>
      <c r="DC18" s="9">
        <v>63743.119776887601</v>
      </c>
      <c r="DD18" s="9">
        <v>39331.507327946572</v>
      </c>
      <c r="DE18" s="9">
        <v>35676.405922242098</v>
      </c>
      <c r="DF18" s="9">
        <v>48120.225708384969</v>
      </c>
      <c r="DG18" s="10">
        <v>32667.399839999998</v>
      </c>
      <c r="DH18" s="10">
        <v>27843.688567933899</v>
      </c>
      <c r="DI18" s="10">
        <f t="shared" si="55"/>
        <v>-24411.612448941029</v>
      </c>
      <c r="DJ18" s="10">
        <f t="shared" si="55"/>
        <v>-3655.101405704474</v>
      </c>
      <c r="DK18" s="10">
        <f t="shared" si="56"/>
        <v>6664.1074879465741</v>
      </c>
      <c r="DL18" s="10">
        <f t="shared" si="57"/>
        <v>7832.717354308199</v>
      </c>
      <c r="DM18" s="18">
        <f t="shared" si="58"/>
        <v>-9.2930621123370513E-2</v>
      </c>
      <c r="DN18" s="18">
        <f t="shared" si="59"/>
        <v>-0.14766131665488866</v>
      </c>
      <c r="DO18" s="18">
        <f t="shared" si="60"/>
        <v>-0.38296858601188755</v>
      </c>
      <c r="DP18" s="18">
        <f t="shared" si="61"/>
        <v>-0.32112953837812752</v>
      </c>
      <c r="DQ18" s="7"/>
      <c r="DR18" s="9">
        <v>38394.312079143703</v>
      </c>
      <c r="DS18" s="9">
        <v>28469.439920300003</v>
      </c>
      <c r="DT18" s="9">
        <v>25178.728813268499</v>
      </c>
      <c r="DU18" s="9">
        <v>38394.312079000003</v>
      </c>
      <c r="DV18" s="10">
        <v>28469.439920300003</v>
      </c>
      <c r="DW18" s="10">
        <v>25178.728813268499</v>
      </c>
      <c r="DX18" s="10">
        <f t="shared" si="62"/>
        <v>-9924.8721588437002</v>
      </c>
      <c r="DY18" s="10">
        <f t="shared" si="62"/>
        <v>-3290.7111070315041</v>
      </c>
      <c r="DZ18" s="10">
        <f t="shared" si="63"/>
        <v>0</v>
      </c>
      <c r="EA18" s="10">
        <f t="shared" si="64"/>
        <v>0</v>
      </c>
      <c r="EB18" s="18">
        <f t="shared" si="65"/>
        <v>-0.11558749017345711</v>
      </c>
      <c r="EC18" s="18">
        <f t="shared" si="66"/>
        <v>-0.11558749017345711</v>
      </c>
      <c r="ED18" s="18">
        <f t="shared" si="67"/>
        <v>-0.25849850202772667</v>
      </c>
      <c r="EE18" s="18">
        <f t="shared" si="68"/>
        <v>-0.25849850202495145</v>
      </c>
      <c r="EF18" s="6"/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0</v>
      </c>
      <c r="EM18" s="10">
        <f t="shared" si="69"/>
        <v>0</v>
      </c>
      <c r="EN18" s="10">
        <f t="shared" si="69"/>
        <v>0</v>
      </c>
      <c r="EO18" s="10">
        <f t="shared" si="70"/>
        <v>0</v>
      </c>
      <c r="EP18" s="10">
        <f t="shared" si="71"/>
        <v>0</v>
      </c>
      <c r="EQ18" s="18">
        <f t="shared" si="72"/>
        <v>0</v>
      </c>
      <c r="ER18" s="18">
        <f t="shared" si="73"/>
        <v>0</v>
      </c>
      <c r="ES18" s="18">
        <f t="shared" si="74"/>
        <v>0</v>
      </c>
      <c r="ET18" s="18">
        <f t="shared" si="75"/>
        <v>0</v>
      </c>
      <c r="EU18" s="7"/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10">
        <f t="shared" si="76"/>
        <v>0</v>
      </c>
      <c r="FC18" s="10">
        <f t="shared" si="76"/>
        <v>0</v>
      </c>
      <c r="FD18" s="10">
        <f t="shared" si="77"/>
        <v>0</v>
      </c>
      <c r="FE18" s="10">
        <f t="shared" si="78"/>
        <v>0</v>
      </c>
      <c r="FF18" s="18">
        <f t="shared" si="79"/>
        <v>0</v>
      </c>
      <c r="FG18" s="18">
        <f t="shared" si="80"/>
        <v>0</v>
      </c>
      <c r="FH18" s="18">
        <f t="shared" si="81"/>
        <v>0</v>
      </c>
      <c r="FI18" s="18">
        <f t="shared" si="82"/>
        <v>0</v>
      </c>
      <c r="FJ18" s="7"/>
    </row>
    <row r="19" spans="1:166">
      <c r="A19" s="5" t="s">
        <v>16</v>
      </c>
      <c r="B19" s="9">
        <f t="shared" si="0"/>
        <v>365663.43265044404</v>
      </c>
      <c r="C19" s="9">
        <f t="shared" si="1"/>
        <v>316247.44610863604</v>
      </c>
      <c r="D19" s="9">
        <f t="shared" si="2"/>
        <v>303131.53825377196</v>
      </c>
      <c r="E19" s="9">
        <f t="shared" si="3"/>
        <v>354442.34237067221</v>
      </c>
      <c r="F19" s="9">
        <f t="shared" si="4"/>
        <v>317385.54383180523</v>
      </c>
      <c r="G19" s="9">
        <f t="shared" si="5"/>
        <v>304411.37371296692</v>
      </c>
      <c r="H19" s="10">
        <f t="shared" si="6"/>
        <v>-49415.986541808001</v>
      </c>
      <c r="I19" s="10">
        <f t="shared" si="6"/>
        <v>-13115.907854864083</v>
      </c>
      <c r="J19" s="10">
        <f t="shared" si="7"/>
        <v>-1138.0977231691941</v>
      </c>
      <c r="K19" s="10">
        <f t="shared" si="8"/>
        <v>-1279.835459194961</v>
      </c>
      <c r="L19" s="18">
        <f t="shared" si="9"/>
        <v>-4.1473561340187266E-2</v>
      </c>
      <c r="M19" s="18">
        <f t="shared" si="10"/>
        <v>-4.0878264215190044E-2</v>
      </c>
      <c r="N19" s="18">
        <f t="shared" si="11"/>
        <v>-0.13514062968677323</v>
      </c>
      <c r="O19" s="18">
        <f t="shared" si="12"/>
        <v>-0.10454958143830725</v>
      </c>
      <c r="P19" s="5"/>
      <c r="Q19" s="10">
        <v>1072.9023</v>
      </c>
      <c r="R19" s="9">
        <v>755.67140006</v>
      </c>
      <c r="S19" s="9">
        <v>763.69841806999898</v>
      </c>
      <c r="T19" s="9">
        <v>1016.9023</v>
      </c>
      <c r="U19" s="10">
        <v>702.61356808000005</v>
      </c>
      <c r="V19" s="10">
        <v>772.34957777</v>
      </c>
      <c r="W19" s="10">
        <f t="shared" si="13"/>
        <v>-317.23089993999997</v>
      </c>
      <c r="X19" s="10">
        <f t="shared" si="13"/>
        <v>8.027018009998983</v>
      </c>
      <c r="Y19" s="10">
        <f t="shared" si="14"/>
        <v>53.057831979999946</v>
      </c>
      <c r="Z19" s="10">
        <f t="shared" si="15"/>
        <v>-8.651159700001017</v>
      </c>
      <c r="AA19" s="18">
        <f t="shared" si="16"/>
        <v>1.0622365765545237E-2</v>
      </c>
      <c r="AB19" s="18">
        <f t="shared" si="17"/>
        <v>9.9252295796912013E-2</v>
      </c>
      <c r="AC19" s="18">
        <f t="shared" si="18"/>
        <v>-0.29567547757144336</v>
      </c>
      <c r="AD19" s="18">
        <f t="shared" si="19"/>
        <v>-0.30906482551961967</v>
      </c>
      <c r="AE19" s="7"/>
      <c r="AF19" s="9">
        <v>75899.382326907493</v>
      </c>
      <c r="AG19" s="9">
        <v>68731.570378664197</v>
      </c>
      <c r="AH19" s="9">
        <v>67909.269654650299</v>
      </c>
      <c r="AI19" s="9">
        <v>76315.382329999993</v>
      </c>
      <c r="AJ19" s="10">
        <v>73170.137019999995</v>
      </c>
      <c r="AK19" s="10">
        <v>73164.529712251693</v>
      </c>
      <c r="AL19" s="10">
        <f t="shared" si="20"/>
        <v>-7167.8119482432958</v>
      </c>
      <c r="AM19" s="10">
        <f t="shared" si="20"/>
        <v>-822.30072401389771</v>
      </c>
      <c r="AN19" s="10">
        <f t="shared" si="21"/>
        <v>-4438.5666413357976</v>
      </c>
      <c r="AO19" s="10">
        <f t="shared" si="22"/>
        <v>-5255.2600576013938</v>
      </c>
      <c r="AP19" s="18">
        <f t="shared" si="23"/>
        <v>-1.1963944945293408E-2</v>
      </c>
      <c r="AQ19" s="18">
        <f t="shared" si="24"/>
        <v>-7.6633828726723038E-5</v>
      </c>
      <c r="AR19" s="18">
        <f t="shared" si="25"/>
        <v>-9.4438343613531581E-2</v>
      </c>
      <c r="AS19" s="18">
        <f t="shared" si="26"/>
        <v>-4.1213779109425822E-2</v>
      </c>
      <c r="AT19" s="7"/>
      <c r="AU19" s="9">
        <v>2417.3720694559302</v>
      </c>
      <c r="AV19" s="9">
        <v>2189.1007897580598</v>
      </c>
      <c r="AW19" s="9">
        <v>2031.7568583560701</v>
      </c>
      <c r="AX19" s="9">
        <v>2417.3720694559302</v>
      </c>
      <c r="AY19" s="10">
        <v>2189.1482460000002</v>
      </c>
      <c r="AZ19" s="10">
        <v>1945.9681031851201</v>
      </c>
      <c r="BA19" s="10">
        <f t="shared" si="27"/>
        <v>-228.27127969787034</v>
      </c>
      <c r="BB19" s="10">
        <f t="shared" si="27"/>
        <v>-157.34393140198972</v>
      </c>
      <c r="BC19" s="10">
        <f t="shared" si="28"/>
        <v>-4.7456241940381005E-2</v>
      </c>
      <c r="BD19" s="10">
        <f t="shared" si="29"/>
        <v>85.788755170950026</v>
      </c>
      <c r="BE19" s="18">
        <f t="shared" si="30"/>
        <v>-7.1876056204510999E-2</v>
      </c>
      <c r="BF19" s="18">
        <f t="shared" si="31"/>
        <v>-0.11108436500781414</v>
      </c>
      <c r="BG19" s="18">
        <f t="shared" si="32"/>
        <v>-9.4429518145813018E-2</v>
      </c>
      <c r="BH19" s="18">
        <f t="shared" si="33"/>
        <v>-9.4409886810388907E-2</v>
      </c>
      <c r="BI19" s="1"/>
      <c r="BJ19" s="9">
        <v>612.66486708660102</v>
      </c>
      <c r="BK19" s="9">
        <v>748.39588902669902</v>
      </c>
      <c r="BL19" s="9">
        <v>792.43080566219805</v>
      </c>
      <c r="BM19" s="9">
        <v>3339.5130845858598</v>
      </c>
      <c r="BN19" s="10">
        <v>4086.017613</v>
      </c>
      <c r="BO19" s="10">
        <v>4319.3810864483003</v>
      </c>
      <c r="BP19" s="10">
        <f t="shared" si="34"/>
        <v>135.731021940098</v>
      </c>
      <c r="BQ19" s="10">
        <f t="shared" si="34"/>
        <v>44.03491663549903</v>
      </c>
      <c r="BR19" s="10">
        <f t="shared" si="35"/>
        <v>-3337.621723973301</v>
      </c>
      <c r="BS19" s="10">
        <f t="shared" si="36"/>
        <v>-3526.9502807861022</v>
      </c>
      <c r="BT19" s="18">
        <f t="shared" si="37"/>
        <v>5.8839068040268304E-2</v>
      </c>
      <c r="BU19" s="18">
        <f t="shared" si="38"/>
        <v>5.7112693960455596E-2</v>
      </c>
      <c r="BV19" s="18">
        <f t="shared" si="39"/>
        <v>0.22154203583688151</v>
      </c>
      <c r="BW19" s="18">
        <f t="shared" si="40"/>
        <v>0.2235369377229782</v>
      </c>
      <c r="BX19" s="1"/>
      <c r="BY19" s="9">
        <v>134049.630500092</v>
      </c>
      <c r="BZ19" s="9">
        <v>130048.465930141</v>
      </c>
      <c r="CA19" s="9">
        <v>127121.59682973</v>
      </c>
      <c r="CB19" s="9">
        <v>134049.6305</v>
      </c>
      <c r="CC19" s="10">
        <v>128773.4202845252</v>
      </c>
      <c r="CD19" s="10">
        <v>125554.602293213</v>
      </c>
      <c r="CE19" s="10">
        <f t="shared" si="41"/>
        <v>-4001.1645699509972</v>
      </c>
      <c r="CF19" s="10">
        <f t="shared" si="41"/>
        <v>-2926.8691004110005</v>
      </c>
      <c r="CG19" s="10">
        <f t="shared" si="42"/>
        <v>1275.045645615799</v>
      </c>
      <c r="CH19" s="10">
        <f t="shared" si="43"/>
        <v>1566.9945365169988</v>
      </c>
      <c r="CI19" s="18">
        <f t="shared" si="44"/>
        <v>-2.2505987129315667E-2</v>
      </c>
      <c r="CJ19" s="18">
        <f t="shared" si="45"/>
        <v>-2.4995981190840576E-2</v>
      </c>
      <c r="CK19" s="18">
        <f t="shared" si="46"/>
        <v>-2.984838193901811E-2</v>
      </c>
      <c r="CL19" s="18">
        <f t="shared" si="47"/>
        <v>-3.9360125020820549E-2</v>
      </c>
      <c r="CM19" s="6"/>
      <c r="CN19" s="9">
        <v>34729.845918100007</v>
      </c>
      <c r="CO19" s="9">
        <v>34729.845918100007</v>
      </c>
      <c r="CP19" s="9">
        <v>34729.845918100007</v>
      </c>
      <c r="CQ19" s="9">
        <v>34729.845918100007</v>
      </c>
      <c r="CR19" s="9">
        <v>34729.845918100007</v>
      </c>
      <c r="CS19" s="9">
        <v>34729.845918100007</v>
      </c>
      <c r="CT19" s="10">
        <f t="shared" si="48"/>
        <v>0</v>
      </c>
      <c r="CU19" s="10">
        <f t="shared" si="48"/>
        <v>0</v>
      </c>
      <c r="CV19" s="10">
        <f t="shared" si="49"/>
        <v>0</v>
      </c>
      <c r="CW19" s="10">
        <f t="shared" si="50"/>
        <v>0</v>
      </c>
      <c r="CX19" s="18">
        <f t="shared" si="51"/>
        <v>0</v>
      </c>
      <c r="CY19" s="18">
        <f t="shared" si="52"/>
        <v>0</v>
      </c>
      <c r="CZ19" s="18">
        <f t="shared" si="53"/>
        <v>0</v>
      </c>
      <c r="DA19" s="18">
        <f t="shared" si="54"/>
        <v>0</v>
      </c>
      <c r="DB19" s="7"/>
      <c r="DC19" s="9">
        <v>58309.993804092002</v>
      </c>
      <c r="DD19" s="9">
        <v>35171.954030786088</v>
      </c>
      <c r="DE19" s="9">
        <v>31236.531874203301</v>
      </c>
      <c r="DF19" s="9">
        <v>44002.055300530468</v>
      </c>
      <c r="DG19" s="10">
        <v>29861.919409999999</v>
      </c>
      <c r="DH19" s="10">
        <v>25378.289126998701</v>
      </c>
      <c r="DI19" s="10">
        <f t="shared" si="55"/>
        <v>-23138.039773305914</v>
      </c>
      <c r="DJ19" s="10">
        <f t="shared" si="55"/>
        <v>-3935.4221565827866</v>
      </c>
      <c r="DK19" s="10">
        <f t="shared" si="56"/>
        <v>5310.0346207860894</v>
      </c>
      <c r="DL19" s="10">
        <f t="shared" si="57"/>
        <v>5858.2427472046002</v>
      </c>
      <c r="DM19" s="18">
        <f t="shared" si="58"/>
        <v>-0.11189091607301951</v>
      </c>
      <c r="DN19" s="18">
        <f t="shared" si="59"/>
        <v>-0.15014541501641865</v>
      </c>
      <c r="DO19" s="18">
        <f t="shared" si="60"/>
        <v>-0.39681087689778083</v>
      </c>
      <c r="DP19" s="18">
        <f t="shared" si="61"/>
        <v>-0.32135171400414114</v>
      </c>
      <c r="DQ19" s="7"/>
      <c r="DR19" s="9">
        <v>58571.640864710003</v>
      </c>
      <c r="DS19" s="9">
        <v>43872.441772099999</v>
      </c>
      <c r="DT19" s="9">
        <v>38546.407895000099</v>
      </c>
      <c r="DU19" s="9">
        <v>58571.640867999995</v>
      </c>
      <c r="DV19" s="10">
        <v>43872.441772099999</v>
      </c>
      <c r="DW19" s="10">
        <v>38546.407895000099</v>
      </c>
      <c r="DX19" s="10">
        <f t="shared" si="62"/>
        <v>-14699.199092610004</v>
      </c>
      <c r="DY19" s="10">
        <f t="shared" si="62"/>
        <v>-5326.0338770999006</v>
      </c>
      <c r="DZ19" s="10">
        <f t="shared" si="63"/>
        <v>0</v>
      </c>
      <c r="EA19" s="10">
        <f t="shared" si="64"/>
        <v>0</v>
      </c>
      <c r="EB19" s="18">
        <f t="shared" si="65"/>
        <v>-0.12139816390358536</v>
      </c>
      <c r="EC19" s="18">
        <f t="shared" si="66"/>
        <v>-0.12139816390358536</v>
      </c>
      <c r="ED19" s="18">
        <f t="shared" si="67"/>
        <v>-0.25096102611437027</v>
      </c>
      <c r="EE19" s="18">
        <f t="shared" si="68"/>
        <v>-0.25096102615644406</v>
      </c>
      <c r="EF19" s="6"/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0</v>
      </c>
      <c r="EM19" s="10">
        <f t="shared" si="69"/>
        <v>0</v>
      </c>
      <c r="EN19" s="10">
        <f t="shared" si="69"/>
        <v>0</v>
      </c>
      <c r="EO19" s="10">
        <f t="shared" si="70"/>
        <v>0</v>
      </c>
      <c r="EP19" s="10">
        <f t="shared" si="71"/>
        <v>0</v>
      </c>
      <c r="EQ19" s="18">
        <f t="shared" si="72"/>
        <v>0</v>
      </c>
      <c r="ER19" s="18">
        <f t="shared" si="73"/>
        <v>0</v>
      </c>
      <c r="ES19" s="18">
        <f t="shared" si="74"/>
        <v>0</v>
      </c>
      <c r="ET19" s="18">
        <f t="shared" si="75"/>
        <v>0</v>
      </c>
      <c r="EU19" s="7"/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10">
        <f t="shared" si="76"/>
        <v>0</v>
      </c>
      <c r="FC19" s="10">
        <f t="shared" si="76"/>
        <v>0</v>
      </c>
      <c r="FD19" s="10">
        <f t="shared" si="77"/>
        <v>0</v>
      </c>
      <c r="FE19" s="10">
        <f t="shared" si="78"/>
        <v>0</v>
      </c>
      <c r="FF19" s="18">
        <f t="shared" si="79"/>
        <v>0</v>
      </c>
      <c r="FG19" s="18">
        <f t="shared" si="80"/>
        <v>0</v>
      </c>
      <c r="FH19" s="18">
        <f t="shared" si="81"/>
        <v>0</v>
      </c>
      <c r="FI19" s="18">
        <f t="shared" si="82"/>
        <v>0</v>
      </c>
      <c r="FJ19" s="7"/>
    </row>
    <row r="20" spans="1:166">
      <c r="A20" s="5" t="s">
        <v>17</v>
      </c>
      <c r="B20" s="9">
        <f t="shared" si="0"/>
        <v>111336.21875189467</v>
      </c>
      <c r="C20" s="9">
        <f t="shared" si="1"/>
        <v>93238.803316053614</v>
      </c>
      <c r="D20" s="9">
        <f t="shared" si="2"/>
        <v>89251.758724864601</v>
      </c>
      <c r="E20" s="9">
        <f t="shared" si="3"/>
        <v>107900.99771735967</v>
      </c>
      <c r="F20" s="9">
        <f t="shared" si="4"/>
        <v>93585.025592396167</v>
      </c>
      <c r="G20" s="9">
        <f t="shared" si="5"/>
        <v>88317.065555320994</v>
      </c>
      <c r="H20" s="10">
        <f t="shared" si="6"/>
        <v>-18097.41543584106</v>
      </c>
      <c r="I20" s="10">
        <f t="shared" si="6"/>
        <v>-3987.0445911890129</v>
      </c>
      <c r="J20" s="10">
        <f t="shared" si="7"/>
        <v>-346.2222763425525</v>
      </c>
      <c r="K20" s="10">
        <f t="shared" si="8"/>
        <v>934.69316954360693</v>
      </c>
      <c r="L20" s="18">
        <f t="shared" si="9"/>
        <v>-4.2761644823711864E-2</v>
      </c>
      <c r="M20" s="18">
        <f t="shared" si="10"/>
        <v>-5.629062987084546E-2</v>
      </c>
      <c r="N20" s="18">
        <f t="shared" si="11"/>
        <v>-0.16254742292056767</v>
      </c>
      <c r="O20" s="18">
        <f t="shared" si="12"/>
        <v>-0.13267692076827087</v>
      </c>
      <c r="P20" s="5"/>
      <c r="Q20" s="10">
        <v>60.430389537900197</v>
      </c>
      <c r="R20" s="9">
        <v>234.35131005</v>
      </c>
      <c r="S20" s="9">
        <v>264.396365309999</v>
      </c>
      <c r="T20" s="9">
        <v>60.43038954</v>
      </c>
      <c r="U20" s="10">
        <v>146.86777036000001</v>
      </c>
      <c r="V20" s="10">
        <v>125.51146066</v>
      </c>
      <c r="W20" s="10">
        <f t="shared" si="13"/>
        <v>173.9209205120998</v>
      </c>
      <c r="X20" s="10">
        <f t="shared" si="13"/>
        <v>30.045055259999003</v>
      </c>
      <c r="Y20" s="10">
        <f t="shared" si="14"/>
        <v>87.483539689999986</v>
      </c>
      <c r="Z20" s="10">
        <f t="shared" si="15"/>
        <v>138.88490464999899</v>
      </c>
      <c r="AA20" s="18">
        <f t="shared" si="16"/>
        <v>0.1282051943878135</v>
      </c>
      <c r="AB20" s="18">
        <f t="shared" si="17"/>
        <v>-0.14541181940497738</v>
      </c>
      <c r="AC20" s="18">
        <f t="shared" si="18"/>
        <v>2.8780373888376412</v>
      </c>
      <c r="AD20" s="18">
        <f t="shared" si="19"/>
        <v>1.4303627939182073</v>
      </c>
      <c r="AE20" s="7"/>
      <c r="AF20" s="9">
        <v>4811.26316592479</v>
      </c>
      <c r="AG20" s="9">
        <v>4170.4737478193101</v>
      </c>
      <c r="AH20" s="9">
        <v>4155.4194344588504</v>
      </c>
      <c r="AI20" s="9">
        <v>4811.2631659999997</v>
      </c>
      <c r="AJ20" s="10">
        <v>4480.2066949999999</v>
      </c>
      <c r="AK20" s="10">
        <v>4482.8748602223304</v>
      </c>
      <c r="AL20" s="10">
        <f t="shared" si="20"/>
        <v>-640.78941810547985</v>
      </c>
      <c r="AM20" s="10">
        <f t="shared" si="20"/>
        <v>-15.054313360459673</v>
      </c>
      <c r="AN20" s="10">
        <f t="shared" si="21"/>
        <v>-309.73294718068973</v>
      </c>
      <c r="AO20" s="10">
        <f t="shared" si="22"/>
        <v>-327.45542576347998</v>
      </c>
      <c r="AP20" s="18">
        <f t="shared" si="23"/>
        <v>-3.609736991710208E-3</v>
      </c>
      <c r="AQ20" s="18">
        <f t="shared" si="24"/>
        <v>5.9554511744029518E-4</v>
      </c>
      <c r="AR20" s="18">
        <f t="shared" si="25"/>
        <v>-0.13318527713133552</v>
      </c>
      <c r="AS20" s="18">
        <f t="shared" si="26"/>
        <v>-6.8808639140650968E-2</v>
      </c>
      <c r="AT20" s="7"/>
      <c r="AU20" s="9">
        <v>216.72499998999999</v>
      </c>
      <c r="AV20" s="9">
        <v>206.10105295526199</v>
      </c>
      <c r="AW20" s="9">
        <v>194.498644407863</v>
      </c>
      <c r="AX20" s="9">
        <v>216.72499998999999</v>
      </c>
      <c r="AY20" s="10">
        <v>206.1054704</v>
      </c>
      <c r="AZ20" s="10">
        <v>187.077019991367</v>
      </c>
      <c r="BA20" s="10">
        <f t="shared" si="27"/>
        <v>-10.623947034737995</v>
      </c>
      <c r="BB20" s="10">
        <f t="shared" si="27"/>
        <v>-11.602408547398994</v>
      </c>
      <c r="BC20" s="10">
        <f t="shared" si="28"/>
        <v>-4.4174447380100901E-3</v>
      </c>
      <c r="BD20" s="10">
        <f t="shared" si="29"/>
        <v>7.4216244164960017</v>
      </c>
      <c r="BE20" s="18">
        <f t="shared" si="30"/>
        <v>-5.6294756290825497E-2</v>
      </c>
      <c r="BF20" s="18">
        <f t="shared" si="31"/>
        <v>-9.2323849394698093E-2</v>
      </c>
      <c r="BG20" s="18">
        <f t="shared" si="32"/>
        <v>-4.9020403900003229E-2</v>
      </c>
      <c r="BH20" s="18">
        <f t="shared" si="33"/>
        <v>-4.9000021181174233E-2</v>
      </c>
      <c r="BI20" s="1"/>
      <c r="BJ20" s="9">
        <v>31.819042664200001</v>
      </c>
      <c r="BK20" s="9">
        <v>43.301185053400097</v>
      </c>
      <c r="BL20" s="9">
        <v>47.286019351699998</v>
      </c>
      <c r="BM20" s="9">
        <v>151.605308836582</v>
      </c>
      <c r="BN20" s="10">
        <v>207.11385509999999</v>
      </c>
      <c r="BO20" s="10">
        <v>225.29991270815799</v>
      </c>
      <c r="BP20" s="10">
        <f t="shared" si="34"/>
        <v>11.482142389200096</v>
      </c>
      <c r="BQ20" s="10">
        <f t="shared" si="34"/>
        <v>3.9848342982999014</v>
      </c>
      <c r="BR20" s="10">
        <f t="shared" si="35"/>
        <v>-163.81267004659989</v>
      </c>
      <c r="BS20" s="10">
        <f t="shared" si="36"/>
        <v>-178.013893356458</v>
      </c>
      <c r="BT20" s="18">
        <f t="shared" si="37"/>
        <v>9.2025987126811995E-2</v>
      </c>
      <c r="BU20" s="18">
        <f t="shared" si="38"/>
        <v>8.780705472058975E-2</v>
      </c>
      <c r="BV20" s="18">
        <f t="shared" si="39"/>
        <v>0.36085756917252559</v>
      </c>
      <c r="BW20" s="18">
        <f t="shared" si="40"/>
        <v>0.36613853887697051</v>
      </c>
      <c r="BX20" s="1"/>
      <c r="BY20" s="9">
        <v>48204.009302946302</v>
      </c>
      <c r="BZ20" s="9">
        <v>45332.5268007907</v>
      </c>
      <c r="CA20" s="9">
        <v>44867.888429755199</v>
      </c>
      <c r="CB20" s="9">
        <v>48204.009299999998</v>
      </c>
      <c r="CC20" s="10">
        <v>45787.766143486173</v>
      </c>
      <c r="CD20" s="10">
        <v>44512.575604593199</v>
      </c>
      <c r="CE20" s="10">
        <f t="shared" si="41"/>
        <v>-2871.4825021556026</v>
      </c>
      <c r="CF20" s="10">
        <f t="shared" si="41"/>
        <v>-464.63837103550031</v>
      </c>
      <c r="CG20" s="10">
        <f t="shared" si="42"/>
        <v>-455.23934269547317</v>
      </c>
      <c r="CH20" s="10">
        <f t="shared" si="43"/>
        <v>355.31282516200008</v>
      </c>
      <c r="CI20" s="18">
        <f t="shared" si="44"/>
        <v>-1.0249558183185058E-2</v>
      </c>
      <c r="CJ20" s="18">
        <f t="shared" si="45"/>
        <v>-2.7850027339112366E-2</v>
      </c>
      <c r="CK20" s="18">
        <f t="shared" si="46"/>
        <v>-5.9569370757301163E-2</v>
      </c>
      <c r="CL20" s="18">
        <f t="shared" si="47"/>
        <v>-5.01253566166295E-2</v>
      </c>
      <c r="CM20" s="6"/>
      <c r="CN20" s="9">
        <v>6089.6797977999986</v>
      </c>
      <c r="CO20" s="9">
        <v>6089.6797977999986</v>
      </c>
      <c r="CP20" s="9">
        <v>6089.6797977999986</v>
      </c>
      <c r="CQ20" s="9">
        <v>6089.6797977999986</v>
      </c>
      <c r="CR20" s="9">
        <v>6089.6797977999986</v>
      </c>
      <c r="CS20" s="9">
        <v>6089.6797977999986</v>
      </c>
      <c r="CT20" s="10">
        <f t="shared" si="48"/>
        <v>0</v>
      </c>
      <c r="CU20" s="10">
        <f t="shared" si="48"/>
        <v>0</v>
      </c>
      <c r="CV20" s="10">
        <f t="shared" si="49"/>
        <v>0</v>
      </c>
      <c r="CW20" s="10">
        <f t="shared" si="50"/>
        <v>0</v>
      </c>
      <c r="CX20" s="18">
        <f t="shared" si="51"/>
        <v>0</v>
      </c>
      <c r="CY20" s="18">
        <f t="shared" si="52"/>
        <v>0</v>
      </c>
      <c r="CZ20" s="18">
        <f t="shared" si="53"/>
        <v>0</v>
      </c>
      <c r="DA20" s="18">
        <f t="shared" si="54"/>
        <v>0</v>
      </c>
      <c r="DB20" s="7"/>
      <c r="DC20" s="9">
        <v>21008.409171220599</v>
      </c>
      <c r="DD20" s="9">
        <v>12160.350181334945</v>
      </c>
      <c r="DE20" s="9">
        <v>10936.752820318199</v>
      </c>
      <c r="DF20" s="9">
        <v>17453.401873593099</v>
      </c>
      <c r="DG20" s="10">
        <v>11665.26662</v>
      </c>
      <c r="DH20" s="10">
        <v>9998.2096858831501</v>
      </c>
      <c r="DI20" s="10">
        <f t="shared" si="55"/>
        <v>-8848.0589898856542</v>
      </c>
      <c r="DJ20" s="10">
        <f t="shared" si="55"/>
        <v>-1223.5973610167457</v>
      </c>
      <c r="DK20" s="10">
        <f t="shared" si="56"/>
        <v>495.08356133494453</v>
      </c>
      <c r="DL20" s="10">
        <f t="shared" si="57"/>
        <v>938.54313443504907</v>
      </c>
      <c r="DM20" s="18">
        <f t="shared" si="58"/>
        <v>-0.10062188528870318</v>
      </c>
      <c r="DN20" s="18">
        <f t="shared" si="59"/>
        <v>-0.14290774385376631</v>
      </c>
      <c r="DO20" s="18">
        <f t="shared" si="60"/>
        <v>-0.42116749144464505</v>
      </c>
      <c r="DP20" s="18">
        <f t="shared" si="61"/>
        <v>-0.33163364343031115</v>
      </c>
      <c r="DQ20" s="7"/>
      <c r="DR20" s="9">
        <v>30913.8828818109</v>
      </c>
      <c r="DS20" s="9">
        <v>25002.01924025</v>
      </c>
      <c r="DT20" s="9">
        <v>22695.837213462801</v>
      </c>
      <c r="DU20" s="9">
        <v>30913.882881599999</v>
      </c>
      <c r="DV20" s="10">
        <v>25002.01924025</v>
      </c>
      <c r="DW20" s="10">
        <v>22695.837213462801</v>
      </c>
      <c r="DX20" s="10">
        <f t="shared" si="62"/>
        <v>-5911.8636415608999</v>
      </c>
      <c r="DY20" s="10">
        <f t="shared" si="62"/>
        <v>-2306.182026787199</v>
      </c>
      <c r="DZ20" s="10">
        <f t="shared" si="63"/>
        <v>0</v>
      </c>
      <c r="EA20" s="10">
        <f t="shared" si="64"/>
        <v>0</v>
      </c>
      <c r="EB20" s="18">
        <f t="shared" si="65"/>
        <v>-9.2239830896319999E-2</v>
      </c>
      <c r="EC20" s="18">
        <f t="shared" si="66"/>
        <v>-9.2239830896319999E-2</v>
      </c>
      <c r="ED20" s="18">
        <f t="shared" si="67"/>
        <v>-0.19123652839609223</v>
      </c>
      <c r="EE20" s="18">
        <f t="shared" si="68"/>
        <v>-0.19123652839057467</v>
      </c>
      <c r="EF20" s="6"/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0</v>
      </c>
      <c r="EM20" s="10">
        <f t="shared" si="69"/>
        <v>0</v>
      </c>
      <c r="EN20" s="10">
        <f t="shared" si="69"/>
        <v>0</v>
      </c>
      <c r="EO20" s="10">
        <f t="shared" si="70"/>
        <v>0</v>
      </c>
      <c r="EP20" s="10">
        <f t="shared" si="71"/>
        <v>0</v>
      </c>
      <c r="EQ20" s="18">
        <f t="shared" si="72"/>
        <v>0</v>
      </c>
      <c r="ER20" s="18">
        <f t="shared" si="73"/>
        <v>0</v>
      </c>
      <c r="ES20" s="18">
        <f t="shared" si="74"/>
        <v>0</v>
      </c>
      <c r="ET20" s="18">
        <f t="shared" si="75"/>
        <v>0</v>
      </c>
      <c r="EU20" s="7"/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10">
        <f t="shared" si="76"/>
        <v>0</v>
      </c>
      <c r="FC20" s="10">
        <f t="shared" si="76"/>
        <v>0</v>
      </c>
      <c r="FD20" s="10">
        <f t="shared" si="77"/>
        <v>0</v>
      </c>
      <c r="FE20" s="10">
        <f t="shared" si="78"/>
        <v>0</v>
      </c>
      <c r="FF20" s="18">
        <f t="shared" si="79"/>
        <v>0</v>
      </c>
      <c r="FG20" s="18">
        <f t="shared" si="80"/>
        <v>0</v>
      </c>
      <c r="FH20" s="18">
        <f t="shared" si="81"/>
        <v>0</v>
      </c>
      <c r="FI20" s="18">
        <f t="shared" si="82"/>
        <v>0</v>
      </c>
      <c r="FJ20" s="7"/>
    </row>
    <row r="21" spans="1:166">
      <c r="A21" s="5" t="s">
        <v>18</v>
      </c>
      <c r="B21" s="9">
        <f t="shared" si="0"/>
        <v>230367.23947343865</v>
      </c>
      <c r="C21" s="9">
        <f t="shared" si="1"/>
        <v>184776.00662357177</v>
      </c>
      <c r="D21" s="9">
        <f t="shared" si="2"/>
        <v>175933.99017707485</v>
      </c>
      <c r="E21" s="9">
        <f t="shared" si="3"/>
        <v>214392.24927544963</v>
      </c>
      <c r="F21" s="9">
        <f t="shared" si="4"/>
        <v>178917.15576491124</v>
      </c>
      <c r="G21" s="9">
        <f t="shared" si="5"/>
        <v>167514.09737998081</v>
      </c>
      <c r="H21" s="10">
        <f t="shared" si="6"/>
        <v>-45591.232849866879</v>
      </c>
      <c r="I21" s="10">
        <f t="shared" si="6"/>
        <v>-8842.016446496913</v>
      </c>
      <c r="J21" s="10">
        <f t="shared" si="7"/>
        <v>5858.8508586605312</v>
      </c>
      <c r="K21" s="10">
        <f t="shared" si="8"/>
        <v>8419.8927970940422</v>
      </c>
      <c r="L21" s="18">
        <f t="shared" si="9"/>
        <v>-4.785262225365651E-2</v>
      </c>
      <c r="M21" s="18">
        <f t="shared" si="10"/>
        <v>-6.3733733839998599E-2</v>
      </c>
      <c r="N21" s="18">
        <f t="shared" si="11"/>
        <v>-0.19790675511881345</v>
      </c>
      <c r="O21" s="18">
        <f t="shared" si="12"/>
        <v>-0.16546817168264441</v>
      </c>
      <c r="P21" s="5"/>
      <c r="Q21" s="10">
        <v>482.59185263220002</v>
      </c>
      <c r="R21" s="9">
        <v>390.52401047999899</v>
      </c>
      <c r="S21" s="9">
        <v>421.27335829999998</v>
      </c>
      <c r="T21" s="9">
        <v>482.59185259999998</v>
      </c>
      <c r="U21" s="10">
        <v>565.61569004</v>
      </c>
      <c r="V21" s="10">
        <v>670.15206365999904</v>
      </c>
      <c r="W21" s="10">
        <f t="shared" si="13"/>
        <v>-92.067842152201024</v>
      </c>
      <c r="X21" s="10">
        <f t="shared" si="13"/>
        <v>30.749347820000992</v>
      </c>
      <c r="Y21" s="10">
        <f t="shared" si="14"/>
        <v>-175.09167956000101</v>
      </c>
      <c r="Z21" s="10">
        <f t="shared" si="15"/>
        <v>-248.87870535999906</v>
      </c>
      <c r="AA21" s="18">
        <f t="shared" si="16"/>
        <v>7.8738686981644226E-2</v>
      </c>
      <c r="AB21" s="18">
        <f t="shared" si="17"/>
        <v>0.18481873020991743</v>
      </c>
      <c r="AC21" s="18">
        <f t="shared" si="18"/>
        <v>-0.19077786259762888</v>
      </c>
      <c r="AD21" s="18">
        <f t="shared" si="19"/>
        <v>0.17203737898330201</v>
      </c>
      <c r="AE21" s="7"/>
      <c r="AF21" s="9">
        <v>5282.5606833770898</v>
      </c>
      <c r="AG21" s="9">
        <v>4850.9533565864604</v>
      </c>
      <c r="AH21" s="9">
        <v>4793.4037520278898</v>
      </c>
      <c r="AI21" s="9">
        <v>5282.5606829999997</v>
      </c>
      <c r="AJ21" s="10">
        <v>4857.011152</v>
      </c>
      <c r="AK21" s="10">
        <v>4843.61694649737</v>
      </c>
      <c r="AL21" s="10">
        <f t="shared" si="20"/>
        <v>-431.60732679062949</v>
      </c>
      <c r="AM21" s="10">
        <f t="shared" si="20"/>
        <v>-57.549604558570536</v>
      </c>
      <c r="AN21" s="10">
        <f t="shared" si="21"/>
        <v>-6.0577954135396794</v>
      </c>
      <c r="AO21" s="10">
        <f t="shared" si="22"/>
        <v>-50.213194469480186</v>
      </c>
      <c r="AP21" s="18">
        <f t="shared" si="23"/>
        <v>-1.1863565845347004E-2</v>
      </c>
      <c r="AQ21" s="18">
        <f t="shared" si="24"/>
        <v>-2.7577053219477619E-3</v>
      </c>
      <c r="AR21" s="18">
        <f t="shared" si="25"/>
        <v>-8.1704187166044467E-2</v>
      </c>
      <c r="AS21" s="18">
        <f t="shared" si="26"/>
        <v>-8.0557433513158888E-2</v>
      </c>
      <c r="AT21" s="7"/>
      <c r="AU21" s="9">
        <v>536.17562138995197</v>
      </c>
      <c r="AV21" s="9">
        <v>538.74419208613403</v>
      </c>
      <c r="AW21" s="9">
        <v>499.460695138745</v>
      </c>
      <c r="AX21" s="9">
        <v>536.17562138995197</v>
      </c>
      <c r="AY21" s="10">
        <v>538.74816310000006</v>
      </c>
      <c r="AZ21" s="10">
        <v>484.63362750183899</v>
      </c>
      <c r="BA21" s="10">
        <f t="shared" si="27"/>
        <v>2.5685706961820642</v>
      </c>
      <c r="BB21" s="10">
        <f t="shared" si="27"/>
        <v>-39.28349694738904</v>
      </c>
      <c r="BC21" s="10">
        <f t="shared" si="28"/>
        <v>-3.9710138660211669E-3</v>
      </c>
      <c r="BD21" s="10">
        <f t="shared" si="29"/>
        <v>14.827067636906008</v>
      </c>
      <c r="BE21" s="18">
        <f t="shared" si="30"/>
        <v>-7.2916789683197966E-2</v>
      </c>
      <c r="BF21" s="18">
        <f t="shared" si="31"/>
        <v>-0.10044495611229874</v>
      </c>
      <c r="BG21" s="18">
        <f t="shared" si="32"/>
        <v>4.7905398785633782E-3</v>
      </c>
      <c r="BH21" s="18">
        <f t="shared" si="33"/>
        <v>4.7979460598733875E-3</v>
      </c>
      <c r="BI21" s="1"/>
      <c r="BJ21" s="9">
        <v>143.06269047199899</v>
      </c>
      <c r="BK21" s="9">
        <v>194.6879452057</v>
      </c>
      <c r="BL21" s="9">
        <v>212.60429554149999</v>
      </c>
      <c r="BM21" s="9">
        <v>626.15593345507705</v>
      </c>
      <c r="BN21" s="10">
        <v>855.41575209999996</v>
      </c>
      <c r="BO21" s="10">
        <v>930.52728984868895</v>
      </c>
      <c r="BP21" s="10">
        <f t="shared" si="34"/>
        <v>51.625254733701013</v>
      </c>
      <c r="BQ21" s="10">
        <f t="shared" si="34"/>
        <v>17.91635033579999</v>
      </c>
      <c r="BR21" s="10">
        <f t="shared" si="35"/>
        <v>-660.72780689429999</v>
      </c>
      <c r="BS21" s="10">
        <f t="shared" si="36"/>
        <v>-717.9229943071889</v>
      </c>
      <c r="BT21" s="18">
        <f t="shared" si="37"/>
        <v>9.2025987109115789E-2</v>
      </c>
      <c r="BU21" s="18">
        <f t="shared" si="38"/>
        <v>8.7807054714966581E-2</v>
      </c>
      <c r="BV21" s="18">
        <f t="shared" si="39"/>
        <v>0.36085756924727619</v>
      </c>
      <c r="BW21" s="18">
        <f t="shared" si="40"/>
        <v>0.3661385389736484</v>
      </c>
      <c r="BX21" s="1"/>
      <c r="BY21" s="9">
        <v>102392.40849761901</v>
      </c>
      <c r="BZ21" s="9">
        <v>98475.441591168696</v>
      </c>
      <c r="CA21" s="9">
        <v>97846.490754980303</v>
      </c>
      <c r="CB21" s="9">
        <v>102392.40850000001</v>
      </c>
      <c r="CC21" s="10">
        <v>99818.705423471241</v>
      </c>
      <c r="CD21" s="10">
        <v>97374.740422739298</v>
      </c>
      <c r="CE21" s="10">
        <f t="shared" si="41"/>
        <v>-3916.9669064503105</v>
      </c>
      <c r="CF21" s="10">
        <f t="shared" si="41"/>
        <v>-628.95083618839271</v>
      </c>
      <c r="CG21" s="10">
        <f t="shared" si="42"/>
        <v>-1343.2638323025458</v>
      </c>
      <c r="CH21" s="10">
        <f t="shared" si="43"/>
        <v>471.7503322410048</v>
      </c>
      <c r="CI21" s="18">
        <f t="shared" si="44"/>
        <v>-6.3868800791932389E-3</v>
      </c>
      <c r="CJ21" s="18">
        <f t="shared" si="45"/>
        <v>-2.4484038240765168E-2</v>
      </c>
      <c r="CK21" s="18">
        <f t="shared" si="46"/>
        <v>-3.8254465969919965E-2</v>
      </c>
      <c r="CL21" s="18">
        <f t="shared" si="47"/>
        <v>-2.5135682559208124E-2</v>
      </c>
      <c r="CM21" s="6"/>
      <c r="CN21" s="9">
        <v>1403.5938303000003</v>
      </c>
      <c r="CO21" s="9">
        <v>1403.5938303000003</v>
      </c>
      <c r="CP21" s="9">
        <v>1403.5938303000003</v>
      </c>
      <c r="CQ21" s="9">
        <v>1403.5938303000003</v>
      </c>
      <c r="CR21" s="9">
        <v>1403.5938303000003</v>
      </c>
      <c r="CS21" s="9">
        <v>1403.5938303000003</v>
      </c>
      <c r="CT21" s="10">
        <f t="shared" si="48"/>
        <v>0</v>
      </c>
      <c r="CU21" s="10">
        <f t="shared" si="48"/>
        <v>0</v>
      </c>
      <c r="CV21" s="10">
        <f t="shared" si="49"/>
        <v>0</v>
      </c>
      <c r="CW21" s="10">
        <f t="shared" si="50"/>
        <v>0</v>
      </c>
      <c r="CX21" s="18">
        <f t="shared" si="51"/>
        <v>0</v>
      </c>
      <c r="CY21" s="18">
        <f t="shared" si="52"/>
        <v>0</v>
      </c>
      <c r="CZ21" s="18">
        <f t="shared" si="53"/>
        <v>0</v>
      </c>
      <c r="DA21" s="18">
        <f t="shared" si="54"/>
        <v>0</v>
      </c>
      <c r="DB21" s="7"/>
      <c r="DC21" s="9">
        <v>75148.111142406604</v>
      </c>
      <c r="DD21" s="9">
        <v>47959.064003844811</v>
      </c>
      <c r="DE21" s="9">
        <v>43295.776014158699</v>
      </c>
      <c r="DF21" s="9">
        <v>58690.027700704624</v>
      </c>
      <c r="DG21" s="10">
        <v>39915.068059999998</v>
      </c>
      <c r="DH21" s="10">
        <v>34345.445722805896</v>
      </c>
      <c r="DI21" s="10">
        <f t="shared" si="55"/>
        <v>-27189.047138561793</v>
      </c>
      <c r="DJ21" s="10">
        <f t="shared" si="55"/>
        <v>-4663.2879896861123</v>
      </c>
      <c r="DK21" s="10">
        <f t="shared" si="56"/>
        <v>8043.9959438448132</v>
      </c>
      <c r="DL21" s="10">
        <f t="shared" si="57"/>
        <v>8950.3302913528023</v>
      </c>
      <c r="DM21" s="18">
        <f t="shared" si="58"/>
        <v>-9.7234758153584122E-2</v>
      </c>
      <c r="DN21" s="18">
        <f t="shared" si="59"/>
        <v>-0.13953683678609521</v>
      </c>
      <c r="DO21" s="18">
        <f t="shared" si="60"/>
        <v>-0.36180612826100461</v>
      </c>
      <c r="DP21" s="18">
        <f t="shared" si="61"/>
        <v>-0.31990033701209547</v>
      </c>
      <c r="DQ21" s="7"/>
      <c r="DR21" s="9">
        <v>44978.735155241797</v>
      </c>
      <c r="DS21" s="9">
        <v>30962.997693899997</v>
      </c>
      <c r="DT21" s="9">
        <v>27461.3874766277</v>
      </c>
      <c r="DU21" s="9">
        <v>44978.735154000002</v>
      </c>
      <c r="DV21" s="10">
        <v>30962.997693899997</v>
      </c>
      <c r="DW21" s="10">
        <v>27461.3874766277</v>
      </c>
      <c r="DX21" s="10">
        <f t="shared" si="62"/>
        <v>-14015.7374613418</v>
      </c>
      <c r="DY21" s="10">
        <f t="shared" si="62"/>
        <v>-3501.6102172722967</v>
      </c>
      <c r="DZ21" s="10">
        <f t="shared" si="63"/>
        <v>0</v>
      </c>
      <c r="EA21" s="10">
        <f t="shared" si="64"/>
        <v>0</v>
      </c>
      <c r="EB21" s="18">
        <f t="shared" si="65"/>
        <v>-0.11309015528435566</v>
      </c>
      <c r="EC21" s="18">
        <f t="shared" si="66"/>
        <v>-0.11309015528435566</v>
      </c>
      <c r="ED21" s="18">
        <f t="shared" si="67"/>
        <v>-0.3116080835302994</v>
      </c>
      <c r="EE21" s="18">
        <f t="shared" si="68"/>
        <v>-0.31160808351129393</v>
      </c>
      <c r="EF21" s="6"/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10">
        <f t="shared" si="69"/>
        <v>0</v>
      </c>
      <c r="EN21" s="10">
        <f t="shared" si="69"/>
        <v>0</v>
      </c>
      <c r="EO21" s="10">
        <f t="shared" si="70"/>
        <v>0</v>
      </c>
      <c r="EP21" s="10">
        <f t="shared" si="71"/>
        <v>0</v>
      </c>
      <c r="EQ21" s="18">
        <f t="shared" si="72"/>
        <v>0</v>
      </c>
      <c r="ER21" s="18">
        <f t="shared" si="73"/>
        <v>0</v>
      </c>
      <c r="ES21" s="18">
        <f t="shared" si="74"/>
        <v>0</v>
      </c>
      <c r="ET21" s="18">
        <f t="shared" si="75"/>
        <v>0</v>
      </c>
      <c r="EU21" s="7"/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10">
        <f t="shared" si="76"/>
        <v>0</v>
      </c>
      <c r="FC21" s="10">
        <f t="shared" si="76"/>
        <v>0</v>
      </c>
      <c r="FD21" s="10">
        <f t="shared" si="77"/>
        <v>0</v>
      </c>
      <c r="FE21" s="10">
        <f t="shared" si="78"/>
        <v>0</v>
      </c>
      <c r="FF21" s="18">
        <f t="shared" si="79"/>
        <v>0</v>
      </c>
      <c r="FG21" s="18">
        <f t="shared" si="80"/>
        <v>0</v>
      </c>
      <c r="FH21" s="18">
        <f t="shared" si="81"/>
        <v>0</v>
      </c>
      <c r="FI21" s="18">
        <f t="shared" si="82"/>
        <v>0</v>
      </c>
      <c r="FJ21" s="7"/>
    </row>
    <row r="22" spans="1:166">
      <c r="A22" s="5" t="s">
        <v>19</v>
      </c>
      <c r="B22" s="9">
        <f t="shared" si="0"/>
        <v>270035.82070804981</v>
      </c>
      <c r="C22" s="9">
        <f t="shared" si="1"/>
        <v>218317.23530643544</v>
      </c>
      <c r="D22" s="9">
        <f t="shared" si="2"/>
        <v>208858.10311556299</v>
      </c>
      <c r="E22" s="9">
        <f t="shared" si="3"/>
        <v>253797.96340398415</v>
      </c>
      <c r="F22" s="9">
        <f t="shared" si="4"/>
        <v>216039.47146583057</v>
      </c>
      <c r="G22" s="9">
        <f t="shared" si="5"/>
        <v>203886.52306182333</v>
      </c>
      <c r="H22" s="10">
        <f t="shared" si="6"/>
        <v>-51718.585401614371</v>
      </c>
      <c r="I22" s="10">
        <f t="shared" si="6"/>
        <v>-9459.1321908724494</v>
      </c>
      <c r="J22" s="10">
        <f t="shared" si="7"/>
        <v>2277.7638406048645</v>
      </c>
      <c r="K22" s="10">
        <f t="shared" si="8"/>
        <v>4971.5800537396572</v>
      </c>
      <c r="L22" s="18">
        <f t="shared" si="9"/>
        <v>-4.3327464172012706E-2</v>
      </c>
      <c r="M22" s="18">
        <f t="shared" si="10"/>
        <v>-5.6253370375095493E-2</v>
      </c>
      <c r="N22" s="18">
        <f t="shared" si="11"/>
        <v>-0.1915249068290466</v>
      </c>
      <c r="O22" s="18">
        <f t="shared" si="12"/>
        <v>-0.1487738176923481</v>
      </c>
      <c r="P22" s="5"/>
      <c r="Q22" s="10">
        <v>583.66103139999996</v>
      </c>
      <c r="R22" s="9">
        <v>204.81455208999901</v>
      </c>
      <c r="S22" s="9">
        <v>236.44856873999899</v>
      </c>
      <c r="T22" s="9">
        <v>583.66103139999996</v>
      </c>
      <c r="U22" s="10">
        <v>355.55893033999996</v>
      </c>
      <c r="V22" s="10">
        <v>358.64272257999897</v>
      </c>
      <c r="W22" s="10">
        <f t="shared" si="13"/>
        <v>-378.84647931000097</v>
      </c>
      <c r="X22" s="10">
        <f t="shared" si="13"/>
        <v>31.634016649999978</v>
      </c>
      <c r="Y22" s="10">
        <f t="shared" si="14"/>
        <v>-150.74437825000095</v>
      </c>
      <c r="Z22" s="10">
        <f t="shared" si="15"/>
        <v>-122.19415383999998</v>
      </c>
      <c r="AA22" s="18">
        <f t="shared" si="16"/>
        <v>0.15445199731755122</v>
      </c>
      <c r="AB22" s="18">
        <f t="shared" si="17"/>
        <v>8.6730833537218867E-3</v>
      </c>
      <c r="AC22" s="18">
        <f t="shared" si="18"/>
        <v>-0.64908647130557939</v>
      </c>
      <c r="AD22" s="18">
        <f t="shared" si="19"/>
        <v>-0.39081262717310822</v>
      </c>
      <c r="AE22" s="7"/>
      <c r="AF22" s="9">
        <v>7663.7759206212604</v>
      </c>
      <c r="AG22" s="9">
        <v>7215.6488893659198</v>
      </c>
      <c r="AH22" s="9">
        <v>7180.37711883461</v>
      </c>
      <c r="AI22" s="9">
        <v>7663.7759210000004</v>
      </c>
      <c r="AJ22" s="10">
        <v>7266.6888289999997</v>
      </c>
      <c r="AK22" s="10">
        <v>7292.8419133259004</v>
      </c>
      <c r="AL22" s="10">
        <f t="shared" si="20"/>
        <v>-448.12703125534063</v>
      </c>
      <c r="AM22" s="10">
        <f t="shared" si="20"/>
        <v>-35.271770531309812</v>
      </c>
      <c r="AN22" s="10">
        <f t="shared" si="21"/>
        <v>-51.039939634079929</v>
      </c>
      <c r="AO22" s="10">
        <f t="shared" si="22"/>
        <v>-112.46479449129038</v>
      </c>
      <c r="AP22" s="18">
        <f t="shared" si="23"/>
        <v>-4.8882326554569016E-3</v>
      </c>
      <c r="AQ22" s="18">
        <f t="shared" si="24"/>
        <v>3.5990373251608841E-3</v>
      </c>
      <c r="AR22" s="18">
        <f t="shared" si="25"/>
        <v>-5.8473399522230997E-2</v>
      </c>
      <c r="AS22" s="18">
        <f t="shared" si="26"/>
        <v>-5.1813504999789602E-2</v>
      </c>
      <c r="AT22" s="7"/>
      <c r="AU22" s="9">
        <v>820.99314916227104</v>
      </c>
      <c r="AV22" s="9">
        <v>733.47175984444198</v>
      </c>
      <c r="AW22" s="9">
        <v>677.50666865317805</v>
      </c>
      <c r="AX22" s="9">
        <v>820.99314916227104</v>
      </c>
      <c r="AY22" s="10">
        <v>733.48825499999998</v>
      </c>
      <c r="AZ22" s="10">
        <v>647.54361105137696</v>
      </c>
      <c r="BA22" s="10">
        <f t="shared" si="27"/>
        <v>-87.521389317829062</v>
      </c>
      <c r="BB22" s="10">
        <f t="shared" si="27"/>
        <v>-55.965091191263923</v>
      </c>
      <c r="BC22" s="10">
        <f t="shared" si="28"/>
        <v>-1.6495155558004626E-2</v>
      </c>
      <c r="BD22" s="10">
        <f t="shared" si="29"/>
        <v>29.963057601801097</v>
      </c>
      <c r="BE22" s="18">
        <f t="shared" si="30"/>
        <v>-7.6301630485587135E-2</v>
      </c>
      <c r="BF22" s="18">
        <f t="shared" si="31"/>
        <v>-0.11717248826107383</v>
      </c>
      <c r="BG22" s="18">
        <f t="shared" si="32"/>
        <v>-0.10660428702375234</v>
      </c>
      <c r="BH22" s="18">
        <f t="shared" si="33"/>
        <v>-0.10658419531461344</v>
      </c>
      <c r="BI22" s="1"/>
      <c r="BJ22" s="9">
        <v>108.481884899099</v>
      </c>
      <c r="BK22" s="9">
        <v>147.62839419029899</v>
      </c>
      <c r="BL22" s="9">
        <v>161.21404289340001</v>
      </c>
      <c r="BM22" s="9">
        <v>1180.9662902513801</v>
      </c>
      <c r="BN22" s="10">
        <v>1613.363562</v>
      </c>
      <c r="BO22" s="10">
        <v>1755.0282649062799</v>
      </c>
      <c r="BP22" s="10">
        <f t="shared" si="34"/>
        <v>39.14650929119999</v>
      </c>
      <c r="BQ22" s="10">
        <f t="shared" si="34"/>
        <v>13.585648703101015</v>
      </c>
      <c r="BR22" s="10">
        <f t="shared" si="35"/>
        <v>-1465.7351678097011</v>
      </c>
      <c r="BS22" s="10">
        <f t="shared" si="36"/>
        <v>-1593.8142220128798</v>
      </c>
      <c r="BT22" s="18">
        <f t="shared" si="37"/>
        <v>9.2025987125407341E-2</v>
      </c>
      <c r="BU22" s="18">
        <f t="shared" si="38"/>
        <v>8.7807054927325739E-2</v>
      </c>
      <c r="BV22" s="18">
        <f t="shared" si="39"/>
        <v>0.36085756923942536</v>
      </c>
      <c r="BW22" s="18">
        <f t="shared" si="40"/>
        <v>0.36613853868477481</v>
      </c>
      <c r="BX22" s="1"/>
      <c r="BY22" s="9">
        <v>134707.928649904</v>
      </c>
      <c r="BZ22" s="9">
        <v>128975.959819864</v>
      </c>
      <c r="CA22" s="9">
        <v>128420.44000385101</v>
      </c>
      <c r="CB22" s="9">
        <v>134707.92860000001</v>
      </c>
      <c r="CC22" s="10">
        <v>131426.72018519058</v>
      </c>
      <c r="CD22" s="10">
        <v>128667.694407242</v>
      </c>
      <c r="CE22" s="10">
        <f t="shared" si="41"/>
        <v>-5731.9688300400012</v>
      </c>
      <c r="CF22" s="10">
        <f t="shared" si="41"/>
        <v>-555.51981601299485</v>
      </c>
      <c r="CG22" s="10">
        <f t="shared" si="42"/>
        <v>-2450.7603653265833</v>
      </c>
      <c r="CH22" s="10">
        <f t="shared" si="43"/>
        <v>-247.25440339099441</v>
      </c>
      <c r="CI22" s="18">
        <f t="shared" si="44"/>
        <v>-4.3071578361492252E-3</v>
      </c>
      <c r="CJ22" s="18">
        <f t="shared" si="45"/>
        <v>-2.099288313716495E-2</v>
      </c>
      <c r="CK22" s="18">
        <f t="shared" si="46"/>
        <v>-4.255108728556703E-2</v>
      </c>
      <c r="CL22" s="18">
        <f t="shared" si="47"/>
        <v>-2.4357945734230738E-2</v>
      </c>
      <c r="CM22" s="6"/>
      <c r="CN22" s="9">
        <v>3636.0211005999995</v>
      </c>
      <c r="CO22" s="9">
        <v>3636.0211005999995</v>
      </c>
      <c r="CP22" s="9">
        <v>3636.0211005999995</v>
      </c>
      <c r="CQ22" s="9">
        <v>3636.0211005999995</v>
      </c>
      <c r="CR22" s="9">
        <v>3636.0211005999995</v>
      </c>
      <c r="CS22" s="9">
        <v>3636.0211005999995</v>
      </c>
      <c r="CT22" s="10">
        <f t="shared" si="48"/>
        <v>0</v>
      </c>
      <c r="CU22" s="10">
        <f t="shared" si="48"/>
        <v>0</v>
      </c>
      <c r="CV22" s="10">
        <f t="shared" si="49"/>
        <v>0</v>
      </c>
      <c r="CW22" s="10">
        <f t="shared" si="50"/>
        <v>0</v>
      </c>
      <c r="CX22" s="18">
        <f t="shared" si="51"/>
        <v>0</v>
      </c>
      <c r="CY22" s="18">
        <f t="shared" si="52"/>
        <v>0</v>
      </c>
      <c r="CZ22" s="18">
        <f t="shared" si="53"/>
        <v>0</v>
      </c>
      <c r="DA22" s="18">
        <f t="shared" si="54"/>
        <v>0</v>
      </c>
      <c r="DB22" s="7"/>
      <c r="DC22" s="9">
        <v>75149.781591398205</v>
      </c>
      <c r="DD22" s="9">
        <v>45249.71457678076</v>
      </c>
      <c r="DE22" s="9">
        <v>40230.669878483597</v>
      </c>
      <c r="DF22" s="9">
        <v>57839.439932570494</v>
      </c>
      <c r="DG22" s="10">
        <v>38853.654390000003</v>
      </c>
      <c r="DH22" s="10">
        <v>33213.325308610598</v>
      </c>
      <c r="DI22" s="10">
        <f t="shared" si="55"/>
        <v>-29900.067014617445</v>
      </c>
      <c r="DJ22" s="10">
        <f t="shared" si="55"/>
        <v>-5019.0446982971625</v>
      </c>
      <c r="DK22" s="10">
        <f t="shared" si="56"/>
        <v>6396.0601867807563</v>
      </c>
      <c r="DL22" s="10">
        <f t="shared" si="57"/>
        <v>7017.3445698729993</v>
      </c>
      <c r="DM22" s="18">
        <f t="shared" si="58"/>
        <v>-0.1109188145215973</v>
      </c>
      <c r="DN22" s="18">
        <f t="shared" si="59"/>
        <v>-0.14516856058824393</v>
      </c>
      <c r="DO22" s="18">
        <f t="shared" si="60"/>
        <v>-0.39787297290082702</v>
      </c>
      <c r="DP22" s="18">
        <f t="shared" si="61"/>
        <v>-0.32824981646959606</v>
      </c>
      <c r="DQ22" s="7"/>
      <c r="DR22" s="9">
        <v>47365.177380064903</v>
      </c>
      <c r="DS22" s="9">
        <v>32153.9762137</v>
      </c>
      <c r="DT22" s="9">
        <v>28315.4257335072</v>
      </c>
      <c r="DU22" s="9">
        <v>47365.177379000001</v>
      </c>
      <c r="DV22" s="10">
        <v>32153.9762137</v>
      </c>
      <c r="DW22" s="10">
        <v>28315.4257335072</v>
      </c>
      <c r="DX22" s="10">
        <f t="shared" si="62"/>
        <v>-15211.201166364903</v>
      </c>
      <c r="DY22" s="10">
        <f t="shared" si="62"/>
        <v>-3838.5504801928</v>
      </c>
      <c r="DZ22" s="10">
        <f t="shared" si="63"/>
        <v>0</v>
      </c>
      <c r="EA22" s="10">
        <f t="shared" si="64"/>
        <v>0</v>
      </c>
      <c r="EB22" s="18">
        <f t="shared" si="65"/>
        <v>-0.11938027367692368</v>
      </c>
      <c r="EC22" s="18">
        <f t="shared" si="66"/>
        <v>-0.11938027367692368</v>
      </c>
      <c r="ED22" s="18">
        <f t="shared" si="67"/>
        <v>-0.32114734933447131</v>
      </c>
      <c r="EE22" s="18">
        <f t="shared" si="68"/>
        <v>-0.3211473493192088</v>
      </c>
      <c r="EF22" s="6"/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10">
        <f t="shared" si="69"/>
        <v>0</v>
      </c>
      <c r="EN22" s="10">
        <f t="shared" si="69"/>
        <v>0</v>
      </c>
      <c r="EO22" s="10">
        <f t="shared" si="70"/>
        <v>0</v>
      </c>
      <c r="EP22" s="10">
        <f t="shared" si="71"/>
        <v>0</v>
      </c>
      <c r="EQ22" s="18">
        <f t="shared" si="72"/>
        <v>0</v>
      </c>
      <c r="ER22" s="18">
        <f t="shared" si="73"/>
        <v>0</v>
      </c>
      <c r="ES22" s="18">
        <f t="shared" si="74"/>
        <v>0</v>
      </c>
      <c r="ET22" s="18">
        <f t="shared" si="75"/>
        <v>0</v>
      </c>
      <c r="EU22" s="7"/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10">
        <f t="shared" si="76"/>
        <v>0</v>
      </c>
      <c r="FC22" s="10">
        <f t="shared" si="76"/>
        <v>0</v>
      </c>
      <c r="FD22" s="10">
        <f t="shared" si="77"/>
        <v>0</v>
      </c>
      <c r="FE22" s="10">
        <f t="shared" si="78"/>
        <v>0</v>
      </c>
      <c r="FF22" s="18">
        <f t="shared" si="79"/>
        <v>0</v>
      </c>
      <c r="FG22" s="18">
        <f t="shared" si="80"/>
        <v>0</v>
      </c>
      <c r="FH22" s="18">
        <f t="shared" si="81"/>
        <v>0</v>
      </c>
      <c r="FI22" s="18">
        <f t="shared" si="82"/>
        <v>0</v>
      </c>
      <c r="FJ22" s="7"/>
    </row>
    <row r="23" spans="1:166">
      <c r="A23" s="5" t="s">
        <v>20</v>
      </c>
      <c r="B23" s="9">
        <f t="shared" si="0"/>
        <v>593774.06249471218</v>
      </c>
      <c r="C23" s="9">
        <f t="shared" si="1"/>
        <v>466130.93612996081</v>
      </c>
      <c r="D23" s="9">
        <f t="shared" si="2"/>
        <v>439623.75823909132</v>
      </c>
      <c r="E23" s="9">
        <f t="shared" si="3"/>
        <v>559055.8692553346</v>
      </c>
      <c r="F23" s="9">
        <f t="shared" si="4"/>
        <v>465273.4245641696</v>
      </c>
      <c r="G23" s="9">
        <f t="shared" si="5"/>
        <v>430667.26224613888</v>
      </c>
      <c r="H23" s="10">
        <f t="shared" si="6"/>
        <v>-127643.12636475137</v>
      </c>
      <c r="I23" s="10">
        <f t="shared" si="6"/>
        <v>-26507.177890869498</v>
      </c>
      <c r="J23" s="10">
        <f t="shared" si="7"/>
        <v>857.51156579121016</v>
      </c>
      <c r="K23" s="10">
        <f t="shared" si="8"/>
        <v>8956.4959929524339</v>
      </c>
      <c r="L23" s="18">
        <f t="shared" si="9"/>
        <v>-5.6866377741294341E-2</v>
      </c>
      <c r="M23" s="18">
        <f t="shared" si="10"/>
        <v>-7.4378119383128244E-2</v>
      </c>
      <c r="N23" s="18">
        <f t="shared" si="11"/>
        <v>-0.21496918512820368</v>
      </c>
      <c r="O23" s="18">
        <f t="shared" si="12"/>
        <v>-0.16775147145147357</v>
      </c>
      <c r="P23" s="5"/>
      <c r="Q23" s="10">
        <v>1231.9537011499899</v>
      </c>
      <c r="R23" s="9">
        <v>1103.10907681</v>
      </c>
      <c r="S23" s="9">
        <v>1246.4347537900001</v>
      </c>
      <c r="T23" s="9">
        <v>1230.2172009999999</v>
      </c>
      <c r="U23" s="10">
        <v>1384.82546916</v>
      </c>
      <c r="V23" s="10">
        <v>1400.25555191999</v>
      </c>
      <c r="W23" s="10">
        <f t="shared" si="13"/>
        <v>-128.84462433998988</v>
      </c>
      <c r="X23" s="10">
        <f t="shared" si="13"/>
        <v>143.32567698000003</v>
      </c>
      <c r="Y23" s="10">
        <f t="shared" si="14"/>
        <v>-281.71639234999998</v>
      </c>
      <c r="Z23" s="10">
        <f t="shared" si="15"/>
        <v>-153.82079812998995</v>
      </c>
      <c r="AA23" s="18">
        <f t="shared" si="16"/>
        <v>0.12992883477531797</v>
      </c>
      <c r="AB23" s="18">
        <f t="shared" si="17"/>
        <v>1.1142258070505806E-2</v>
      </c>
      <c r="AC23" s="18">
        <f t="shared" si="18"/>
        <v>-0.10458560595233204</v>
      </c>
      <c r="AD23" s="18">
        <f t="shared" si="19"/>
        <v>0.12567558642028781</v>
      </c>
      <c r="AE23" s="7"/>
      <c r="AF23" s="9">
        <v>41244.274896136099</v>
      </c>
      <c r="AG23" s="9">
        <v>34001.424820740103</v>
      </c>
      <c r="AH23" s="9">
        <v>33790.8690324255</v>
      </c>
      <c r="AI23" s="9">
        <v>41246.011400000003</v>
      </c>
      <c r="AJ23" s="10">
        <v>38451.910380000001</v>
      </c>
      <c r="AK23" s="10">
        <v>36028.5892398625</v>
      </c>
      <c r="AL23" s="10">
        <f t="shared" si="20"/>
        <v>-7242.8500753959961</v>
      </c>
      <c r="AM23" s="10">
        <f t="shared" si="20"/>
        <v>-210.55578831460298</v>
      </c>
      <c r="AN23" s="10">
        <f t="shared" si="21"/>
        <v>-4450.4855592598979</v>
      </c>
      <c r="AO23" s="10">
        <f t="shared" si="22"/>
        <v>-2237.7202074369998</v>
      </c>
      <c r="AP23" s="18">
        <f t="shared" si="23"/>
        <v>-6.1925577949947762E-3</v>
      </c>
      <c r="AQ23" s="18">
        <f t="shared" si="24"/>
        <v>-6.3022125979934243E-2</v>
      </c>
      <c r="AR23" s="18">
        <f t="shared" si="25"/>
        <v>-0.1756086170416474</v>
      </c>
      <c r="AS23" s="18">
        <f t="shared" si="26"/>
        <v>-6.7742332534970931E-2</v>
      </c>
      <c r="AT23" s="7"/>
      <c r="AU23" s="9">
        <v>603.41969567636795</v>
      </c>
      <c r="AV23" s="9">
        <v>536.62938036654396</v>
      </c>
      <c r="AW23" s="9">
        <v>495.85987387320603</v>
      </c>
      <c r="AX23" s="9">
        <v>603.41969567636795</v>
      </c>
      <c r="AY23" s="10">
        <v>536.63839589999998</v>
      </c>
      <c r="AZ23" s="10">
        <v>477.00167279386699</v>
      </c>
      <c r="BA23" s="10">
        <f t="shared" si="27"/>
        <v>-66.790315309823995</v>
      </c>
      <c r="BB23" s="10">
        <f t="shared" si="27"/>
        <v>-40.769506493337929</v>
      </c>
      <c r="BC23" s="10">
        <f t="shared" si="28"/>
        <v>-9.01553345602224E-3</v>
      </c>
      <c r="BD23" s="10">
        <f t="shared" si="29"/>
        <v>18.85820107933904</v>
      </c>
      <c r="BE23" s="18">
        <f t="shared" si="30"/>
        <v>-7.5973302962820219E-2</v>
      </c>
      <c r="BF23" s="18">
        <f t="shared" si="31"/>
        <v>-0.11113018293466652</v>
      </c>
      <c r="BG23" s="18">
        <f t="shared" si="32"/>
        <v>-0.11068633620743736</v>
      </c>
      <c r="BH23" s="18">
        <f t="shared" si="33"/>
        <v>-0.11067139547295252</v>
      </c>
      <c r="BI23" s="1"/>
      <c r="BJ23" s="9">
        <v>365.529208924599</v>
      </c>
      <c r="BK23" s="9">
        <v>411.30758230369798</v>
      </c>
      <c r="BL23" s="9">
        <v>425.41095112960397</v>
      </c>
      <c r="BM23" s="9">
        <v>361.56318657479801</v>
      </c>
      <c r="BN23" s="10">
        <v>407.07801619999998</v>
      </c>
      <c r="BO23" s="10">
        <v>420.79714213479701</v>
      </c>
      <c r="BP23" s="10">
        <f t="shared" si="34"/>
        <v>45.77837337909898</v>
      </c>
      <c r="BQ23" s="10">
        <f t="shared" si="34"/>
        <v>14.103368825905989</v>
      </c>
      <c r="BR23" s="10">
        <f t="shared" si="35"/>
        <v>4.229566103698005</v>
      </c>
      <c r="BS23" s="10">
        <f t="shared" si="36"/>
        <v>4.6138089948069592</v>
      </c>
      <c r="BT23" s="18">
        <f t="shared" si="37"/>
        <v>3.4289104876001182E-2</v>
      </c>
      <c r="BU23" s="18">
        <f t="shared" si="38"/>
        <v>3.37014660306705E-2</v>
      </c>
      <c r="BV23" s="18">
        <f t="shared" si="39"/>
        <v>0.12523861913465334</v>
      </c>
      <c r="BW23" s="18">
        <f t="shared" si="40"/>
        <v>0.12588347297294919</v>
      </c>
      <c r="BX23" s="1"/>
      <c r="BY23" s="9">
        <v>229804.32939272199</v>
      </c>
      <c r="BZ23" s="9">
        <v>214779.16955477599</v>
      </c>
      <c r="CA23" s="9">
        <v>210678.61262652901</v>
      </c>
      <c r="CB23" s="9">
        <v>229804.32939999999</v>
      </c>
      <c r="CC23" s="10">
        <v>217065.40424740958</v>
      </c>
      <c r="CD23" s="10">
        <v>208231.66373660299</v>
      </c>
      <c r="CE23" s="10">
        <f t="shared" si="41"/>
        <v>-15025.159837946005</v>
      </c>
      <c r="CF23" s="10">
        <f t="shared" si="41"/>
        <v>-4100.5569282469805</v>
      </c>
      <c r="CG23" s="10">
        <f t="shared" si="42"/>
        <v>-2286.2346926335886</v>
      </c>
      <c r="CH23" s="10">
        <f t="shared" si="43"/>
        <v>2446.9488899260177</v>
      </c>
      <c r="CI23" s="18">
        <f t="shared" si="44"/>
        <v>-1.9091967515970858E-2</v>
      </c>
      <c r="CJ23" s="18">
        <f t="shared" si="45"/>
        <v>-4.0696215693302985E-2</v>
      </c>
      <c r="CK23" s="18">
        <f t="shared" si="46"/>
        <v>-6.538240544750093E-2</v>
      </c>
      <c r="CL23" s="18">
        <f t="shared" si="47"/>
        <v>-5.5433790937928308E-2</v>
      </c>
      <c r="CM23" s="6"/>
      <c r="CN23" s="9">
        <v>3521.9998480000004</v>
      </c>
      <c r="CO23" s="9">
        <v>3521.9998480000004</v>
      </c>
      <c r="CP23" s="9">
        <v>3521.9998480000004</v>
      </c>
      <c r="CQ23" s="9">
        <v>3521.9998480000004</v>
      </c>
      <c r="CR23" s="9">
        <v>3521.9998480000004</v>
      </c>
      <c r="CS23" s="9">
        <v>3521.9998480000004</v>
      </c>
      <c r="CT23" s="10">
        <f t="shared" si="48"/>
        <v>0</v>
      </c>
      <c r="CU23" s="10">
        <f t="shared" si="48"/>
        <v>0</v>
      </c>
      <c r="CV23" s="10">
        <f t="shared" si="49"/>
        <v>0</v>
      </c>
      <c r="CW23" s="10">
        <f t="shared" si="50"/>
        <v>0</v>
      </c>
      <c r="CX23" s="18">
        <f t="shared" si="51"/>
        <v>0</v>
      </c>
      <c r="CY23" s="18">
        <f t="shared" si="52"/>
        <v>0</v>
      </c>
      <c r="CZ23" s="18">
        <f t="shared" si="53"/>
        <v>0</v>
      </c>
      <c r="DA23" s="18">
        <f t="shared" si="54"/>
        <v>0</v>
      </c>
      <c r="DB23" s="7"/>
      <c r="DC23" s="9">
        <v>164701.01328382999</v>
      </c>
      <c r="DD23" s="9">
        <v>94019.269189464481</v>
      </c>
      <c r="DE23" s="9">
        <v>83362.751884505997</v>
      </c>
      <c r="DF23" s="9">
        <v>129986.78601108353</v>
      </c>
      <c r="DG23" s="10">
        <v>86147.541530000002</v>
      </c>
      <c r="DH23" s="10">
        <v>74485.135785986698</v>
      </c>
      <c r="DI23" s="10">
        <f t="shared" si="55"/>
        <v>-70681.744094365509</v>
      </c>
      <c r="DJ23" s="10">
        <f t="shared" si="55"/>
        <v>-10656.517304958485</v>
      </c>
      <c r="DK23" s="10">
        <f t="shared" si="56"/>
        <v>7871.7276594644791</v>
      </c>
      <c r="DL23" s="10">
        <f t="shared" si="57"/>
        <v>8877.6160985192982</v>
      </c>
      <c r="DM23" s="18">
        <f t="shared" si="58"/>
        <v>-0.11334397083521068</v>
      </c>
      <c r="DN23" s="18">
        <f t="shared" si="59"/>
        <v>-0.1353771162459928</v>
      </c>
      <c r="DO23" s="18">
        <f t="shared" si="60"/>
        <v>-0.42915184724795435</v>
      </c>
      <c r="DP23" s="18">
        <f t="shared" si="61"/>
        <v>-0.3372592386224974</v>
      </c>
      <c r="DQ23" s="7"/>
      <c r="DR23" s="9">
        <v>152301.54246827299</v>
      </c>
      <c r="DS23" s="9">
        <v>117758.02667749999</v>
      </c>
      <c r="DT23" s="9">
        <v>106101.81926883799</v>
      </c>
      <c r="DU23" s="9">
        <v>152301.54251299999</v>
      </c>
      <c r="DV23" s="10">
        <v>117758.02667749999</v>
      </c>
      <c r="DW23" s="10">
        <v>106101.81926883799</v>
      </c>
      <c r="DX23" s="10">
        <f t="shared" si="62"/>
        <v>-34543.515790773003</v>
      </c>
      <c r="DY23" s="10">
        <f t="shared" si="62"/>
        <v>-11656.207408661998</v>
      </c>
      <c r="DZ23" s="10">
        <f t="shared" si="63"/>
        <v>0</v>
      </c>
      <c r="EA23" s="10">
        <f t="shared" si="64"/>
        <v>0</v>
      </c>
      <c r="EB23" s="18">
        <f t="shared" si="65"/>
        <v>-9.8984398240507782E-2</v>
      </c>
      <c r="EC23" s="18">
        <f t="shared" si="66"/>
        <v>-9.8984398240507782E-2</v>
      </c>
      <c r="ED23" s="18">
        <f t="shared" si="67"/>
        <v>-0.22681001932707939</v>
      </c>
      <c r="EE23" s="18">
        <f t="shared" si="68"/>
        <v>-0.22681001955414518</v>
      </c>
      <c r="EF23" s="6"/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0</v>
      </c>
      <c r="EM23" s="10">
        <f t="shared" si="69"/>
        <v>0</v>
      </c>
      <c r="EN23" s="10">
        <f t="shared" si="69"/>
        <v>0</v>
      </c>
      <c r="EO23" s="10">
        <f t="shared" si="70"/>
        <v>0</v>
      </c>
      <c r="EP23" s="10">
        <f t="shared" si="71"/>
        <v>0</v>
      </c>
      <c r="EQ23" s="18">
        <f t="shared" si="72"/>
        <v>0</v>
      </c>
      <c r="ER23" s="18">
        <f t="shared" si="73"/>
        <v>0</v>
      </c>
      <c r="ES23" s="18">
        <f t="shared" si="74"/>
        <v>0</v>
      </c>
      <c r="ET23" s="18">
        <f t="shared" si="75"/>
        <v>0</v>
      </c>
      <c r="EU23" s="7"/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10">
        <f t="shared" si="76"/>
        <v>0</v>
      </c>
      <c r="FC23" s="10">
        <f t="shared" si="76"/>
        <v>0</v>
      </c>
      <c r="FD23" s="10">
        <f t="shared" si="77"/>
        <v>0</v>
      </c>
      <c r="FE23" s="10">
        <f t="shared" si="78"/>
        <v>0</v>
      </c>
      <c r="FF23" s="18">
        <f t="shared" si="79"/>
        <v>0</v>
      </c>
      <c r="FG23" s="18">
        <f t="shared" si="80"/>
        <v>0</v>
      </c>
      <c r="FH23" s="18">
        <f t="shared" si="81"/>
        <v>0</v>
      </c>
      <c r="FI23" s="18">
        <f t="shared" si="82"/>
        <v>0</v>
      </c>
      <c r="FJ23" s="7"/>
    </row>
    <row r="24" spans="1:166">
      <c r="A24" s="5" t="s">
        <v>21</v>
      </c>
      <c r="B24" s="9">
        <f t="shared" si="0"/>
        <v>339429.48248809442</v>
      </c>
      <c r="C24" s="9">
        <f t="shared" si="1"/>
        <v>274932.49838475185</v>
      </c>
      <c r="D24" s="9">
        <f t="shared" si="2"/>
        <v>260270.9244284083</v>
      </c>
      <c r="E24" s="9">
        <f t="shared" si="3"/>
        <v>321705.56975472358</v>
      </c>
      <c r="F24" s="9">
        <f t="shared" si="4"/>
        <v>276721.56234296825</v>
      </c>
      <c r="G24" s="9">
        <f t="shared" si="5"/>
        <v>259434.23686937176</v>
      </c>
      <c r="H24" s="10">
        <f t="shared" si="6"/>
        <v>-64496.984103342576</v>
      </c>
      <c r="I24" s="10">
        <f t="shared" si="6"/>
        <v>-14661.573956343549</v>
      </c>
      <c r="J24" s="10">
        <f t="shared" si="7"/>
        <v>-1789.0639582164004</v>
      </c>
      <c r="K24" s="10">
        <f t="shared" si="8"/>
        <v>836.687559036538</v>
      </c>
      <c r="L24" s="18">
        <f t="shared" si="9"/>
        <v>-5.332790427643639E-2</v>
      </c>
      <c r="M24" s="18">
        <f t="shared" si="10"/>
        <v>-6.2471913381909161E-2</v>
      </c>
      <c r="N24" s="18">
        <f t="shared" si="11"/>
        <v>-0.1900158572866599</v>
      </c>
      <c r="O24" s="18">
        <f t="shared" si="12"/>
        <v>-0.13982974384326721</v>
      </c>
      <c r="P24" s="5"/>
      <c r="Q24" s="10">
        <v>655.15387128219902</v>
      </c>
      <c r="R24" s="9">
        <v>624.08016595000004</v>
      </c>
      <c r="S24" s="9">
        <v>687.21744108999997</v>
      </c>
      <c r="T24" s="9">
        <v>633.25027220000004</v>
      </c>
      <c r="U24" s="10">
        <v>690.21104463999995</v>
      </c>
      <c r="V24" s="10">
        <v>702.74101442999904</v>
      </c>
      <c r="W24" s="10">
        <f t="shared" si="13"/>
        <v>-31.073705332198983</v>
      </c>
      <c r="X24" s="10">
        <f t="shared" si="13"/>
        <v>63.137275139999929</v>
      </c>
      <c r="Y24" s="10">
        <f t="shared" si="14"/>
        <v>-66.130878689999918</v>
      </c>
      <c r="Z24" s="10">
        <f t="shared" si="15"/>
        <v>-15.523573339999075</v>
      </c>
      <c r="AA24" s="18">
        <f t="shared" si="16"/>
        <v>0.10116853344295891</v>
      </c>
      <c r="AB24" s="18">
        <f t="shared" si="17"/>
        <v>1.8153823946028658E-2</v>
      </c>
      <c r="AC24" s="18">
        <f t="shared" si="18"/>
        <v>-4.742962942641972E-2</v>
      </c>
      <c r="AD24" s="18">
        <f t="shared" si="19"/>
        <v>8.9949858595575846E-2</v>
      </c>
      <c r="AE24" s="7"/>
      <c r="AF24" s="9">
        <v>24950.017727103001</v>
      </c>
      <c r="AG24" s="9">
        <v>23212.541308726701</v>
      </c>
      <c r="AH24" s="9">
        <v>23132.850738977399</v>
      </c>
      <c r="AI24" s="9">
        <v>24971.921330000001</v>
      </c>
      <c r="AJ24" s="10">
        <v>23302.572219999998</v>
      </c>
      <c r="AK24" s="10">
        <v>23255.669079438401</v>
      </c>
      <c r="AL24" s="10">
        <f t="shared" si="20"/>
        <v>-1737.4764183763</v>
      </c>
      <c r="AM24" s="10">
        <f t="shared" si="20"/>
        <v>-79.690569749302085</v>
      </c>
      <c r="AN24" s="10">
        <f t="shared" si="21"/>
        <v>-90.030911273297534</v>
      </c>
      <c r="AO24" s="10">
        <f t="shared" si="22"/>
        <v>-122.81834046100266</v>
      </c>
      <c r="AP24" s="18">
        <f t="shared" si="23"/>
        <v>-3.4330825173089774E-3</v>
      </c>
      <c r="AQ24" s="18">
        <f t="shared" si="24"/>
        <v>-2.0127881213620356E-3</v>
      </c>
      <c r="AR24" s="18">
        <f t="shared" si="25"/>
        <v>-6.9638283923497718E-2</v>
      </c>
      <c r="AS24" s="18">
        <f t="shared" si="26"/>
        <v>-6.684904569175186E-2</v>
      </c>
      <c r="AT24" s="7"/>
      <c r="AU24" s="9">
        <v>1426.2017032421099</v>
      </c>
      <c r="AV24" s="9">
        <v>1227.90702200337</v>
      </c>
      <c r="AW24" s="9">
        <v>1109.45059206217</v>
      </c>
      <c r="AX24" s="9">
        <v>1426.2017032421099</v>
      </c>
      <c r="AY24" s="10">
        <v>1227.933104</v>
      </c>
      <c r="AZ24" s="10">
        <v>1053.6150803374501</v>
      </c>
      <c r="BA24" s="10">
        <f t="shared" si="27"/>
        <v>-198.29468123873994</v>
      </c>
      <c r="BB24" s="10">
        <f t="shared" si="27"/>
        <v>-118.45642994119999</v>
      </c>
      <c r="BC24" s="10">
        <f t="shared" si="28"/>
        <v>-2.6081996629955029E-2</v>
      </c>
      <c r="BD24" s="10">
        <f t="shared" si="29"/>
        <v>55.835511724719936</v>
      </c>
      <c r="BE24" s="18">
        <f t="shared" si="30"/>
        <v>-9.6470195070579925E-2</v>
      </c>
      <c r="BF24" s="18">
        <f t="shared" si="31"/>
        <v>-0.14196052137914336</v>
      </c>
      <c r="BG24" s="18">
        <f t="shared" si="32"/>
        <v>-0.13903691237218899</v>
      </c>
      <c r="BH24" s="18">
        <f t="shared" si="33"/>
        <v>-0.13901862463871437</v>
      </c>
      <c r="BI24" s="1"/>
      <c r="BJ24" s="9">
        <v>10.419315701599899</v>
      </c>
      <c r="BK24" s="9">
        <v>11.724216411</v>
      </c>
      <c r="BL24" s="9">
        <v>12.126229299599901</v>
      </c>
      <c r="BM24" s="9">
        <v>10.3062652570999</v>
      </c>
      <c r="BN24" s="10">
        <v>11.603653720000001</v>
      </c>
      <c r="BO24" s="10">
        <v>11.9947138617999</v>
      </c>
      <c r="BP24" s="10">
        <f t="shared" si="34"/>
        <v>1.3049007094001013</v>
      </c>
      <c r="BQ24" s="10">
        <f t="shared" si="34"/>
        <v>0.40201288859990036</v>
      </c>
      <c r="BR24" s="10">
        <f t="shared" si="35"/>
        <v>0.12056269099999994</v>
      </c>
      <c r="BS24" s="10">
        <f t="shared" si="36"/>
        <v>0.13151543780000097</v>
      </c>
      <c r="BT24" s="18">
        <f t="shared" si="37"/>
        <v>3.4289105088739252E-2</v>
      </c>
      <c r="BU24" s="18">
        <f t="shared" si="38"/>
        <v>3.3701466041327136E-2</v>
      </c>
      <c r="BV24" s="18">
        <f t="shared" si="39"/>
        <v>0.12523861900064437</v>
      </c>
      <c r="BW24" s="18">
        <f t="shared" si="40"/>
        <v>0.12588347287164378</v>
      </c>
      <c r="BX24" s="1"/>
      <c r="BY24" s="9">
        <v>103716.308565785</v>
      </c>
      <c r="BZ24" s="9">
        <v>96318.870792364905</v>
      </c>
      <c r="CA24" s="9">
        <v>93274.018783656706</v>
      </c>
      <c r="CB24" s="9">
        <v>103716.3086</v>
      </c>
      <c r="CC24" s="10">
        <v>95515.279528908257</v>
      </c>
      <c r="CD24" s="10">
        <v>92358.792028347496</v>
      </c>
      <c r="CE24" s="10">
        <f t="shared" si="41"/>
        <v>-7397.4377734200971</v>
      </c>
      <c r="CF24" s="10">
        <f t="shared" si="41"/>
        <v>-3044.8520087081997</v>
      </c>
      <c r="CG24" s="10">
        <f t="shared" si="42"/>
        <v>803.59126345664845</v>
      </c>
      <c r="CH24" s="10">
        <f t="shared" si="43"/>
        <v>915.22675530920969</v>
      </c>
      <c r="CI24" s="18">
        <f t="shared" si="44"/>
        <v>-3.1612206244319485E-2</v>
      </c>
      <c r="CJ24" s="18">
        <f t="shared" si="45"/>
        <v>-3.3046937789732708E-2</v>
      </c>
      <c r="CK24" s="18">
        <f t="shared" si="46"/>
        <v>-7.1323766490667795E-2</v>
      </c>
      <c r="CL24" s="18">
        <f t="shared" si="47"/>
        <v>-7.9071740807132307E-2</v>
      </c>
      <c r="CM24" s="6"/>
      <c r="CN24" s="9">
        <v>24557.2216434</v>
      </c>
      <c r="CO24" s="9">
        <v>24557.2216434</v>
      </c>
      <c r="CP24" s="9">
        <v>24557.2216434</v>
      </c>
      <c r="CQ24" s="9">
        <v>24557.2216434</v>
      </c>
      <c r="CR24" s="9">
        <v>24557.2216434</v>
      </c>
      <c r="CS24" s="9">
        <v>24557.2216434</v>
      </c>
      <c r="CT24" s="10">
        <f t="shared" si="48"/>
        <v>0</v>
      </c>
      <c r="CU24" s="10">
        <f t="shared" si="48"/>
        <v>0</v>
      </c>
      <c r="CV24" s="10">
        <f t="shared" si="49"/>
        <v>0</v>
      </c>
      <c r="CW24" s="10">
        <f t="shared" si="50"/>
        <v>0</v>
      </c>
      <c r="CX24" s="18">
        <f t="shared" si="51"/>
        <v>0</v>
      </c>
      <c r="CY24" s="18">
        <f t="shared" si="52"/>
        <v>0</v>
      </c>
      <c r="CZ24" s="18">
        <f t="shared" si="53"/>
        <v>0</v>
      </c>
      <c r="DA24" s="18">
        <f t="shared" si="54"/>
        <v>0</v>
      </c>
      <c r="DB24" s="7"/>
      <c r="DC24" s="9">
        <v>87992.833091291701</v>
      </c>
      <c r="DD24" s="9">
        <v>51945.034517595894</v>
      </c>
      <c r="DE24" s="9">
        <v>46842.859822166502</v>
      </c>
      <c r="DF24" s="9">
        <v>70269.03337262437</v>
      </c>
      <c r="DG24" s="10">
        <v>54381.622430000003</v>
      </c>
      <c r="DH24" s="10">
        <v>46839.024131800703</v>
      </c>
      <c r="DI24" s="10">
        <f t="shared" si="55"/>
        <v>-36047.798573695807</v>
      </c>
      <c r="DJ24" s="10">
        <f t="shared" si="55"/>
        <v>-5102.1746954293922</v>
      </c>
      <c r="DK24" s="10">
        <f t="shared" si="56"/>
        <v>-2436.5879124041094</v>
      </c>
      <c r="DL24" s="10">
        <f t="shared" si="57"/>
        <v>3.835690365798655</v>
      </c>
      <c r="DM24" s="18">
        <f t="shared" si="58"/>
        <v>-9.8222568197564253E-2</v>
      </c>
      <c r="DN24" s="18">
        <f t="shared" si="59"/>
        <v>-0.13869755923350999</v>
      </c>
      <c r="DO24" s="18">
        <f t="shared" si="60"/>
        <v>-0.40966743889580837</v>
      </c>
      <c r="DP24" s="18">
        <f t="shared" si="61"/>
        <v>-0.22609405850762471</v>
      </c>
      <c r="DQ24" s="7"/>
      <c r="DR24" s="9">
        <v>96121.326570288802</v>
      </c>
      <c r="DS24" s="9">
        <v>77035.1187183</v>
      </c>
      <c r="DT24" s="9">
        <v>70655.179177755897</v>
      </c>
      <c r="DU24" s="9">
        <v>96121.326568000004</v>
      </c>
      <c r="DV24" s="10">
        <v>77035.1187183</v>
      </c>
      <c r="DW24" s="10">
        <v>70655.179177755897</v>
      </c>
      <c r="DX24" s="10">
        <f t="shared" si="62"/>
        <v>-19086.207851988802</v>
      </c>
      <c r="DY24" s="10">
        <f t="shared" si="62"/>
        <v>-6379.9395405441028</v>
      </c>
      <c r="DZ24" s="10">
        <f t="shared" si="63"/>
        <v>0</v>
      </c>
      <c r="EA24" s="10">
        <f t="shared" si="64"/>
        <v>0</v>
      </c>
      <c r="EB24" s="18">
        <f t="shared" si="65"/>
        <v>-8.2818585168591724E-2</v>
      </c>
      <c r="EC24" s="18">
        <f t="shared" si="66"/>
        <v>-8.2818585168591724E-2</v>
      </c>
      <c r="ED24" s="18">
        <f t="shared" si="67"/>
        <v>-0.19856371663818015</v>
      </c>
      <c r="EE24" s="18">
        <f t="shared" si="68"/>
        <v>-0.19856371661909669</v>
      </c>
      <c r="EF24" s="6"/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0</v>
      </c>
      <c r="EM24" s="10">
        <f t="shared" si="69"/>
        <v>0</v>
      </c>
      <c r="EN24" s="10">
        <f t="shared" si="69"/>
        <v>0</v>
      </c>
      <c r="EO24" s="10">
        <f t="shared" si="70"/>
        <v>0</v>
      </c>
      <c r="EP24" s="10">
        <f t="shared" si="71"/>
        <v>0</v>
      </c>
      <c r="EQ24" s="18">
        <f t="shared" si="72"/>
        <v>0</v>
      </c>
      <c r="ER24" s="18">
        <f t="shared" si="73"/>
        <v>0</v>
      </c>
      <c r="ES24" s="18">
        <f t="shared" si="74"/>
        <v>0</v>
      </c>
      <c r="ET24" s="18">
        <f t="shared" si="75"/>
        <v>0</v>
      </c>
      <c r="EU24" s="7"/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10">
        <f t="shared" si="76"/>
        <v>0</v>
      </c>
      <c r="FC24" s="10">
        <f t="shared" si="76"/>
        <v>0</v>
      </c>
      <c r="FD24" s="10">
        <f t="shared" si="77"/>
        <v>0</v>
      </c>
      <c r="FE24" s="10">
        <f t="shared" si="78"/>
        <v>0</v>
      </c>
      <c r="FF24" s="18">
        <f t="shared" si="79"/>
        <v>0</v>
      </c>
      <c r="FG24" s="18">
        <f t="shared" si="80"/>
        <v>0</v>
      </c>
      <c r="FH24" s="18">
        <f t="shared" si="81"/>
        <v>0</v>
      </c>
      <c r="FI24" s="18">
        <f t="shared" si="82"/>
        <v>0</v>
      </c>
      <c r="FJ24" s="7"/>
    </row>
    <row r="25" spans="1:166">
      <c r="A25" s="5" t="s">
        <v>22</v>
      </c>
      <c r="B25" s="9">
        <f t="shared" si="0"/>
        <v>315512.5753873809</v>
      </c>
      <c r="C25" s="9">
        <f t="shared" si="1"/>
        <v>278251.64671700582</v>
      </c>
      <c r="D25" s="9">
        <f t="shared" si="2"/>
        <v>268705.98151335272</v>
      </c>
      <c r="E25" s="9">
        <f t="shared" si="3"/>
        <v>303937.19604856736</v>
      </c>
      <c r="F25" s="9">
        <f t="shared" si="4"/>
        <v>271524.55046971276</v>
      </c>
      <c r="G25" s="9">
        <f t="shared" si="5"/>
        <v>262226.71467923367</v>
      </c>
      <c r="H25" s="10">
        <f t="shared" si="6"/>
        <v>-37260.928670375084</v>
      </c>
      <c r="I25" s="10">
        <f t="shared" si="6"/>
        <v>-9545.6652036531013</v>
      </c>
      <c r="J25" s="10">
        <f t="shared" si="7"/>
        <v>6727.0962472930551</v>
      </c>
      <c r="K25" s="10">
        <f t="shared" si="8"/>
        <v>6479.2668341190438</v>
      </c>
      <c r="L25" s="18">
        <f t="shared" si="9"/>
        <v>-3.4305871380382033E-2</v>
      </c>
      <c r="M25" s="18">
        <f t="shared" si="10"/>
        <v>-3.4243075900115404E-2</v>
      </c>
      <c r="N25" s="18">
        <f t="shared" si="11"/>
        <v>-0.11809649306252455</v>
      </c>
      <c r="O25" s="18">
        <f t="shared" si="12"/>
        <v>-0.10664257616456807</v>
      </c>
      <c r="P25" s="5"/>
      <c r="Q25" s="10">
        <v>574.17834559999903</v>
      </c>
      <c r="R25" s="9">
        <v>351.73835028000002</v>
      </c>
      <c r="S25" s="9">
        <v>399.341051179999</v>
      </c>
      <c r="T25" s="9">
        <v>574.17834559999994</v>
      </c>
      <c r="U25" s="10">
        <v>280.92279191</v>
      </c>
      <c r="V25" s="10">
        <v>292.57608536999902</v>
      </c>
      <c r="W25" s="10">
        <f t="shared" si="13"/>
        <v>-222.43999531999901</v>
      </c>
      <c r="X25" s="10">
        <f t="shared" si="13"/>
        <v>47.602700899998979</v>
      </c>
      <c r="Y25" s="10">
        <f t="shared" si="14"/>
        <v>70.815558370000019</v>
      </c>
      <c r="Z25" s="10">
        <f t="shared" si="15"/>
        <v>106.76496580999998</v>
      </c>
      <c r="AA25" s="18">
        <f t="shared" si="16"/>
        <v>0.13533554377026283</v>
      </c>
      <c r="AB25" s="18">
        <f t="shared" si="17"/>
        <v>4.1482192956890505E-2</v>
      </c>
      <c r="AC25" s="18">
        <f t="shared" si="18"/>
        <v>-0.38740575471817201</v>
      </c>
      <c r="AD25" s="18">
        <f t="shared" si="19"/>
        <v>-0.51073948702045924</v>
      </c>
      <c r="AE25" s="7"/>
      <c r="AF25" s="9">
        <v>42116.993321203598</v>
      </c>
      <c r="AG25" s="9">
        <v>38852.800266620703</v>
      </c>
      <c r="AH25" s="9">
        <v>38560.576791150597</v>
      </c>
      <c r="AI25" s="9">
        <v>42116.993320000001</v>
      </c>
      <c r="AJ25" s="10">
        <v>38977.32417</v>
      </c>
      <c r="AK25" s="10">
        <v>38860.0667677042</v>
      </c>
      <c r="AL25" s="10">
        <f t="shared" si="20"/>
        <v>-3264.1930545828945</v>
      </c>
      <c r="AM25" s="10">
        <f t="shared" si="20"/>
        <v>-292.22347547010577</v>
      </c>
      <c r="AN25" s="10">
        <f t="shared" si="21"/>
        <v>-124.52390337929683</v>
      </c>
      <c r="AO25" s="10">
        <f t="shared" si="22"/>
        <v>-299.4899765536029</v>
      </c>
      <c r="AP25" s="18">
        <f t="shared" si="23"/>
        <v>-7.5212976533164172E-3</v>
      </c>
      <c r="AQ25" s="18">
        <f t="shared" si="24"/>
        <v>-3.0083492079748812E-3</v>
      </c>
      <c r="AR25" s="18">
        <f t="shared" si="25"/>
        <v>-7.7502993380573357E-2</v>
      </c>
      <c r="AS25" s="18">
        <f t="shared" si="26"/>
        <v>-7.4546374337435758E-2</v>
      </c>
      <c r="AT25" s="7"/>
      <c r="AU25" s="9">
        <v>1959.50020499999</v>
      </c>
      <c r="AV25" s="9">
        <v>1818.0383278674699</v>
      </c>
      <c r="AW25" s="9">
        <v>1686.6443304910599</v>
      </c>
      <c r="AX25" s="9">
        <v>1959.50020499999</v>
      </c>
      <c r="AY25" s="10">
        <v>1818.0720260000001</v>
      </c>
      <c r="AZ25" s="10">
        <v>1618.3745759559899</v>
      </c>
      <c r="BA25" s="10">
        <f t="shared" si="27"/>
        <v>-141.46187713252016</v>
      </c>
      <c r="BB25" s="10">
        <f t="shared" si="27"/>
        <v>-131.39399737640997</v>
      </c>
      <c r="BC25" s="10">
        <f t="shared" si="28"/>
        <v>-3.3698132530162184E-2</v>
      </c>
      <c r="BD25" s="10">
        <f t="shared" si="29"/>
        <v>68.269754535069978</v>
      </c>
      <c r="BE25" s="18">
        <f t="shared" si="30"/>
        <v>-7.2272402271371827E-2</v>
      </c>
      <c r="BF25" s="18">
        <f t="shared" si="31"/>
        <v>-0.10984023030340059</v>
      </c>
      <c r="BG25" s="18">
        <f t="shared" si="32"/>
        <v>-7.2192836097468474E-2</v>
      </c>
      <c r="BH25" s="18">
        <f t="shared" si="33"/>
        <v>-7.2175638787438004E-2</v>
      </c>
      <c r="BI25" s="1"/>
      <c r="BJ25" s="9">
        <v>36.329469865799901</v>
      </c>
      <c r="BK25" s="9">
        <v>44.377974581099899</v>
      </c>
      <c r="BL25" s="9">
        <v>46.989133248899897</v>
      </c>
      <c r="BM25" s="9">
        <v>40.210502040100103</v>
      </c>
      <c r="BN25" s="10">
        <v>49.199034529999999</v>
      </c>
      <c r="BO25" s="10">
        <v>52.008923933999903</v>
      </c>
      <c r="BP25" s="10">
        <f t="shared" si="34"/>
        <v>8.0485047152999982</v>
      </c>
      <c r="BQ25" s="10">
        <f t="shared" si="34"/>
        <v>2.6111586677999981</v>
      </c>
      <c r="BR25" s="10">
        <f t="shared" si="35"/>
        <v>-4.8210599489000998</v>
      </c>
      <c r="BS25" s="10">
        <f t="shared" si="36"/>
        <v>-5.0197906851000056</v>
      </c>
      <c r="BT25" s="18">
        <f t="shared" si="37"/>
        <v>5.8839068083834142E-2</v>
      </c>
      <c r="BU25" s="18">
        <f t="shared" si="38"/>
        <v>5.7112693995784065E-2</v>
      </c>
      <c r="BV25" s="18">
        <f t="shared" si="39"/>
        <v>0.22154203584668208</v>
      </c>
      <c r="BW25" s="18">
        <f t="shared" si="40"/>
        <v>0.22353693771184557</v>
      </c>
      <c r="BX25" s="1"/>
      <c r="BY25" s="9">
        <v>145944.87950693601</v>
      </c>
      <c r="BZ25" s="9">
        <v>141908.22290190301</v>
      </c>
      <c r="CA25" s="9">
        <v>139518.53210937799</v>
      </c>
      <c r="CB25" s="9">
        <v>145944.87950000001</v>
      </c>
      <c r="CC25" s="10">
        <v>140282.56868132277</v>
      </c>
      <c r="CD25" s="10">
        <v>137988.65472088399</v>
      </c>
      <c r="CE25" s="10">
        <f t="shared" si="41"/>
        <v>-4036.6566050330002</v>
      </c>
      <c r="CF25" s="10">
        <f t="shared" si="41"/>
        <v>-2389.6907925250125</v>
      </c>
      <c r="CG25" s="10">
        <f t="shared" si="42"/>
        <v>1625.6542205802398</v>
      </c>
      <c r="CH25" s="10">
        <f t="shared" si="43"/>
        <v>1529.8773884940019</v>
      </c>
      <c r="CI25" s="18">
        <f t="shared" si="44"/>
        <v>-1.6839692187371944E-2</v>
      </c>
      <c r="CJ25" s="18">
        <f t="shared" si="45"/>
        <v>-1.6352095502683697E-2</v>
      </c>
      <c r="CK25" s="18">
        <f t="shared" si="46"/>
        <v>-2.7658775139426245E-2</v>
      </c>
      <c r="CL25" s="18">
        <f t="shared" si="47"/>
        <v>-3.879759836779504E-2</v>
      </c>
      <c r="CM25" s="6"/>
      <c r="CN25" s="9">
        <v>40909.937160000009</v>
      </c>
      <c r="CO25" s="9">
        <v>40909.937160000009</v>
      </c>
      <c r="CP25" s="9">
        <v>40909.937160000009</v>
      </c>
      <c r="CQ25" s="9">
        <v>40909.937160000009</v>
      </c>
      <c r="CR25" s="9">
        <v>40909.937160000009</v>
      </c>
      <c r="CS25" s="9">
        <v>40909.937160000009</v>
      </c>
      <c r="CT25" s="10">
        <f t="shared" si="48"/>
        <v>0</v>
      </c>
      <c r="CU25" s="10">
        <f t="shared" si="48"/>
        <v>0</v>
      </c>
      <c r="CV25" s="10">
        <f t="shared" si="49"/>
        <v>0</v>
      </c>
      <c r="CW25" s="10">
        <f t="shared" si="50"/>
        <v>0</v>
      </c>
      <c r="CX25" s="18">
        <f t="shared" si="51"/>
        <v>0</v>
      </c>
      <c r="CY25" s="18">
        <f t="shared" si="52"/>
        <v>0</v>
      </c>
      <c r="CZ25" s="18">
        <f t="shared" si="53"/>
        <v>0</v>
      </c>
      <c r="DA25" s="18">
        <f t="shared" si="54"/>
        <v>0</v>
      </c>
      <c r="DB25" s="7"/>
      <c r="DC25" s="9">
        <v>48728.297228703901</v>
      </c>
      <c r="DD25" s="9">
        <v>27320.798509803582</v>
      </c>
      <c r="DE25" s="9">
        <v>23674.4535533856</v>
      </c>
      <c r="DF25" s="9">
        <v>37149.036868727257</v>
      </c>
      <c r="DG25" s="10">
        <v>22160.793379999999</v>
      </c>
      <c r="DH25" s="10">
        <v>18595.5890608669</v>
      </c>
      <c r="DI25" s="10">
        <f t="shared" si="55"/>
        <v>-21407.498718900319</v>
      </c>
      <c r="DJ25" s="10">
        <f t="shared" si="55"/>
        <v>-3646.3449564179828</v>
      </c>
      <c r="DK25" s="10">
        <f t="shared" si="56"/>
        <v>5160.0051298035833</v>
      </c>
      <c r="DL25" s="10">
        <f t="shared" si="57"/>
        <v>5078.8644925187</v>
      </c>
      <c r="DM25" s="18">
        <f t="shared" si="58"/>
        <v>-0.13346406969435964</v>
      </c>
      <c r="DN25" s="18">
        <f t="shared" si="59"/>
        <v>-0.16087891159847542</v>
      </c>
      <c r="DO25" s="18">
        <f t="shared" si="60"/>
        <v>-0.4393237592199305</v>
      </c>
      <c r="DP25" s="18">
        <f t="shared" si="61"/>
        <v>-0.40346250541274831</v>
      </c>
      <c r="DQ25" s="7"/>
      <c r="DR25" s="9">
        <v>35242.4601500715</v>
      </c>
      <c r="DS25" s="9">
        <v>27045.73322595</v>
      </c>
      <c r="DT25" s="9">
        <v>23909.507384518602</v>
      </c>
      <c r="DU25" s="9">
        <v>35242.460147199999</v>
      </c>
      <c r="DV25" s="10">
        <v>27045.73322595</v>
      </c>
      <c r="DW25" s="10">
        <v>23909.507384518602</v>
      </c>
      <c r="DX25" s="10">
        <f t="shared" si="62"/>
        <v>-8196.7269241214999</v>
      </c>
      <c r="DY25" s="10">
        <f t="shared" si="62"/>
        <v>-3136.2258414313983</v>
      </c>
      <c r="DZ25" s="10">
        <f t="shared" si="63"/>
        <v>0</v>
      </c>
      <c r="EA25" s="10">
        <f t="shared" si="64"/>
        <v>0</v>
      </c>
      <c r="EB25" s="18">
        <f t="shared" si="65"/>
        <v>-0.11596009674539841</v>
      </c>
      <c r="EC25" s="18">
        <f t="shared" si="66"/>
        <v>-0.11596009674539841</v>
      </c>
      <c r="ED25" s="18">
        <f t="shared" si="67"/>
        <v>-0.2325810085112594</v>
      </c>
      <c r="EE25" s="18">
        <f t="shared" si="68"/>
        <v>-0.23258100844873131</v>
      </c>
      <c r="EF25" s="6"/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0</v>
      </c>
      <c r="EM25" s="10">
        <f t="shared" si="69"/>
        <v>0</v>
      </c>
      <c r="EN25" s="10">
        <f t="shared" si="69"/>
        <v>0</v>
      </c>
      <c r="EO25" s="10">
        <f t="shared" si="70"/>
        <v>0</v>
      </c>
      <c r="EP25" s="10">
        <f t="shared" si="71"/>
        <v>0</v>
      </c>
      <c r="EQ25" s="18">
        <f t="shared" si="72"/>
        <v>0</v>
      </c>
      <c r="ER25" s="18">
        <f t="shared" si="73"/>
        <v>0</v>
      </c>
      <c r="ES25" s="18">
        <f t="shared" si="74"/>
        <v>0</v>
      </c>
      <c r="ET25" s="18">
        <f t="shared" si="75"/>
        <v>0</v>
      </c>
      <c r="EU25" s="7"/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10">
        <f t="shared" si="76"/>
        <v>0</v>
      </c>
      <c r="FC25" s="10">
        <f t="shared" si="76"/>
        <v>0</v>
      </c>
      <c r="FD25" s="10">
        <f t="shared" si="77"/>
        <v>0</v>
      </c>
      <c r="FE25" s="10">
        <f t="shared" si="78"/>
        <v>0</v>
      </c>
      <c r="FF25" s="18">
        <f t="shared" si="79"/>
        <v>0</v>
      </c>
      <c r="FG25" s="18">
        <f t="shared" si="80"/>
        <v>0</v>
      </c>
      <c r="FH25" s="18">
        <f t="shared" si="81"/>
        <v>0</v>
      </c>
      <c r="FI25" s="18">
        <f t="shared" si="82"/>
        <v>0</v>
      </c>
      <c r="FJ25" s="7"/>
    </row>
    <row r="26" spans="1:166">
      <c r="A26" s="5" t="s">
        <v>23</v>
      </c>
      <c r="B26" s="9">
        <f t="shared" si="0"/>
        <v>352977.59508410899</v>
      </c>
      <c r="C26" s="9">
        <f t="shared" si="1"/>
        <v>285019.74283401889</v>
      </c>
      <c r="D26" s="9">
        <f t="shared" si="2"/>
        <v>271208.88007256977</v>
      </c>
      <c r="E26" s="9">
        <f t="shared" si="3"/>
        <v>329137.83227925992</v>
      </c>
      <c r="F26" s="9">
        <f t="shared" si="4"/>
        <v>277714.95840996533</v>
      </c>
      <c r="G26" s="9">
        <f t="shared" si="5"/>
        <v>260530.38226764757</v>
      </c>
      <c r="H26" s="10">
        <f t="shared" si="6"/>
        <v>-67957.852250090102</v>
      </c>
      <c r="I26" s="10">
        <f t="shared" si="6"/>
        <v>-13810.862761449127</v>
      </c>
      <c r="J26" s="10">
        <f t="shared" si="7"/>
        <v>7304.7844240535633</v>
      </c>
      <c r="K26" s="10">
        <f t="shared" si="8"/>
        <v>10678.497804922197</v>
      </c>
      <c r="L26" s="18">
        <f t="shared" si="9"/>
        <v>-4.8455810899709767E-2</v>
      </c>
      <c r="M26" s="18">
        <f t="shared" si="10"/>
        <v>-6.1878467910791234E-2</v>
      </c>
      <c r="N26" s="18">
        <f t="shared" si="11"/>
        <v>-0.19252738189770038</v>
      </c>
      <c r="O26" s="18">
        <f t="shared" si="12"/>
        <v>-0.15623507487180749</v>
      </c>
      <c r="P26" s="5"/>
      <c r="Q26" s="10">
        <v>1596.60111627999</v>
      </c>
      <c r="R26" s="9">
        <v>1642.4991831299999</v>
      </c>
      <c r="S26" s="9">
        <v>1680.46676383</v>
      </c>
      <c r="T26" s="9">
        <v>1596.601116</v>
      </c>
      <c r="U26" s="10">
        <v>1572.8116208800002</v>
      </c>
      <c r="V26" s="10">
        <v>1751.3753154999999</v>
      </c>
      <c r="W26" s="10">
        <f t="shared" si="13"/>
        <v>45.898066850009855</v>
      </c>
      <c r="X26" s="10">
        <f t="shared" si="13"/>
        <v>37.967580700000099</v>
      </c>
      <c r="Y26" s="10">
        <f t="shared" si="14"/>
        <v>69.687562249999701</v>
      </c>
      <c r="Z26" s="10">
        <f t="shared" si="15"/>
        <v>-70.908551669999952</v>
      </c>
      <c r="AA26" s="18">
        <f t="shared" si="16"/>
        <v>2.3115737949803934E-2</v>
      </c>
      <c r="AB26" s="18">
        <f t="shared" si="17"/>
        <v>0.11353152039917659</v>
      </c>
      <c r="AC26" s="18">
        <f t="shared" si="18"/>
        <v>2.8747359864654435E-2</v>
      </c>
      <c r="AD26" s="18">
        <f t="shared" si="19"/>
        <v>-1.4900086741515127E-2</v>
      </c>
      <c r="AE26" s="7"/>
      <c r="AF26" s="9">
        <v>24522.714319610801</v>
      </c>
      <c r="AG26" s="9">
        <v>19995.892570513101</v>
      </c>
      <c r="AH26" s="9">
        <v>19751.401549189399</v>
      </c>
      <c r="AI26" s="9">
        <v>24522.714319999999</v>
      </c>
      <c r="AJ26" s="10">
        <v>21127.859039999999</v>
      </c>
      <c r="AK26" s="10">
        <v>20037.292275310501</v>
      </c>
      <c r="AL26" s="10">
        <f t="shared" si="20"/>
        <v>-4526.8217490977004</v>
      </c>
      <c r="AM26" s="10">
        <f t="shared" si="20"/>
        <v>-244.49102132370172</v>
      </c>
      <c r="AN26" s="10">
        <f t="shared" si="21"/>
        <v>-1131.9664694868989</v>
      </c>
      <c r="AO26" s="10">
        <f t="shared" si="22"/>
        <v>-285.89072612110249</v>
      </c>
      <c r="AP26" s="18">
        <f t="shared" si="23"/>
        <v>-1.2227062155966964E-2</v>
      </c>
      <c r="AQ26" s="18">
        <f t="shared" si="24"/>
        <v>-5.1617476367330883E-2</v>
      </c>
      <c r="AR26" s="18">
        <f t="shared" si="25"/>
        <v>-0.18459709190828047</v>
      </c>
      <c r="AS26" s="18">
        <f t="shared" si="26"/>
        <v>-0.13843717443754816</v>
      </c>
      <c r="AT26" s="7"/>
      <c r="AU26" s="9">
        <v>2593.3895913329002</v>
      </c>
      <c r="AV26" s="9">
        <v>2176.7407121961901</v>
      </c>
      <c r="AW26" s="9">
        <v>1962.0654240624999</v>
      </c>
      <c r="AX26" s="9">
        <v>2593.3895913329002</v>
      </c>
      <c r="AY26" s="10">
        <v>2176.7894190000002</v>
      </c>
      <c r="AZ26" s="10">
        <v>1863.29289398429</v>
      </c>
      <c r="BA26" s="10">
        <f t="shared" si="27"/>
        <v>-416.64887913671009</v>
      </c>
      <c r="BB26" s="10">
        <f t="shared" si="27"/>
        <v>-214.67528813369017</v>
      </c>
      <c r="BC26" s="10">
        <f t="shared" si="28"/>
        <v>-4.8706803810091515E-2</v>
      </c>
      <c r="BD26" s="10">
        <f t="shared" si="29"/>
        <v>98.772530078209911</v>
      </c>
      <c r="BE26" s="18">
        <f t="shared" si="30"/>
        <v>-9.8622351725620436E-2</v>
      </c>
      <c r="BF26" s="18">
        <f t="shared" si="31"/>
        <v>-0.14401784677900906</v>
      </c>
      <c r="BG26" s="18">
        <f t="shared" si="32"/>
        <v>-0.1606580363124574</v>
      </c>
      <c r="BH26" s="18">
        <f t="shared" si="33"/>
        <v>-0.16063925517599686</v>
      </c>
      <c r="BI26" s="1"/>
      <c r="BJ26" s="9">
        <v>0</v>
      </c>
      <c r="BK26" s="9">
        <v>0</v>
      </c>
      <c r="BL26" s="9">
        <v>0</v>
      </c>
      <c r="BM26" s="9">
        <v>0</v>
      </c>
      <c r="BN26" s="10">
        <v>0</v>
      </c>
      <c r="BO26" s="10">
        <v>0</v>
      </c>
      <c r="BP26" s="10">
        <f t="shared" si="34"/>
        <v>0</v>
      </c>
      <c r="BQ26" s="10">
        <f t="shared" si="34"/>
        <v>0</v>
      </c>
      <c r="BR26" s="10">
        <f t="shared" si="35"/>
        <v>0</v>
      </c>
      <c r="BS26" s="10">
        <f t="shared" si="36"/>
        <v>0</v>
      </c>
      <c r="BT26" s="18">
        <f t="shared" si="37"/>
        <v>0</v>
      </c>
      <c r="BU26" s="18">
        <f t="shared" si="38"/>
        <v>0</v>
      </c>
      <c r="BV26" s="18">
        <f t="shared" si="39"/>
        <v>0</v>
      </c>
      <c r="BW26" s="18">
        <f t="shared" si="40"/>
        <v>0</v>
      </c>
      <c r="BX26" s="2"/>
      <c r="BY26" s="9">
        <v>156429.93192081401</v>
      </c>
      <c r="BZ26" s="9">
        <v>148415.27134638</v>
      </c>
      <c r="CA26" s="9">
        <v>145700.30466014199</v>
      </c>
      <c r="CB26" s="9">
        <v>156429.9319</v>
      </c>
      <c r="CC26" s="10">
        <v>147629.51212348533</v>
      </c>
      <c r="CD26" s="10">
        <v>144103.30655964499</v>
      </c>
      <c r="CE26" s="10">
        <f t="shared" si="41"/>
        <v>-8014.660574434005</v>
      </c>
      <c r="CF26" s="10">
        <f t="shared" si="41"/>
        <v>-2714.9666862380109</v>
      </c>
      <c r="CG26" s="10">
        <f t="shared" si="42"/>
        <v>785.75922289467417</v>
      </c>
      <c r="CH26" s="10">
        <f t="shared" si="43"/>
        <v>1596.9981004970032</v>
      </c>
      <c r="CI26" s="18">
        <f t="shared" si="44"/>
        <v>-1.8293041286173761E-2</v>
      </c>
      <c r="CJ26" s="18">
        <f t="shared" si="45"/>
        <v>-2.3885505771304251E-2</v>
      </c>
      <c r="CK26" s="18">
        <f t="shared" si="46"/>
        <v>-5.1234827478484651E-2</v>
      </c>
      <c r="CL26" s="18">
        <f t="shared" si="47"/>
        <v>-5.6257901986049942E-2</v>
      </c>
      <c r="CM26" s="6"/>
      <c r="CN26" s="9">
        <v>7238.9901961000023</v>
      </c>
      <c r="CO26" s="9">
        <v>7238.9901961000023</v>
      </c>
      <c r="CP26" s="9">
        <v>7238.9901961000023</v>
      </c>
      <c r="CQ26" s="9">
        <v>7238.9901961000023</v>
      </c>
      <c r="CR26" s="9">
        <v>7238.9901961000023</v>
      </c>
      <c r="CS26" s="9">
        <v>7238.9901961000023</v>
      </c>
      <c r="CT26" s="10">
        <f t="shared" si="48"/>
        <v>0</v>
      </c>
      <c r="CU26" s="10">
        <f t="shared" si="48"/>
        <v>0</v>
      </c>
      <c r="CV26" s="10">
        <f t="shared" si="49"/>
        <v>0</v>
      </c>
      <c r="CW26" s="10">
        <f t="shared" si="50"/>
        <v>0</v>
      </c>
      <c r="CX26" s="18">
        <f t="shared" si="51"/>
        <v>0</v>
      </c>
      <c r="CY26" s="18">
        <f t="shared" si="52"/>
        <v>0</v>
      </c>
      <c r="CZ26" s="18">
        <f t="shared" si="53"/>
        <v>0</v>
      </c>
      <c r="DA26" s="18">
        <f t="shared" si="54"/>
        <v>0</v>
      </c>
      <c r="DB26" s="7"/>
      <c r="DC26" s="9">
        <v>101668.067744673</v>
      </c>
      <c r="DD26" s="9">
        <v>63291.160555199589</v>
      </c>
      <c r="DE26" s="9">
        <v>57544.352098122297</v>
      </c>
      <c r="DF26" s="9">
        <v>77828.304964827068</v>
      </c>
      <c r="DG26" s="10">
        <v>55709.807739999997</v>
      </c>
      <c r="DH26" s="10">
        <v>48204.825645984201</v>
      </c>
      <c r="DI26" s="10">
        <f t="shared" si="55"/>
        <v>-38376.907189473408</v>
      </c>
      <c r="DJ26" s="10">
        <f t="shared" si="55"/>
        <v>-5746.8084570772917</v>
      </c>
      <c r="DK26" s="10">
        <f t="shared" si="56"/>
        <v>7581.3528151995924</v>
      </c>
      <c r="DL26" s="10">
        <f t="shared" si="57"/>
        <v>9339.5264521380959</v>
      </c>
      <c r="DM26" s="18">
        <f t="shared" si="58"/>
        <v>-9.0799543043063563E-2</v>
      </c>
      <c r="DN26" s="18">
        <f t="shared" si="59"/>
        <v>-0.13471563443625331</v>
      </c>
      <c r="DO26" s="18">
        <f t="shared" si="60"/>
        <v>-0.37747257364871289</v>
      </c>
      <c r="DP26" s="18">
        <f t="shared" si="61"/>
        <v>-0.28419605482636529</v>
      </c>
      <c r="DQ26" s="7"/>
      <c r="DR26" s="9">
        <v>58927.900195298302</v>
      </c>
      <c r="DS26" s="9">
        <v>42259.188270500003</v>
      </c>
      <c r="DT26" s="9">
        <v>37331.299381123601</v>
      </c>
      <c r="DU26" s="9">
        <v>58927.900190999993</v>
      </c>
      <c r="DV26" s="10">
        <v>42259.188270500003</v>
      </c>
      <c r="DW26" s="10">
        <v>37331.299381123601</v>
      </c>
      <c r="DX26" s="10">
        <f t="shared" si="62"/>
        <v>-16668.711924798299</v>
      </c>
      <c r="DY26" s="10">
        <f t="shared" si="62"/>
        <v>-4927.8888893764015</v>
      </c>
      <c r="DZ26" s="10">
        <f t="shared" si="63"/>
        <v>0</v>
      </c>
      <c r="EA26" s="10">
        <f t="shared" si="64"/>
        <v>0</v>
      </c>
      <c r="EB26" s="18">
        <f t="shared" si="65"/>
        <v>-0.11661106355931658</v>
      </c>
      <c r="EC26" s="18">
        <f t="shared" si="66"/>
        <v>-0.11661106355931658</v>
      </c>
      <c r="ED26" s="18">
        <f t="shared" si="67"/>
        <v>-0.28286621226201863</v>
      </c>
      <c r="EE26" s="18">
        <f t="shared" si="68"/>
        <v>-0.28286621220970959</v>
      </c>
      <c r="EF26" s="6"/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v>0</v>
      </c>
      <c r="EM26" s="10">
        <f t="shared" si="69"/>
        <v>0</v>
      </c>
      <c r="EN26" s="10">
        <f t="shared" si="69"/>
        <v>0</v>
      </c>
      <c r="EO26" s="10">
        <f t="shared" si="70"/>
        <v>0</v>
      </c>
      <c r="EP26" s="10">
        <f t="shared" si="71"/>
        <v>0</v>
      </c>
      <c r="EQ26" s="18">
        <f t="shared" si="72"/>
        <v>0</v>
      </c>
      <c r="ER26" s="18">
        <f t="shared" si="73"/>
        <v>0</v>
      </c>
      <c r="ES26" s="18">
        <f t="shared" si="74"/>
        <v>0</v>
      </c>
      <c r="ET26" s="18">
        <f t="shared" si="75"/>
        <v>0</v>
      </c>
      <c r="EU26" s="7"/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10">
        <f t="shared" si="76"/>
        <v>0</v>
      </c>
      <c r="FC26" s="10">
        <f t="shared" si="76"/>
        <v>0</v>
      </c>
      <c r="FD26" s="10">
        <f t="shared" si="77"/>
        <v>0</v>
      </c>
      <c r="FE26" s="10">
        <f t="shared" si="78"/>
        <v>0</v>
      </c>
      <c r="FF26" s="18">
        <f t="shared" si="79"/>
        <v>0</v>
      </c>
      <c r="FG26" s="18">
        <f t="shared" si="80"/>
        <v>0</v>
      </c>
      <c r="FH26" s="18">
        <f t="shared" si="81"/>
        <v>0</v>
      </c>
      <c r="FI26" s="18">
        <f t="shared" si="82"/>
        <v>0</v>
      </c>
      <c r="FJ26" s="7"/>
    </row>
    <row r="27" spans="1:166">
      <c r="A27" s="5" t="s">
        <v>24</v>
      </c>
      <c r="B27" s="9">
        <f t="shared" si="0"/>
        <v>113759.59391122012</v>
      </c>
      <c r="C27" s="9">
        <f t="shared" si="1"/>
        <v>103022.92936701495</v>
      </c>
      <c r="D27" s="9">
        <f t="shared" si="2"/>
        <v>100219.01925308695</v>
      </c>
      <c r="E27" s="9">
        <f t="shared" si="3"/>
        <v>110948.9305423344</v>
      </c>
      <c r="F27" s="9">
        <f t="shared" si="4"/>
        <v>103033.91790491446</v>
      </c>
      <c r="G27" s="9">
        <f t="shared" si="5"/>
        <v>99750.700897846822</v>
      </c>
      <c r="H27" s="10">
        <f t="shared" si="6"/>
        <v>-10736.664544205167</v>
      </c>
      <c r="I27" s="10">
        <f t="shared" si="6"/>
        <v>-2803.9101139279956</v>
      </c>
      <c r="J27" s="10">
        <f t="shared" si="7"/>
        <v>-10.988537899509538</v>
      </c>
      <c r="K27" s="10">
        <f t="shared" si="8"/>
        <v>468.3183552401315</v>
      </c>
      <c r="L27" s="18">
        <f t="shared" si="9"/>
        <v>-2.7216369512646849E-2</v>
      </c>
      <c r="M27" s="18">
        <f t="shared" si="10"/>
        <v>-3.186539999476265E-2</v>
      </c>
      <c r="N27" s="18">
        <f t="shared" si="11"/>
        <v>-9.4380299498820638E-2</v>
      </c>
      <c r="O27" s="18">
        <f t="shared" si="12"/>
        <v>-7.133924228679106E-2</v>
      </c>
      <c r="P27" s="5"/>
      <c r="Q27" s="10">
        <v>396.3811</v>
      </c>
      <c r="R27" s="9">
        <v>245.00826208999999</v>
      </c>
      <c r="S27" s="9">
        <v>260.97676938999899</v>
      </c>
      <c r="T27" s="9">
        <v>396.3811</v>
      </c>
      <c r="U27" s="10">
        <v>367.27006813000003</v>
      </c>
      <c r="V27" s="10">
        <v>352.12437666999898</v>
      </c>
      <c r="W27" s="10">
        <f t="shared" si="13"/>
        <v>-151.37283791000002</v>
      </c>
      <c r="X27" s="10">
        <f t="shared" si="13"/>
        <v>15.968507299999004</v>
      </c>
      <c r="Y27" s="10">
        <f t="shared" si="14"/>
        <v>-122.26180604000004</v>
      </c>
      <c r="Z27" s="10">
        <f t="shared" si="15"/>
        <v>-91.147607279999988</v>
      </c>
      <c r="AA27" s="18">
        <f t="shared" si="16"/>
        <v>6.5175382918855287E-2</v>
      </c>
      <c r="AB27" s="18">
        <f t="shared" si="17"/>
        <v>-4.1238567403864862E-2</v>
      </c>
      <c r="AC27" s="18">
        <f t="shared" si="18"/>
        <v>-0.38188712304900513</v>
      </c>
      <c r="AD27" s="18">
        <f t="shared" si="19"/>
        <v>-7.3442028063396503E-2</v>
      </c>
      <c r="AE27" s="7"/>
      <c r="AF27" s="9">
        <v>7082.6808341447904</v>
      </c>
      <c r="AG27" s="9">
        <v>6971.2738893392398</v>
      </c>
      <c r="AH27" s="9">
        <v>6842.6387758645697</v>
      </c>
      <c r="AI27" s="9">
        <v>7082.6808339999998</v>
      </c>
      <c r="AJ27" s="10">
        <v>6982.5557580000004</v>
      </c>
      <c r="AK27" s="10">
        <v>6991.3499772671003</v>
      </c>
      <c r="AL27" s="10">
        <f t="shared" si="20"/>
        <v>-111.40694480555067</v>
      </c>
      <c r="AM27" s="10">
        <f t="shared" si="20"/>
        <v>-128.63511347467011</v>
      </c>
      <c r="AN27" s="10">
        <f t="shared" si="21"/>
        <v>-11.281868660760665</v>
      </c>
      <c r="AO27" s="10">
        <f t="shared" si="22"/>
        <v>-148.71120140253061</v>
      </c>
      <c r="AP27" s="18">
        <f t="shared" si="23"/>
        <v>-1.8452167497160631E-2</v>
      </c>
      <c r="AQ27" s="18">
        <f t="shared" si="24"/>
        <v>1.2594556451660536E-3</v>
      </c>
      <c r="AR27" s="18">
        <f t="shared" si="25"/>
        <v>-1.5729488228309059E-2</v>
      </c>
      <c r="AS27" s="18">
        <f t="shared" si="26"/>
        <v>-1.413660707670953E-2</v>
      </c>
      <c r="AT27" s="7"/>
      <c r="AU27" s="9">
        <v>1122.81757044353</v>
      </c>
      <c r="AV27" s="9">
        <v>905.63706368463897</v>
      </c>
      <c r="AW27" s="9">
        <v>809.235438295162</v>
      </c>
      <c r="AX27" s="9">
        <v>1122.81757044353</v>
      </c>
      <c r="AY27" s="10">
        <v>905.65977610000004</v>
      </c>
      <c r="AZ27" s="10">
        <v>765.26078775199096</v>
      </c>
      <c r="BA27" s="10">
        <f t="shared" si="27"/>
        <v>-217.18050675889106</v>
      </c>
      <c r="BB27" s="10">
        <f t="shared" si="27"/>
        <v>-96.401625389476976</v>
      </c>
      <c r="BC27" s="10">
        <f t="shared" si="28"/>
        <v>-2.2712415361070271E-2</v>
      </c>
      <c r="BD27" s="10">
        <f t="shared" si="29"/>
        <v>43.974650543171037</v>
      </c>
      <c r="BE27" s="18">
        <f t="shared" si="30"/>
        <v>-0.10644620152499187</v>
      </c>
      <c r="BF27" s="18">
        <f t="shared" si="31"/>
        <v>-0.15502398588640276</v>
      </c>
      <c r="BG27" s="18">
        <f t="shared" si="32"/>
        <v>-0.19342457089721302</v>
      </c>
      <c r="BH27" s="18">
        <f t="shared" si="33"/>
        <v>-0.19340434284239902</v>
      </c>
      <c r="BI27" s="1"/>
      <c r="BJ27" s="9">
        <v>0</v>
      </c>
      <c r="BK27" s="9">
        <v>0</v>
      </c>
      <c r="BL27" s="9">
        <v>0</v>
      </c>
      <c r="BM27" s="9">
        <v>0</v>
      </c>
      <c r="BN27" s="10">
        <v>0</v>
      </c>
      <c r="BO27" s="10">
        <v>0</v>
      </c>
      <c r="BP27" s="10">
        <f t="shared" si="34"/>
        <v>0</v>
      </c>
      <c r="BQ27" s="10">
        <f t="shared" si="34"/>
        <v>0</v>
      </c>
      <c r="BR27" s="10">
        <f t="shared" si="35"/>
        <v>0</v>
      </c>
      <c r="BS27" s="10">
        <f t="shared" si="36"/>
        <v>0</v>
      </c>
      <c r="BT27" s="18">
        <f t="shared" si="37"/>
        <v>0</v>
      </c>
      <c r="BU27" s="18">
        <f t="shared" si="38"/>
        <v>0</v>
      </c>
      <c r="BV27" s="18">
        <f t="shared" si="39"/>
        <v>0</v>
      </c>
      <c r="BW27" s="18">
        <f t="shared" si="40"/>
        <v>0</v>
      </c>
      <c r="BX27" s="2"/>
      <c r="BY27" s="9">
        <v>29853.252311429002</v>
      </c>
      <c r="BZ27" s="9">
        <v>28195.658080165402</v>
      </c>
      <c r="CA27" s="9">
        <v>27689.9119765865</v>
      </c>
      <c r="CB27" s="9">
        <v>29853.25231</v>
      </c>
      <c r="CC27" s="10">
        <v>28094.652883274452</v>
      </c>
      <c r="CD27" s="10">
        <v>27385.102857517701</v>
      </c>
      <c r="CE27" s="10">
        <f t="shared" si="41"/>
        <v>-1657.5942312635998</v>
      </c>
      <c r="CF27" s="10">
        <f t="shared" si="41"/>
        <v>-505.74610357890197</v>
      </c>
      <c r="CG27" s="10">
        <f t="shared" si="42"/>
        <v>101.00519689095017</v>
      </c>
      <c r="CH27" s="10">
        <f t="shared" si="43"/>
        <v>304.80911906879919</v>
      </c>
      <c r="CI27" s="18">
        <f t="shared" si="44"/>
        <v>-1.793702073351058E-2</v>
      </c>
      <c r="CJ27" s="18">
        <f t="shared" si="45"/>
        <v>-2.5255696473800049E-2</v>
      </c>
      <c r="CK27" s="18">
        <f t="shared" si="46"/>
        <v>-5.5524745309877256E-2</v>
      </c>
      <c r="CL27" s="18">
        <f t="shared" si="47"/>
        <v>-5.8908135316850116E-2</v>
      </c>
      <c r="CM27" s="6"/>
      <c r="CN27" s="9">
        <v>46660.786482999996</v>
      </c>
      <c r="CO27" s="9">
        <v>46660.786482999996</v>
      </c>
      <c r="CP27" s="9">
        <v>46660.786482999996</v>
      </c>
      <c r="CQ27" s="9">
        <v>46660.786482999996</v>
      </c>
      <c r="CR27" s="9">
        <v>46660.786482999996</v>
      </c>
      <c r="CS27" s="9">
        <v>46660.786482999996</v>
      </c>
      <c r="CT27" s="10">
        <f t="shared" si="48"/>
        <v>0</v>
      </c>
      <c r="CU27" s="10">
        <f t="shared" si="48"/>
        <v>0</v>
      </c>
      <c r="CV27" s="10">
        <f t="shared" si="49"/>
        <v>0</v>
      </c>
      <c r="CW27" s="10">
        <f t="shared" si="50"/>
        <v>0</v>
      </c>
      <c r="CX27" s="18">
        <f t="shared" si="51"/>
        <v>0</v>
      </c>
      <c r="CY27" s="18">
        <f t="shared" si="52"/>
        <v>0</v>
      </c>
      <c r="CZ27" s="18">
        <f t="shared" si="53"/>
        <v>0</v>
      </c>
      <c r="DA27" s="18">
        <f t="shared" si="54"/>
        <v>0</v>
      </c>
      <c r="DB27" s="7"/>
      <c r="DC27" s="9">
        <v>15479.6787873104</v>
      </c>
      <c r="DD27" s="9">
        <v>9359.902436325654</v>
      </c>
      <c r="DE27" s="9">
        <v>8319.9757107500991</v>
      </c>
      <c r="DF27" s="9">
        <v>12669.01542169089</v>
      </c>
      <c r="DG27" s="10">
        <v>9338.3297839999996</v>
      </c>
      <c r="DH27" s="10">
        <v>7960.5823164393996</v>
      </c>
      <c r="DI27" s="10">
        <f t="shared" si="55"/>
        <v>-6119.7763509847464</v>
      </c>
      <c r="DJ27" s="10">
        <f t="shared" si="55"/>
        <v>-1039.9267255755549</v>
      </c>
      <c r="DK27" s="10">
        <f t="shared" si="56"/>
        <v>21.572652325654417</v>
      </c>
      <c r="DL27" s="10">
        <f t="shared" si="57"/>
        <v>359.39339431069948</v>
      </c>
      <c r="DM27" s="18">
        <f t="shared" si="58"/>
        <v>-0.1111044407407083</v>
      </c>
      <c r="DN27" s="18">
        <f t="shared" si="59"/>
        <v>-0.14753681862051918</v>
      </c>
      <c r="DO27" s="18">
        <f t="shared" si="60"/>
        <v>-0.39534259302599262</v>
      </c>
      <c r="DP27" s="18">
        <f t="shared" si="61"/>
        <v>-0.26290011708315969</v>
      </c>
      <c r="DQ27" s="7"/>
      <c r="DR27" s="9">
        <v>13163.9968248924</v>
      </c>
      <c r="DS27" s="9">
        <v>10684.663152409999</v>
      </c>
      <c r="DT27" s="9">
        <v>9635.4940992006304</v>
      </c>
      <c r="DU27" s="9">
        <v>13163.996823199999</v>
      </c>
      <c r="DV27" s="10">
        <v>10684.663152409999</v>
      </c>
      <c r="DW27" s="10">
        <v>9635.4940992006304</v>
      </c>
      <c r="DX27" s="10">
        <f t="shared" si="62"/>
        <v>-2479.3336724824003</v>
      </c>
      <c r="DY27" s="10">
        <f t="shared" si="62"/>
        <v>-1049.1690532093689</v>
      </c>
      <c r="DZ27" s="10">
        <f t="shared" si="63"/>
        <v>0</v>
      </c>
      <c r="EA27" s="10">
        <f t="shared" si="64"/>
        <v>0</v>
      </c>
      <c r="EB27" s="18">
        <f t="shared" si="65"/>
        <v>-9.8193928834595184E-2</v>
      </c>
      <c r="EC27" s="18">
        <f t="shared" si="66"/>
        <v>-9.8193928834595184E-2</v>
      </c>
      <c r="ED27" s="18">
        <f t="shared" si="67"/>
        <v>-0.18834201386269828</v>
      </c>
      <c r="EE27" s="18">
        <f t="shared" si="68"/>
        <v>-0.18834201375834922</v>
      </c>
      <c r="EF27" s="6"/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v>0</v>
      </c>
      <c r="EM27" s="10">
        <f t="shared" si="69"/>
        <v>0</v>
      </c>
      <c r="EN27" s="10">
        <f t="shared" si="69"/>
        <v>0</v>
      </c>
      <c r="EO27" s="10">
        <f t="shared" si="70"/>
        <v>0</v>
      </c>
      <c r="EP27" s="10">
        <f t="shared" si="71"/>
        <v>0</v>
      </c>
      <c r="EQ27" s="18">
        <f t="shared" si="72"/>
        <v>0</v>
      </c>
      <c r="ER27" s="18">
        <f t="shared" si="73"/>
        <v>0</v>
      </c>
      <c r="ES27" s="18">
        <f t="shared" si="74"/>
        <v>0</v>
      </c>
      <c r="ET27" s="18">
        <f t="shared" si="75"/>
        <v>0</v>
      </c>
      <c r="EU27" s="7"/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10">
        <f t="shared" si="76"/>
        <v>0</v>
      </c>
      <c r="FC27" s="10">
        <f t="shared" si="76"/>
        <v>0</v>
      </c>
      <c r="FD27" s="10">
        <f t="shared" si="77"/>
        <v>0</v>
      </c>
      <c r="FE27" s="10">
        <f t="shared" si="78"/>
        <v>0</v>
      </c>
      <c r="FF27" s="18">
        <f t="shared" si="79"/>
        <v>0</v>
      </c>
      <c r="FG27" s="18">
        <f t="shared" si="80"/>
        <v>0</v>
      </c>
      <c r="FH27" s="18">
        <f t="shared" si="81"/>
        <v>0</v>
      </c>
      <c r="FI27" s="18">
        <f t="shared" si="82"/>
        <v>0</v>
      </c>
      <c r="FJ27" s="7"/>
    </row>
    <row r="28" spans="1:166">
      <c r="A28" s="5" t="s">
        <v>25</v>
      </c>
      <c r="B28" s="9">
        <f t="shared" si="0"/>
        <v>100764.82851913065</v>
      </c>
      <c r="C28" s="9">
        <f t="shared" si="1"/>
        <v>80283.615806307527</v>
      </c>
      <c r="D28" s="9">
        <f t="shared" si="2"/>
        <v>76031.056362114003</v>
      </c>
      <c r="E28" s="9">
        <f t="shared" si="3"/>
        <v>94326.176152836153</v>
      </c>
      <c r="F28" s="9">
        <f t="shared" si="4"/>
        <v>79100.168248874979</v>
      </c>
      <c r="G28" s="9">
        <f t="shared" si="5"/>
        <v>74335.630512201795</v>
      </c>
      <c r="H28" s="10">
        <f t="shared" si="6"/>
        <v>-20481.212712823122</v>
      </c>
      <c r="I28" s="10">
        <f t="shared" si="6"/>
        <v>-4252.5594441935245</v>
      </c>
      <c r="J28" s="10">
        <f t="shared" si="7"/>
        <v>1183.4475574325479</v>
      </c>
      <c r="K28" s="10">
        <f t="shared" si="8"/>
        <v>1695.4258499122079</v>
      </c>
      <c r="L28" s="18">
        <f t="shared" si="9"/>
        <v>-5.2969206748899565E-2</v>
      </c>
      <c r="M28" s="18">
        <f t="shared" si="10"/>
        <v>-6.0234230117973853E-2</v>
      </c>
      <c r="N28" s="18">
        <f t="shared" si="11"/>
        <v>-0.20325755537741697</v>
      </c>
      <c r="O28" s="18">
        <f t="shared" si="12"/>
        <v>-0.16141869123678418</v>
      </c>
      <c r="P28" s="5"/>
      <c r="Q28" s="10">
        <v>675.49887645269905</v>
      </c>
      <c r="R28" s="9">
        <v>524.41780062999999</v>
      </c>
      <c r="S28" s="9">
        <v>529.85453618999998</v>
      </c>
      <c r="T28" s="9">
        <v>675.49887650000005</v>
      </c>
      <c r="U28" s="10">
        <v>540.14331620999997</v>
      </c>
      <c r="V28" s="10">
        <v>599.37300909999897</v>
      </c>
      <c r="W28" s="10">
        <f t="shared" si="13"/>
        <v>-151.08107582269906</v>
      </c>
      <c r="X28" s="10">
        <f t="shared" si="13"/>
        <v>5.4367355599999883</v>
      </c>
      <c r="Y28" s="10">
        <f t="shared" si="14"/>
        <v>-15.725515579999978</v>
      </c>
      <c r="Z28" s="10">
        <f t="shared" si="15"/>
        <v>-69.518472909998991</v>
      </c>
      <c r="AA28" s="18">
        <f t="shared" si="16"/>
        <v>1.0367183481317115E-2</v>
      </c>
      <c r="AB28" s="18">
        <f t="shared" si="17"/>
        <v>0.10965551384694233</v>
      </c>
      <c r="AC28" s="18">
        <f t="shared" si="18"/>
        <v>-0.22365851534214701</v>
      </c>
      <c r="AD28" s="18">
        <f t="shared" si="19"/>
        <v>-0.20037866086665515</v>
      </c>
      <c r="AE28" s="7"/>
      <c r="AF28" s="9">
        <v>6515.8451520553199</v>
      </c>
      <c r="AG28" s="9">
        <v>6206.7065624117704</v>
      </c>
      <c r="AH28" s="9">
        <v>6113.8259148796997</v>
      </c>
      <c r="AI28" s="9">
        <v>6501.2287500000002</v>
      </c>
      <c r="AJ28" s="10">
        <v>6195.2480589999996</v>
      </c>
      <c r="AK28" s="10">
        <v>6201.5403153301404</v>
      </c>
      <c r="AL28" s="10">
        <f t="shared" si="20"/>
        <v>-309.13858964354949</v>
      </c>
      <c r="AM28" s="10">
        <f t="shared" si="20"/>
        <v>-92.880647532070725</v>
      </c>
      <c r="AN28" s="10">
        <f t="shared" si="21"/>
        <v>11.458503411770835</v>
      </c>
      <c r="AO28" s="10">
        <f t="shared" si="22"/>
        <v>-87.714400450440735</v>
      </c>
      <c r="AP28" s="18">
        <f t="shared" si="23"/>
        <v>-1.4964562380725735E-2</v>
      </c>
      <c r="AQ28" s="18">
        <f t="shared" si="24"/>
        <v>1.0156584966763225E-3</v>
      </c>
      <c r="AR28" s="18">
        <f t="shared" si="25"/>
        <v>-4.7444127727012765E-2</v>
      </c>
      <c r="AS28" s="18">
        <f t="shared" si="26"/>
        <v>-4.706505535588186E-2</v>
      </c>
      <c r="AT28" s="7"/>
      <c r="AU28" s="9">
        <v>3370.3682752217401</v>
      </c>
      <c r="AV28" s="9">
        <v>2834.0950465583901</v>
      </c>
      <c r="AW28" s="9">
        <v>2528.3700459255101</v>
      </c>
      <c r="AX28" s="9">
        <v>3370.3682752217401</v>
      </c>
      <c r="AY28" s="10">
        <v>2834.1567169999998</v>
      </c>
      <c r="AZ28" s="10">
        <v>2388.9684588206501</v>
      </c>
      <c r="BA28" s="10">
        <f t="shared" si="27"/>
        <v>-536.27322866334998</v>
      </c>
      <c r="BB28" s="10">
        <f t="shared" si="27"/>
        <v>-305.72500063287998</v>
      </c>
      <c r="BC28" s="10">
        <f t="shared" si="28"/>
        <v>-6.1670441609749105E-2</v>
      </c>
      <c r="BD28" s="10">
        <f t="shared" si="29"/>
        <v>139.40158710486003</v>
      </c>
      <c r="BE28" s="18">
        <f t="shared" si="30"/>
        <v>-0.10787394057377857</v>
      </c>
      <c r="BF28" s="18">
        <f t="shared" si="31"/>
        <v>-0.15707961931286166</v>
      </c>
      <c r="BG28" s="18">
        <f t="shared" si="32"/>
        <v>-0.15911413378945005</v>
      </c>
      <c r="BH28" s="18">
        <f t="shared" si="33"/>
        <v>-0.15909583595474067</v>
      </c>
      <c r="BI28" s="1"/>
      <c r="BJ28" s="9">
        <v>0</v>
      </c>
      <c r="BK28" s="9">
        <v>0</v>
      </c>
      <c r="BL28" s="9">
        <v>0</v>
      </c>
      <c r="BM28" s="9">
        <v>0</v>
      </c>
      <c r="BN28" s="10">
        <v>0</v>
      </c>
      <c r="BO28" s="10">
        <v>0</v>
      </c>
      <c r="BP28" s="10">
        <f t="shared" si="34"/>
        <v>0</v>
      </c>
      <c r="BQ28" s="10">
        <f t="shared" si="34"/>
        <v>0</v>
      </c>
      <c r="BR28" s="10">
        <f t="shared" si="35"/>
        <v>0</v>
      </c>
      <c r="BS28" s="10">
        <f t="shared" si="36"/>
        <v>0</v>
      </c>
      <c r="BT28" s="18">
        <f t="shared" si="37"/>
        <v>0</v>
      </c>
      <c r="BU28" s="18">
        <f t="shared" si="38"/>
        <v>0</v>
      </c>
      <c r="BV28" s="18">
        <f t="shared" si="39"/>
        <v>0</v>
      </c>
      <c r="BW28" s="18">
        <f t="shared" si="40"/>
        <v>0</v>
      </c>
      <c r="BX28" s="2"/>
      <c r="BY28" s="9">
        <v>39260.768157627695</v>
      </c>
      <c r="BZ28" s="9">
        <v>37365.996264569301</v>
      </c>
      <c r="CA28" s="9">
        <v>36622.431761006199</v>
      </c>
      <c r="CB28" s="9">
        <v>39233.539429999997</v>
      </c>
      <c r="CC28" s="10">
        <v>36916.106609464965</v>
      </c>
      <c r="CD28" s="10">
        <v>36127.565309028403</v>
      </c>
      <c r="CE28" s="10">
        <f t="shared" si="41"/>
        <v>-1894.7718930583942</v>
      </c>
      <c r="CF28" s="10">
        <f t="shared" si="41"/>
        <v>-743.56450356310233</v>
      </c>
      <c r="CG28" s="10">
        <f t="shared" si="42"/>
        <v>449.88965510433627</v>
      </c>
      <c r="CH28" s="10">
        <f t="shared" si="43"/>
        <v>494.8664519777958</v>
      </c>
      <c r="CI28" s="18">
        <f t="shared" si="44"/>
        <v>-1.9899496277265203E-2</v>
      </c>
      <c r="CJ28" s="18">
        <f t="shared" si="45"/>
        <v>-2.1360359281072907E-2</v>
      </c>
      <c r="CK28" s="18">
        <f t="shared" si="46"/>
        <v>-4.8261202772474851E-2</v>
      </c>
      <c r="CL28" s="18">
        <f t="shared" si="47"/>
        <v>-5.9067646054972112E-2</v>
      </c>
      <c r="CM28" s="1"/>
      <c r="CN28" s="9">
        <v>4071.6631437000001</v>
      </c>
      <c r="CO28" s="9">
        <v>4071.6631437000001</v>
      </c>
      <c r="CP28" s="9">
        <v>4071.6631437000001</v>
      </c>
      <c r="CQ28" s="9">
        <v>4071.6631437000001</v>
      </c>
      <c r="CR28" s="9">
        <v>4071.6631437000001</v>
      </c>
      <c r="CS28" s="9">
        <v>4071.6631437000001</v>
      </c>
      <c r="CT28" s="10">
        <f t="shared" si="48"/>
        <v>0</v>
      </c>
      <c r="CU28" s="10">
        <f t="shared" si="48"/>
        <v>0</v>
      </c>
      <c r="CV28" s="10">
        <f t="shared" si="49"/>
        <v>0</v>
      </c>
      <c r="CW28" s="10">
        <f t="shared" si="50"/>
        <v>0</v>
      </c>
      <c r="CX28" s="18">
        <f t="shared" si="51"/>
        <v>0</v>
      </c>
      <c r="CY28" s="18">
        <f t="shared" si="52"/>
        <v>0</v>
      </c>
      <c r="CZ28" s="18">
        <f t="shared" si="53"/>
        <v>0</v>
      </c>
      <c r="DA28" s="18">
        <f t="shared" si="54"/>
        <v>0</v>
      </c>
      <c r="DB28" s="7"/>
      <c r="DC28" s="9">
        <v>29780.895769338498</v>
      </c>
      <c r="DD28" s="9">
        <v>16775.350994938068</v>
      </c>
      <c r="DE28" s="9">
        <v>15005.6490262117</v>
      </c>
      <c r="DF28" s="9">
        <v>23384.08853611441</v>
      </c>
      <c r="DG28" s="10">
        <v>16037.46441</v>
      </c>
      <c r="DH28" s="10">
        <v>13787.2583420217</v>
      </c>
      <c r="DI28" s="10">
        <f t="shared" si="55"/>
        <v>-13005.54477440043</v>
      </c>
      <c r="DJ28" s="10">
        <f t="shared" si="55"/>
        <v>-1769.7019687263673</v>
      </c>
      <c r="DK28" s="10">
        <f t="shared" si="56"/>
        <v>737.88658493806724</v>
      </c>
      <c r="DL28" s="10">
        <f t="shared" si="57"/>
        <v>1218.3906841900007</v>
      </c>
      <c r="DM28" s="18">
        <f t="shared" si="58"/>
        <v>-0.10549418425047391</v>
      </c>
      <c r="DN28" s="18">
        <f t="shared" si="59"/>
        <v>-0.14030934133049158</v>
      </c>
      <c r="DO28" s="18">
        <f t="shared" si="60"/>
        <v>-0.43670764221237907</v>
      </c>
      <c r="DP28" s="18">
        <f t="shared" si="61"/>
        <v>-0.31417192569931796</v>
      </c>
      <c r="DQ28" s="7"/>
      <c r="DR28" s="9">
        <v>17089.789144734699</v>
      </c>
      <c r="DS28" s="9">
        <v>12505.3859935</v>
      </c>
      <c r="DT28" s="9">
        <v>11159.2619342009</v>
      </c>
      <c r="DU28" s="9">
        <v>17089.789141300003</v>
      </c>
      <c r="DV28" s="10">
        <v>12505.3859935</v>
      </c>
      <c r="DW28" s="10">
        <v>11159.2619342009</v>
      </c>
      <c r="DX28" s="10">
        <f t="shared" si="62"/>
        <v>-4584.4031512346992</v>
      </c>
      <c r="DY28" s="10">
        <f t="shared" si="62"/>
        <v>-1346.1240592990998</v>
      </c>
      <c r="DZ28" s="10">
        <f t="shared" si="63"/>
        <v>0</v>
      </c>
      <c r="EA28" s="10">
        <f t="shared" si="64"/>
        <v>0</v>
      </c>
      <c r="EB28" s="18">
        <f t="shared" si="65"/>
        <v>-0.107643543349944</v>
      </c>
      <c r="EC28" s="18">
        <f t="shared" si="66"/>
        <v>-0.107643543349944</v>
      </c>
      <c r="ED28" s="18">
        <f t="shared" si="67"/>
        <v>-0.26825393294259203</v>
      </c>
      <c r="EE28" s="18">
        <f t="shared" si="68"/>
        <v>-0.26825393279552612</v>
      </c>
      <c r="EF28" s="6"/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v>0</v>
      </c>
      <c r="EM28" s="10">
        <f t="shared" si="69"/>
        <v>0</v>
      </c>
      <c r="EN28" s="10">
        <f t="shared" si="69"/>
        <v>0</v>
      </c>
      <c r="EO28" s="10">
        <f t="shared" si="70"/>
        <v>0</v>
      </c>
      <c r="EP28" s="10">
        <f t="shared" si="71"/>
        <v>0</v>
      </c>
      <c r="EQ28" s="18">
        <f t="shared" si="72"/>
        <v>0</v>
      </c>
      <c r="ER28" s="18">
        <f t="shared" si="73"/>
        <v>0</v>
      </c>
      <c r="ES28" s="18">
        <f t="shared" si="74"/>
        <v>0</v>
      </c>
      <c r="ET28" s="18">
        <f t="shared" si="75"/>
        <v>0</v>
      </c>
      <c r="EU28" s="7"/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10">
        <f t="shared" si="76"/>
        <v>0</v>
      </c>
      <c r="FC28" s="10">
        <f t="shared" si="76"/>
        <v>0</v>
      </c>
      <c r="FD28" s="10">
        <f t="shared" si="77"/>
        <v>0</v>
      </c>
      <c r="FE28" s="10">
        <f t="shared" si="78"/>
        <v>0</v>
      </c>
      <c r="FF28" s="18">
        <f t="shared" si="79"/>
        <v>0</v>
      </c>
      <c r="FG28" s="18">
        <f t="shared" si="80"/>
        <v>0</v>
      </c>
      <c r="FH28" s="18">
        <f t="shared" si="81"/>
        <v>0</v>
      </c>
      <c r="FI28" s="18">
        <f t="shared" si="82"/>
        <v>0</v>
      </c>
      <c r="FJ28" s="7"/>
    </row>
    <row r="29" spans="1:166">
      <c r="A29" s="5" t="s">
        <v>26</v>
      </c>
      <c r="B29" s="9">
        <f t="shared" si="0"/>
        <v>122005.93548556782</v>
      </c>
      <c r="C29" s="9">
        <f t="shared" si="1"/>
        <v>104743.01817305066</v>
      </c>
      <c r="D29" s="9">
        <f t="shared" si="2"/>
        <v>100827.19340554457</v>
      </c>
      <c r="E29" s="9">
        <f t="shared" si="3"/>
        <v>118671.01311136564</v>
      </c>
      <c r="F29" s="9">
        <f t="shared" si="4"/>
        <v>103377.57604545014</v>
      </c>
      <c r="G29" s="9">
        <f t="shared" si="5"/>
        <v>99459.109382336363</v>
      </c>
      <c r="H29" s="10">
        <f t="shared" si="6"/>
        <v>-17262.917312517166</v>
      </c>
      <c r="I29" s="10">
        <f t="shared" si="6"/>
        <v>-3915.8247675060848</v>
      </c>
      <c r="J29" s="10">
        <f t="shared" si="7"/>
        <v>1365.442127600516</v>
      </c>
      <c r="K29" s="10">
        <f t="shared" si="8"/>
        <v>1368.0840232082119</v>
      </c>
      <c r="L29" s="18">
        <f t="shared" si="9"/>
        <v>-3.7385067146304435E-2</v>
      </c>
      <c r="M29" s="18">
        <f t="shared" si="10"/>
        <v>-3.7904416151052132E-2</v>
      </c>
      <c r="N29" s="18">
        <f t="shared" si="11"/>
        <v>-0.1414924384114018</v>
      </c>
      <c r="O29" s="18">
        <f t="shared" si="12"/>
        <v>-0.12887255838596001</v>
      </c>
      <c r="P29" s="5"/>
      <c r="Q29" s="10">
        <v>524.20045291140002</v>
      </c>
      <c r="R29" s="9">
        <v>235.32050806999999</v>
      </c>
      <c r="S29" s="9">
        <v>367.30800481999898</v>
      </c>
      <c r="T29" s="9">
        <v>524.20045289999996</v>
      </c>
      <c r="U29" s="10">
        <v>240.62469066</v>
      </c>
      <c r="V29" s="10">
        <v>616.75572488999899</v>
      </c>
      <c r="W29" s="10">
        <f t="shared" si="13"/>
        <v>-288.87994484140006</v>
      </c>
      <c r="X29" s="10">
        <f t="shared" si="13"/>
        <v>131.987496749999</v>
      </c>
      <c r="Y29" s="10">
        <f t="shared" si="14"/>
        <v>-5.3041825900000106</v>
      </c>
      <c r="Z29" s="10">
        <f t="shared" si="15"/>
        <v>-249.44772007</v>
      </c>
      <c r="AA29" s="18">
        <f t="shared" si="16"/>
        <v>0.56088395283736647</v>
      </c>
      <c r="AB29" s="18">
        <f t="shared" si="17"/>
        <v>1.5631439699655258</v>
      </c>
      <c r="AC29" s="18">
        <f t="shared" si="18"/>
        <v>-0.55108678986629245</v>
      </c>
      <c r="AD29" s="18">
        <f t="shared" si="19"/>
        <v>-0.54096817481021287</v>
      </c>
      <c r="AE29" s="7"/>
      <c r="AF29" s="9">
        <v>3105.4838415505901</v>
      </c>
      <c r="AG29" s="9">
        <v>2956.7117422224001</v>
      </c>
      <c r="AH29" s="9">
        <v>2965.8006931108698</v>
      </c>
      <c r="AI29" s="9">
        <v>3105.4838420000001</v>
      </c>
      <c r="AJ29" s="10">
        <v>3028.2668469999999</v>
      </c>
      <c r="AK29" s="10">
        <v>3059.33332735765</v>
      </c>
      <c r="AL29" s="10">
        <f t="shared" si="20"/>
        <v>-148.77209932819005</v>
      </c>
      <c r="AM29" s="10">
        <f t="shared" si="20"/>
        <v>9.0889508884697534</v>
      </c>
      <c r="AN29" s="10">
        <f t="shared" si="21"/>
        <v>-71.555104777599809</v>
      </c>
      <c r="AO29" s="10">
        <f t="shared" si="22"/>
        <v>-93.532634246780162</v>
      </c>
      <c r="AP29" s="18">
        <f t="shared" si="23"/>
        <v>3.0740064236488883E-3</v>
      </c>
      <c r="AQ29" s="18">
        <f t="shared" si="24"/>
        <v>1.0258831842519626E-2</v>
      </c>
      <c r="AR29" s="18">
        <f t="shared" si="25"/>
        <v>-4.790625452229276E-2</v>
      </c>
      <c r="AS29" s="18">
        <f t="shared" si="26"/>
        <v>-2.4864722835031973E-2</v>
      </c>
      <c r="AT29" s="7"/>
      <c r="AU29" s="9">
        <v>456.01695517861799</v>
      </c>
      <c r="AV29" s="9">
        <v>385.79200120438497</v>
      </c>
      <c r="AW29" s="9">
        <v>344.59548928913398</v>
      </c>
      <c r="AX29" s="9">
        <v>456.01695517861799</v>
      </c>
      <c r="AY29" s="10">
        <v>385.80010129999999</v>
      </c>
      <c r="AZ29" s="10">
        <v>325.94488660431699</v>
      </c>
      <c r="BA29" s="10">
        <f t="shared" si="27"/>
        <v>-70.224953974233017</v>
      </c>
      <c r="BB29" s="10">
        <f t="shared" si="27"/>
        <v>-41.196511915250994</v>
      </c>
      <c r="BC29" s="10">
        <f t="shared" si="28"/>
        <v>-8.1000956150205639E-3</v>
      </c>
      <c r="BD29" s="10">
        <f t="shared" si="29"/>
        <v>18.650602684816988</v>
      </c>
      <c r="BE29" s="18">
        <f t="shared" si="30"/>
        <v>-0.10678425624855269</v>
      </c>
      <c r="BF29" s="18">
        <f t="shared" si="31"/>
        <v>-0.15514566868695379</v>
      </c>
      <c r="BG29" s="18">
        <f t="shared" si="32"/>
        <v>-0.15399636609284953</v>
      </c>
      <c r="BH29" s="18">
        <f t="shared" si="33"/>
        <v>-0.15397860338573299</v>
      </c>
      <c r="BI29" s="1"/>
      <c r="BJ29" s="9">
        <v>0</v>
      </c>
      <c r="BK29" s="9">
        <v>0</v>
      </c>
      <c r="BL29" s="9">
        <v>0</v>
      </c>
      <c r="BM29" s="9">
        <v>0</v>
      </c>
      <c r="BN29" s="10">
        <v>0</v>
      </c>
      <c r="BO29" s="10">
        <v>0</v>
      </c>
      <c r="BP29" s="10">
        <f t="shared" si="34"/>
        <v>0</v>
      </c>
      <c r="BQ29" s="10">
        <f t="shared" si="34"/>
        <v>0</v>
      </c>
      <c r="BR29" s="10">
        <f t="shared" si="35"/>
        <v>0</v>
      </c>
      <c r="BS29" s="10">
        <f t="shared" si="36"/>
        <v>0</v>
      </c>
      <c r="BT29" s="18">
        <f t="shared" si="37"/>
        <v>0</v>
      </c>
      <c r="BU29" s="18">
        <f t="shared" si="38"/>
        <v>0</v>
      </c>
      <c r="BV29" s="18">
        <f t="shared" si="39"/>
        <v>0</v>
      </c>
      <c r="BW29" s="18">
        <f t="shared" si="40"/>
        <v>0</v>
      </c>
      <c r="BX29" s="2"/>
      <c r="BY29" s="9">
        <v>20784.113551496499</v>
      </c>
      <c r="BZ29" s="9">
        <v>20402.545232154898</v>
      </c>
      <c r="CA29" s="9">
        <v>19591.6590883801</v>
      </c>
      <c r="CB29" s="9">
        <v>20784.113549999998</v>
      </c>
      <c r="CC29" s="10">
        <v>19930.571446990136</v>
      </c>
      <c r="CD29" s="10">
        <v>19317.519982207999</v>
      </c>
      <c r="CE29" s="10">
        <f t="shared" si="41"/>
        <v>-381.56831934160073</v>
      </c>
      <c r="CF29" s="10">
        <f t="shared" si="41"/>
        <v>-810.88614377479826</v>
      </c>
      <c r="CG29" s="10">
        <f t="shared" si="42"/>
        <v>471.97378516476238</v>
      </c>
      <c r="CH29" s="10">
        <f t="shared" si="43"/>
        <v>274.13910617210058</v>
      </c>
      <c r="CI29" s="18">
        <f t="shared" si="44"/>
        <v>-3.9744362016991011E-2</v>
      </c>
      <c r="CJ29" s="18">
        <f t="shared" si="45"/>
        <v>-3.075935210451369E-2</v>
      </c>
      <c r="CK29" s="18">
        <f t="shared" si="46"/>
        <v>-1.8358652554326862E-2</v>
      </c>
      <c r="CL29" s="18">
        <f t="shared" si="47"/>
        <v>-4.1067043872547664E-2</v>
      </c>
      <c r="CM29" s="6"/>
      <c r="CN29" s="9">
        <v>52204.048571899992</v>
      </c>
      <c r="CO29" s="9">
        <v>52204.048571899992</v>
      </c>
      <c r="CP29" s="9">
        <v>52204.048571899992</v>
      </c>
      <c r="CQ29" s="9">
        <v>52204.048571899992</v>
      </c>
      <c r="CR29" s="9">
        <v>52204.048571899992</v>
      </c>
      <c r="CS29" s="9">
        <v>52204.048571899992</v>
      </c>
      <c r="CT29" s="10">
        <f t="shared" si="48"/>
        <v>0</v>
      </c>
      <c r="CU29" s="10">
        <f t="shared" si="48"/>
        <v>0</v>
      </c>
      <c r="CV29" s="10">
        <f t="shared" si="49"/>
        <v>0</v>
      </c>
      <c r="CW29" s="10">
        <f t="shared" si="50"/>
        <v>0</v>
      </c>
      <c r="CX29" s="18">
        <f t="shared" si="51"/>
        <v>0</v>
      </c>
      <c r="CY29" s="18">
        <f t="shared" si="52"/>
        <v>0</v>
      </c>
      <c r="CZ29" s="18">
        <f t="shared" si="53"/>
        <v>0</v>
      </c>
      <c r="DA29" s="18">
        <f t="shared" si="54"/>
        <v>0</v>
      </c>
      <c r="DB29" s="7"/>
      <c r="DC29" s="9">
        <v>24740.9355299325</v>
      </c>
      <c r="DD29" s="9">
        <v>14213.738589898978</v>
      </c>
      <c r="DE29" s="9">
        <v>12480.296757616299</v>
      </c>
      <c r="DF29" s="9">
        <v>21406.01315338703</v>
      </c>
      <c r="DG29" s="10">
        <v>13243.40286</v>
      </c>
      <c r="DH29" s="10">
        <v>11062.022088948201</v>
      </c>
      <c r="DI29" s="10">
        <f t="shared" si="55"/>
        <v>-10527.196940033522</v>
      </c>
      <c r="DJ29" s="10">
        <f t="shared" si="55"/>
        <v>-1733.4418322826787</v>
      </c>
      <c r="DK29" s="10">
        <f t="shared" si="56"/>
        <v>970.33572989897766</v>
      </c>
      <c r="DL29" s="10">
        <f t="shared" si="57"/>
        <v>1418.2746686680985</v>
      </c>
      <c r="DM29" s="18">
        <f t="shared" si="58"/>
        <v>-0.12195537587236567</v>
      </c>
      <c r="DN29" s="18">
        <f t="shared" si="59"/>
        <v>-0.16471452194816033</v>
      </c>
      <c r="DO29" s="18">
        <f t="shared" si="60"/>
        <v>-0.4254971250904126</v>
      </c>
      <c r="DP29" s="18">
        <f t="shared" si="61"/>
        <v>-0.38132324010533819</v>
      </c>
      <c r="DQ29" s="7"/>
      <c r="DR29" s="9">
        <v>20191.136582598199</v>
      </c>
      <c r="DS29" s="9">
        <v>14344.8615276</v>
      </c>
      <c r="DT29" s="9">
        <v>12873.484800428199</v>
      </c>
      <c r="DU29" s="9">
        <v>20191.136586000001</v>
      </c>
      <c r="DV29" s="10">
        <v>14344.8615276</v>
      </c>
      <c r="DW29" s="10">
        <v>12873.484800428199</v>
      </c>
      <c r="DX29" s="10">
        <f t="shared" si="62"/>
        <v>-5846.2750549981993</v>
      </c>
      <c r="DY29" s="10">
        <f t="shared" si="62"/>
        <v>-1471.3767271718007</v>
      </c>
      <c r="DZ29" s="10">
        <f t="shared" si="63"/>
        <v>0</v>
      </c>
      <c r="EA29" s="10">
        <f t="shared" si="64"/>
        <v>0</v>
      </c>
      <c r="EB29" s="18">
        <f t="shared" si="65"/>
        <v>-0.10257169261207728</v>
      </c>
      <c r="EC29" s="18">
        <f t="shared" si="66"/>
        <v>-0.10257169261207728</v>
      </c>
      <c r="ED29" s="18">
        <f t="shared" si="67"/>
        <v>-0.28954660531774279</v>
      </c>
      <c r="EE29" s="18">
        <f t="shared" si="68"/>
        <v>-0.28954660543743993</v>
      </c>
      <c r="EF29" s="6"/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v>0</v>
      </c>
      <c r="EM29" s="10">
        <f t="shared" si="69"/>
        <v>0</v>
      </c>
      <c r="EN29" s="10">
        <f t="shared" si="69"/>
        <v>0</v>
      </c>
      <c r="EO29" s="10">
        <f t="shared" si="70"/>
        <v>0</v>
      </c>
      <c r="EP29" s="10">
        <f t="shared" si="71"/>
        <v>0</v>
      </c>
      <c r="EQ29" s="18">
        <f t="shared" si="72"/>
        <v>0</v>
      </c>
      <c r="ER29" s="18">
        <f t="shared" si="73"/>
        <v>0</v>
      </c>
      <c r="ES29" s="18">
        <f t="shared" si="74"/>
        <v>0</v>
      </c>
      <c r="ET29" s="18">
        <f t="shared" si="75"/>
        <v>0</v>
      </c>
      <c r="EU29" s="7"/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10">
        <f t="shared" si="76"/>
        <v>0</v>
      </c>
      <c r="FC29" s="10">
        <f t="shared" si="76"/>
        <v>0</v>
      </c>
      <c r="FD29" s="10">
        <f t="shared" si="77"/>
        <v>0</v>
      </c>
      <c r="FE29" s="10">
        <f t="shared" si="78"/>
        <v>0</v>
      </c>
      <c r="FF29" s="18">
        <f t="shared" si="79"/>
        <v>0</v>
      </c>
      <c r="FG29" s="18">
        <f t="shared" si="80"/>
        <v>0</v>
      </c>
      <c r="FH29" s="18">
        <f t="shared" si="81"/>
        <v>0</v>
      </c>
      <c r="FI29" s="18">
        <f t="shared" si="82"/>
        <v>0</v>
      </c>
      <c r="FJ29" s="7"/>
    </row>
    <row r="30" spans="1:166">
      <c r="A30" s="5" t="s">
        <v>27</v>
      </c>
      <c r="B30" s="9">
        <f t="shared" si="0"/>
        <v>77271.767527952339</v>
      </c>
      <c r="C30" s="9">
        <f t="shared" si="1"/>
        <v>62761.476547336075</v>
      </c>
      <c r="D30" s="9">
        <f t="shared" si="2"/>
        <v>59680.203025079842</v>
      </c>
      <c r="E30" s="9">
        <f t="shared" si="3"/>
        <v>74113.159004888585</v>
      </c>
      <c r="F30" s="9">
        <f t="shared" si="4"/>
        <v>63191.362197892042</v>
      </c>
      <c r="G30" s="9">
        <f t="shared" si="5"/>
        <v>58796.578523954566</v>
      </c>
      <c r="H30" s="10">
        <f t="shared" si="6"/>
        <v>-14510.290980616264</v>
      </c>
      <c r="I30" s="10">
        <f t="shared" si="6"/>
        <v>-3081.2735222562333</v>
      </c>
      <c r="J30" s="10">
        <f t="shared" si="7"/>
        <v>-429.885650555967</v>
      </c>
      <c r="K30" s="10">
        <f t="shared" si="8"/>
        <v>883.62450112527586</v>
      </c>
      <c r="L30" s="18">
        <f t="shared" si="9"/>
        <v>-4.9094981376549829E-2</v>
      </c>
      <c r="M30" s="18">
        <f t="shared" si="10"/>
        <v>-6.9547221662584743E-2</v>
      </c>
      <c r="N30" s="18">
        <f t="shared" si="11"/>
        <v>-0.18778256852177352</v>
      </c>
      <c r="O30" s="18">
        <f t="shared" si="12"/>
        <v>-0.1473664994670667</v>
      </c>
      <c r="P30" s="5"/>
      <c r="Q30" s="10">
        <v>136.0410520689</v>
      </c>
      <c r="R30" s="9">
        <v>178.45821178</v>
      </c>
      <c r="S30" s="9">
        <v>207.261662129999</v>
      </c>
      <c r="T30" s="9">
        <v>136.0410521</v>
      </c>
      <c r="U30" s="10">
        <v>163.68917740000001</v>
      </c>
      <c r="V30" s="10">
        <v>156.570721719999</v>
      </c>
      <c r="W30" s="10">
        <f t="shared" si="13"/>
        <v>42.417159711099998</v>
      </c>
      <c r="X30" s="10">
        <f t="shared" si="13"/>
        <v>28.803450349998997</v>
      </c>
      <c r="Y30" s="10">
        <f t="shared" si="14"/>
        <v>14.769034379999994</v>
      </c>
      <c r="Z30" s="10">
        <f t="shared" si="15"/>
        <v>50.690940409999996</v>
      </c>
      <c r="AA30" s="18">
        <f t="shared" si="16"/>
        <v>0.16140165287270367</v>
      </c>
      <c r="AB30" s="18">
        <f t="shared" si="17"/>
        <v>-4.3487637931040185E-2</v>
      </c>
      <c r="AC30" s="18">
        <f t="shared" si="18"/>
        <v>0.31179676330066308</v>
      </c>
      <c r="AD30" s="18">
        <f t="shared" si="19"/>
        <v>0.20323369213343509</v>
      </c>
      <c r="AE30" s="7"/>
      <c r="AF30" s="9">
        <v>967.57312712279895</v>
      </c>
      <c r="AG30" s="9">
        <v>467.35588060656102</v>
      </c>
      <c r="AH30" s="9">
        <v>468.84240586643102</v>
      </c>
      <c r="AI30" s="9">
        <v>967.54119509999998</v>
      </c>
      <c r="AJ30" s="10">
        <v>639.58796419999999</v>
      </c>
      <c r="AK30" s="10">
        <v>642.967344830407</v>
      </c>
      <c r="AL30" s="10">
        <f t="shared" si="20"/>
        <v>-500.21724651623794</v>
      </c>
      <c r="AM30" s="10">
        <f t="shared" si="20"/>
        <v>1.4865252598700067</v>
      </c>
      <c r="AN30" s="10">
        <f t="shared" si="21"/>
        <v>-172.23208359343897</v>
      </c>
      <c r="AO30" s="10">
        <f t="shared" si="22"/>
        <v>-174.12493896397598</v>
      </c>
      <c r="AP30" s="18">
        <f t="shared" si="23"/>
        <v>3.180713716366872E-3</v>
      </c>
      <c r="AQ30" s="18">
        <f t="shared" si="24"/>
        <v>5.2836839020789896E-3</v>
      </c>
      <c r="AR30" s="18">
        <f t="shared" si="25"/>
        <v>-0.51698133453095907</v>
      </c>
      <c r="AS30" s="18">
        <f t="shared" si="26"/>
        <v>-0.33895531535078927</v>
      </c>
      <c r="AT30" s="7"/>
      <c r="AU30" s="9">
        <v>22.544457631438998</v>
      </c>
      <c r="AV30" s="9">
        <v>20.102137534259398</v>
      </c>
      <c r="AW30" s="9">
        <v>18.449021890292599</v>
      </c>
      <c r="AX30" s="9">
        <v>22.544457631438998</v>
      </c>
      <c r="AY30" s="10">
        <v>20.10257408</v>
      </c>
      <c r="AZ30" s="10">
        <v>17.590200827458101</v>
      </c>
      <c r="BA30" s="10">
        <f t="shared" si="27"/>
        <v>-2.4423200971796</v>
      </c>
      <c r="BB30" s="10">
        <f t="shared" si="27"/>
        <v>-1.6531156439667996</v>
      </c>
      <c r="BC30" s="10">
        <f t="shared" si="28"/>
        <v>-4.3654574060170148E-4</v>
      </c>
      <c r="BD30" s="10">
        <f t="shared" si="29"/>
        <v>0.85882106283449744</v>
      </c>
      <c r="BE30" s="18">
        <f t="shared" si="30"/>
        <v>-8.2235814034674171E-2</v>
      </c>
      <c r="BF30" s="18">
        <f t="shared" si="31"/>
        <v>-0.12497768905333634</v>
      </c>
      <c r="BG30" s="18">
        <f t="shared" si="32"/>
        <v>-0.10833350427440326</v>
      </c>
      <c r="BH30" s="18">
        <f t="shared" si="33"/>
        <v>-0.10831414050226297</v>
      </c>
      <c r="BI30" s="1"/>
      <c r="BJ30" s="9">
        <v>0</v>
      </c>
      <c r="BK30" s="9">
        <v>0</v>
      </c>
      <c r="BL30" s="9">
        <v>0</v>
      </c>
      <c r="BM30" s="9">
        <v>0.9228984066</v>
      </c>
      <c r="BN30" s="10">
        <v>1.2608070810000001</v>
      </c>
      <c r="BO30" s="10">
        <v>1.3715148370000001</v>
      </c>
      <c r="BP30" s="10">
        <f t="shared" si="34"/>
        <v>0</v>
      </c>
      <c r="BQ30" s="10">
        <f t="shared" si="34"/>
        <v>0</v>
      </c>
      <c r="BR30" s="10">
        <f t="shared" si="35"/>
        <v>-1.2608070810000001</v>
      </c>
      <c r="BS30" s="10">
        <f t="shared" si="36"/>
        <v>-1.3715148370000001</v>
      </c>
      <c r="BT30" s="18">
        <f t="shared" si="37"/>
        <v>0</v>
      </c>
      <c r="BU30" s="18">
        <f t="shared" si="38"/>
        <v>8.7807054440234414E-2</v>
      </c>
      <c r="BV30" s="18">
        <f t="shared" si="39"/>
        <v>0</v>
      </c>
      <c r="BW30" s="18">
        <f t="shared" si="40"/>
        <v>0.36613853917558609</v>
      </c>
      <c r="BX30" s="2"/>
      <c r="BY30" s="9">
        <v>35842.091264052702</v>
      </c>
      <c r="BZ30" s="9">
        <v>33502.636112825203</v>
      </c>
      <c r="CA30" s="9">
        <v>33204.016829446598</v>
      </c>
      <c r="CB30" s="9">
        <v>35842.091260000001</v>
      </c>
      <c r="CC30" s="10">
        <v>34381.310452921032</v>
      </c>
      <c r="CD30" s="10">
        <v>33159.260047747397</v>
      </c>
      <c r="CE30" s="10">
        <f t="shared" si="41"/>
        <v>-2339.4551512274993</v>
      </c>
      <c r="CF30" s="10">
        <f t="shared" si="41"/>
        <v>-298.61928337860445</v>
      </c>
      <c r="CG30" s="10">
        <f t="shared" si="42"/>
        <v>-878.67434009582939</v>
      </c>
      <c r="CH30" s="10">
        <f t="shared" si="43"/>
        <v>44.756781699201383</v>
      </c>
      <c r="CI30" s="18">
        <f t="shared" si="44"/>
        <v>-8.9133070715080084E-3</v>
      </c>
      <c r="CJ30" s="18">
        <f t="shared" si="45"/>
        <v>-3.5544032181292554E-2</v>
      </c>
      <c r="CK30" s="18">
        <f t="shared" si="46"/>
        <v>-6.5271167744997666E-2</v>
      </c>
      <c r="CL30" s="18">
        <f t="shared" si="47"/>
        <v>-4.0756014945735303E-2</v>
      </c>
      <c r="CM30" s="6"/>
      <c r="CN30" s="9">
        <v>1465.0787960000002</v>
      </c>
      <c r="CO30" s="9">
        <v>1465.0787960000002</v>
      </c>
      <c r="CP30" s="9">
        <v>1465.0787960000002</v>
      </c>
      <c r="CQ30" s="9">
        <v>1465.0787960000002</v>
      </c>
      <c r="CR30" s="9">
        <v>1465.0787960000002</v>
      </c>
      <c r="CS30" s="9">
        <v>1465.0787960000002</v>
      </c>
      <c r="CT30" s="10">
        <f t="shared" si="48"/>
        <v>0</v>
      </c>
      <c r="CU30" s="10">
        <f t="shared" si="48"/>
        <v>0</v>
      </c>
      <c r="CV30" s="10">
        <f t="shared" si="49"/>
        <v>0</v>
      </c>
      <c r="CW30" s="10">
        <f t="shared" si="50"/>
        <v>0</v>
      </c>
      <c r="CX30" s="18">
        <f t="shared" si="51"/>
        <v>0</v>
      </c>
      <c r="CY30" s="18">
        <f t="shared" si="52"/>
        <v>0</v>
      </c>
      <c r="CZ30" s="18">
        <f t="shared" si="53"/>
        <v>0</v>
      </c>
      <c r="DA30" s="18">
        <f t="shared" si="54"/>
        <v>0</v>
      </c>
      <c r="DB30" s="7"/>
      <c r="DC30" s="9">
        <v>17606.694790202298</v>
      </c>
      <c r="DD30" s="9">
        <v>11007.532602380046</v>
      </c>
      <c r="DE30" s="9">
        <v>9875.2597462973208</v>
      </c>
      <c r="DF30" s="9">
        <v>14447.195304250554</v>
      </c>
      <c r="DG30" s="10">
        <v>10400.019619999999</v>
      </c>
      <c r="DH30" s="10">
        <v>8912.4453345430993</v>
      </c>
      <c r="DI30" s="10">
        <f t="shared" si="55"/>
        <v>-6599.1621878222522</v>
      </c>
      <c r="DJ30" s="10">
        <f t="shared" si="55"/>
        <v>-1132.2728560827254</v>
      </c>
      <c r="DK30" s="10">
        <f t="shared" si="56"/>
        <v>607.51298238004711</v>
      </c>
      <c r="DL30" s="10">
        <f t="shared" si="57"/>
        <v>962.81441175422151</v>
      </c>
      <c r="DM30" s="18">
        <f t="shared" si="58"/>
        <v>-0.10286345696018248</v>
      </c>
      <c r="DN30" s="18">
        <f t="shared" si="59"/>
        <v>-0.14303571914385485</v>
      </c>
      <c r="DO30" s="18">
        <f t="shared" si="60"/>
        <v>-0.37480982469773527</v>
      </c>
      <c r="DP30" s="18">
        <f t="shared" si="61"/>
        <v>-0.28013573562335814</v>
      </c>
      <c r="DQ30" s="7"/>
      <c r="DR30" s="9">
        <v>21231.7440408742</v>
      </c>
      <c r="DS30" s="9">
        <v>16120.31280621</v>
      </c>
      <c r="DT30" s="9">
        <v>14441.294563449201</v>
      </c>
      <c r="DU30" s="9">
        <v>21231.744041400001</v>
      </c>
      <c r="DV30" s="10">
        <v>16120.31280621</v>
      </c>
      <c r="DW30" s="10">
        <v>14441.294563449201</v>
      </c>
      <c r="DX30" s="10">
        <f t="shared" si="62"/>
        <v>-5111.4312346642</v>
      </c>
      <c r="DY30" s="10">
        <f t="shared" si="62"/>
        <v>-1679.0182427607997</v>
      </c>
      <c r="DZ30" s="10">
        <f t="shared" si="63"/>
        <v>0</v>
      </c>
      <c r="EA30" s="10">
        <f t="shared" si="64"/>
        <v>0</v>
      </c>
      <c r="EB30" s="18">
        <f t="shared" si="65"/>
        <v>-0.10415543810750337</v>
      </c>
      <c r="EC30" s="18">
        <f t="shared" si="66"/>
        <v>-0.10415543810750337</v>
      </c>
      <c r="ED30" s="18">
        <f t="shared" si="67"/>
        <v>-0.24074476523567495</v>
      </c>
      <c r="EE30" s="18">
        <f t="shared" si="68"/>
        <v>-0.24074476525447777</v>
      </c>
      <c r="EF30" s="6"/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v>0</v>
      </c>
      <c r="EM30" s="10">
        <f t="shared" si="69"/>
        <v>0</v>
      </c>
      <c r="EN30" s="10">
        <f t="shared" si="69"/>
        <v>0</v>
      </c>
      <c r="EO30" s="10">
        <f t="shared" si="70"/>
        <v>0</v>
      </c>
      <c r="EP30" s="10">
        <f t="shared" si="71"/>
        <v>0</v>
      </c>
      <c r="EQ30" s="18">
        <f t="shared" si="72"/>
        <v>0</v>
      </c>
      <c r="ER30" s="18">
        <f t="shared" si="73"/>
        <v>0</v>
      </c>
      <c r="ES30" s="18">
        <f t="shared" si="74"/>
        <v>0</v>
      </c>
      <c r="ET30" s="18">
        <f t="shared" si="75"/>
        <v>0</v>
      </c>
      <c r="EU30" s="7"/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10">
        <f t="shared" si="76"/>
        <v>0</v>
      </c>
      <c r="FC30" s="10">
        <f t="shared" si="76"/>
        <v>0</v>
      </c>
      <c r="FD30" s="10">
        <f t="shared" si="77"/>
        <v>0</v>
      </c>
      <c r="FE30" s="10">
        <f t="shared" si="78"/>
        <v>0</v>
      </c>
      <c r="FF30" s="18">
        <f t="shared" si="79"/>
        <v>0</v>
      </c>
      <c r="FG30" s="18">
        <f t="shared" si="80"/>
        <v>0</v>
      </c>
      <c r="FH30" s="18">
        <f t="shared" si="81"/>
        <v>0</v>
      </c>
      <c r="FI30" s="18">
        <f t="shared" si="82"/>
        <v>0</v>
      </c>
      <c r="FJ30" s="7"/>
    </row>
    <row r="31" spans="1:166">
      <c r="A31" s="5" t="s">
        <v>28</v>
      </c>
      <c r="B31" s="9">
        <f t="shared" si="0"/>
        <v>314905.4664251933</v>
      </c>
      <c r="C31" s="9">
        <f t="shared" si="1"/>
        <v>241749.77891291617</v>
      </c>
      <c r="D31" s="9">
        <f t="shared" si="2"/>
        <v>228501.79412749864</v>
      </c>
      <c r="E31" s="9">
        <f t="shared" si="3"/>
        <v>291857.00822862645</v>
      </c>
      <c r="F31" s="9">
        <f t="shared" si="4"/>
        <v>237233.54654994275</v>
      </c>
      <c r="G31" s="9">
        <f t="shared" si="5"/>
        <v>220119.37717516845</v>
      </c>
      <c r="H31" s="10">
        <f t="shared" si="6"/>
        <v>-73155.687512277131</v>
      </c>
      <c r="I31" s="10">
        <f t="shared" si="6"/>
        <v>-13247.984785417531</v>
      </c>
      <c r="J31" s="10">
        <f t="shared" si="7"/>
        <v>4516.2323629734165</v>
      </c>
      <c r="K31" s="10">
        <f t="shared" si="8"/>
        <v>8382.4169523301825</v>
      </c>
      <c r="L31" s="18">
        <f t="shared" si="9"/>
        <v>-5.4800400831761506E-2</v>
      </c>
      <c r="M31" s="18">
        <f t="shared" si="10"/>
        <v>-7.2140595727979803E-2</v>
      </c>
      <c r="N31" s="18">
        <f t="shared" si="11"/>
        <v>-0.23230999557657878</v>
      </c>
      <c r="O31" s="18">
        <f t="shared" si="12"/>
        <v>-0.18715830060141767</v>
      </c>
      <c r="P31" s="5"/>
      <c r="Q31" s="10">
        <v>1194.12365999999</v>
      </c>
      <c r="R31" s="9">
        <v>284.29547289999999</v>
      </c>
      <c r="S31" s="9">
        <v>326.32577182</v>
      </c>
      <c r="T31" s="9">
        <v>1188.39366</v>
      </c>
      <c r="U31" s="10">
        <v>372.27313104999996</v>
      </c>
      <c r="V31" s="10">
        <v>359.99242624999903</v>
      </c>
      <c r="W31" s="10">
        <f t="shared" si="13"/>
        <v>-909.82818709998992</v>
      </c>
      <c r="X31" s="10">
        <f t="shared" si="13"/>
        <v>42.030298920000007</v>
      </c>
      <c r="Y31" s="10">
        <f t="shared" si="14"/>
        <v>-87.977658149999968</v>
      </c>
      <c r="Z31" s="10">
        <f t="shared" si="15"/>
        <v>-33.666654429999028</v>
      </c>
      <c r="AA31" s="18">
        <f t="shared" si="16"/>
        <v>0.14784019770439338</v>
      </c>
      <c r="AB31" s="18">
        <f t="shared" si="17"/>
        <v>-3.2988426442067106E-2</v>
      </c>
      <c r="AC31" s="18">
        <f t="shared" si="18"/>
        <v>-0.76192124616306289</v>
      </c>
      <c r="AD31" s="18">
        <f t="shared" si="19"/>
        <v>-0.68674258069501992</v>
      </c>
      <c r="AE31" s="7"/>
      <c r="AF31" s="9">
        <v>12068.224219850201</v>
      </c>
      <c r="AG31" s="9">
        <v>10233.9385139976</v>
      </c>
      <c r="AH31" s="9">
        <v>10208.5589488527</v>
      </c>
      <c r="AI31" s="9">
        <v>12073.95422</v>
      </c>
      <c r="AJ31" s="10">
        <v>10241.336020000001</v>
      </c>
      <c r="AK31" s="10">
        <v>10252.8247861038</v>
      </c>
      <c r="AL31" s="10">
        <f t="shared" si="20"/>
        <v>-1834.2857058526006</v>
      </c>
      <c r="AM31" s="10">
        <f t="shared" si="20"/>
        <v>-25.379565144899971</v>
      </c>
      <c r="AN31" s="10">
        <f t="shared" si="21"/>
        <v>-7.3975060024004051</v>
      </c>
      <c r="AO31" s="10">
        <f t="shared" si="22"/>
        <v>-44.265837251099583</v>
      </c>
      <c r="AP31" s="18">
        <f t="shared" si="23"/>
        <v>-2.4799411399811272E-3</v>
      </c>
      <c r="AQ31" s="18">
        <f t="shared" si="24"/>
        <v>1.1218034523389467E-3</v>
      </c>
      <c r="AR31" s="18">
        <f t="shared" si="25"/>
        <v>-0.15199300845235447</v>
      </c>
      <c r="AS31" s="18">
        <f t="shared" si="26"/>
        <v>-0.15178276864462048</v>
      </c>
      <c r="AT31" s="7"/>
      <c r="AU31" s="9">
        <v>634.40345561978404</v>
      </c>
      <c r="AV31" s="9">
        <v>590.25733431112099</v>
      </c>
      <c r="AW31" s="9">
        <v>550.51815850295895</v>
      </c>
      <c r="AX31" s="9">
        <v>634.40345561978404</v>
      </c>
      <c r="AY31" s="10">
        <v>590.26871349999999</v>
      </c>
      <c r="AZ31" s="10">
        <v>528.84167379631594</v>
      </c>
      <c r="BA31" s="10">
        <f t="shared" si="27"/>
        <v>-44.146121308663055</v>
      </c>
      <c r="BB31" s="10">
        <f t="shared" si="27"/>
        <v>-39.739175808162031</v>
      </c>
      <c r="BC31" s="10">
        <f t="shared" si="28"/>
        <v>-1.1379188879004687E-2</v>
      </c>
      <c r="BD31" s="10">
        <f t="shared" si="29"/>
        <v>21.676484706643009</v>
      </c>
      <c r="BE31" s="18">
        <f t="shared" si="30"/>
        <v>-6.7325170731746903E-2</v>
      </c>
      <c r="BF31" s="18">
        <f t="shared" si="31"/>
        <v>-0.10406623000472487</v>
      </c>
      <c r="BG31" s="18">
        <f t="shared" si="32"/>
        <v>-6.9586823523106842E-2</v>
      </c>
      <c r="BH31" s="18">
        <f t="shared" si="33"/>
        <v>-6.9568886690042325E-2</v>
      </c>
      <c r="BI31" s="1"/>
      <c r="BJ31" s="9">
        <v>228.481278876799</v>
      </c>
      <c r="BK31" s="9">
        <v>310.930477791599</v>
      </c>
      <c r="BL31" s="9">
        <v>339.54416192830001</v>
      </c>
      <c r="BM31" s="9">
        <v>813.33194850519806</v>
      </c>
      <c r="BN31" s="10">
        <v>1111.1241199999999</v>
      </c>
      <c r="BO31" s="10">
        <v>1208.68865619281</v>
      </c>
      <c r="BP31" s="10">
        <f t="shared" si="34"/>
        <v>82.449198914800007</v>
      </c>
      <c r="BQ31" s="10">
        <f t="shared" si="34"/>
        <v>28.613684136701011</v>
      </c>
      <c r="BR31" s="10">
        <f t="shared" si="35"/>
        <v>-800.19364220840089</v>
      </c>
      <c r="BS31" s="10">
        <f t="shared" si="36"/>
        <v>-869.14449426450994</v>
      </c>
      <c r="BT31" s="18">
        <f t="shared" si="37"/>
        <v>9.2025987095029391E-2</v>
      </c>
      <c r="BU31" s="18">
        <f t="shared" si="38"/>
        <v>8.7807054528534587E-2</v>
      </c>
      <c r="BV31" s="18">
        <f t="shared" si="39"/>
        <v>0.36085756925081824</v>
      </c>
      <c r="BW31" s="18">
        <f t="shared" si="40"/>
        <v>0.36613853918084305</v>
      </c>
      <c r="BX31" s="1"/>
      <c r="BY31" s="9">
        <v>124234.524374224</v>
      </c>
      <c r="BZ31" s="9">
        <v>118295.501008534</v>
      </c>
      <c r="CA31" s="9">
        <v>117663.456530165</v>
      </c>
      <c r="CB31" s="9">
        <v>124234.52439999999</v>
      </c>
      <c r="CC31" s="10">
        <v>121338.55446849279</v>
      </c>
      <c r="CD31" s="10">
        <v>117621.175386773</v>
      </c>
      <c r="CE31" s="10">
        <f t="shared" si="41"/>
        <v>-5939.0233656899945</v>
      </c>
      <c r="CF31" s="10">
        <f t="shared" si="41"/>
        <v>-632.04447836900363</v>
      </c>
      <c r="CG31" s="10">
        <f t="shared" si="42"/>
        <v>-3043.0534599587845</v>
      </c>
      <c r="CH31" s="10">
        <f t="shared" si="43"/>
        <v>42.281143391999649</v>
      </c>
      <c r="CI31" s="18">
        <f t="shared" si="44"/>
        <v>-5.3429291306979383E-3</v>
      </c>
      <c r="CJ31" s="18">
        <f t="shared" si="45"/>
        <v>-3.0636421358431924E-2</v>
      </c>
      <c r="CK31" s="18">
        <f t="shared" si="46"/>
        <v>-4.7804935025953336E-2</v>
      </c>
      <c r="CL31" s="18">
        <f t="shared" si="47"/>
        <v>-2.3310508455628674E-2</v>
      </c>
      <c r="CM31" s="6"/>
      <c r="CN31" s="9">
        <v>2375.8037809999996</v>
      </c>
      <c r="CO31" s="9">
        <v>2375.8037809999996</v>
      </c>
      <c r="CP31" s="9">
        <v>2375.8037809999996</v>
      </c>
      <c r="CQ31" s="9">
        <v>2375.8037809999996</v>
      </c>
      <c r="CR31" s="9">
        <v>2375.8037809999996</v>
      </c>
      <c r="CS31" s="9">
        <v>2375.8037809999996</v>
      </c>
      <c r="CT31" s="10">
        <f t="shared" si="48"/>
        <v>0</v>
      </c>
      <c r="CU31" s="10">
        <f t="shared" si="48"/>
        <v>0</v>
      </c>
      <c r="CV31" s="10">
        <f t="shared" si="49"/>
        <v>0</v>
      </c>
      <c r="CW31" s="10">
        <f t="shared" si="50"/>
        <v>0</v>
      </c>
      <c r="CX31" s="18">
        <f t="shared" si="51"/>
        <v>0</v>
      </c>
      <c r="CY31" s="18">
        <f t="shared" si="52"/>
        <v>0</v>
      </c>
      <c r="CZ31" s="18">
        <f t="shared" si="53"/>
        <v>0</v>
      </c>
      <c r="DA31" s="18">
        <f t="shared" si="54"/>
        <v>0</v>
      </c>
      <c r="DB31" s="7"/>
      <c r="DC31" s="9">
        <v>104743.870225905</v>
      </c>
      <c r="DD31" s="9">
        <v>62753.353718481834</v>
      </c>
      <c r="DE31" s="9">
        <v>55844.157155650297</v>
      </c>
      <c r="DF31" s="9">
        <v>81110.561337501451</v>
      </c>
      <c r="DG31" s="10">
        <v>54298.487710000001</v>
      </c>
      <c r="DH31" s="10">
        <v>46578.620845473102</v>
      </c>
      <c r="DI31" s="10">
        <f t="shared" si="55"/>
        <v>-41990.51650742317</v>
      </c>
      <c r="DJ31" s="10">
        <f t="shared" si="55"/>
        <v>-6909.1965628315374</v>
      </c>
      <c r="DK31" s="10">
        <f t="shared" si="56"/>
        <v>8454.866008481833</v>
      </c>
      <c r="DL31" s="10">
        <f t="shared" si="57"/>
        <v>9265.5363101771945</v>
      </c>
      <c r="DM31" s="18">
        <f t="shared" si="58"/>
        <v>-0.11010083371522934</v>
      </c>
      <c r="DN31" s="18">
        <f t="shared" si="59"/>
        <v>-0.14217462014333693</v>
      </c>
      <c r="DO31" s="18">
        <f t="shared" si="60"/>
        <v>-0.40088757859396124</v>
      </c>
      <c r="DP31" s="18">
        <f t="shared" si="61"/>
        <v>-0.33056205240568215</v>
      </c>
      <c r="DQ31" s="7"/>
      <c r="DR31" s="9">
        <v>69426.035429717595</v>
      </c>
      <c r="DS31" s="9">
        <v>46905.69860589999</v>
      </c>
      <c r="DT31" s="9">
        <v>41193.429619579401</v>
      </c>
      <c r="DU31" s="9">
        <v>69426.035426000002</v>
      </c>
      <c r="DV31" s="10">
        <v>46905.69860589999</v>
      </c>
      <c r="DW31" s="10">
        <v>41193.429619579401</v>
      </c>
      <c r="DX31" s="10">
        <f t="shared" si="62"/>
        <v>-22520.336823817604</v>
      </c>
      <c r="DY31" s="10">
        <f t="shared" si="62"/>
        <v>-5712.2689863205887</v>
      </c>
      <c r="DZ31" s="10">
        <f t="shared" si="63"/>
        <v>0</v>
      </c>
      <c r="EA31" s="10">
        <f t="shared" si="64"/>
        <v>0</v>
      </c>
      <c r="EB31" s="18">
        <f t="shared" si="65"/>
        <v>-0.12178198291672127</v>
      </c>
      <c r="EC31" s="18">
        <f t="shared" si="66"/>
        <v>-0.12178198291672127</v>
      </c>
      <c r="ED31" s="18">
        <f t="shared" si="67"/>
        <v>-0.32437883978865145</v>
      </c>
      <c r="EE31" s="18">
        <f t="shared" si="68"/>
        <v>-0.32437883975247361</v>
      </c>
      <c r="EF31" s="6"/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v>0</v>
      </c>
      <c r="EM31" s="10">
        <f t="shared" si="69"/>
        <v>0</v>
      </c>
      <c r="EN31" s="10">
        <f t="shared" si="69"/>
        <v>0</v>
      </c>
      <c r="EO31" s="10">
        <f t="shared" si="70"/>
        <v>0</v>
      </c>
      <c r="EP31" s="10">
        <f t="shared" si="71"/>
        <v>0</v>
      </c>
      <c r="EQ31" s="18">
        <f t="shared" si="72"/>
        <v>0</v>
      </c>
      <c r="ER31" s="18">
        <f t="shared" si="73"/>
        <v>0</v>
      </c>
      <c r="ES31" s="18">
        <f t="shared" si="74"/>
        <v>0</v>
      </c>
      <c r="ET31" s="18">
        <f t="shared" si="75"/>
        <v>0</v>
      </c>
      <c r="EU31" s="7"/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10">
        <f t="shared" si="76"/>
        <v>0</v>
      </c>
      <c r="FC31" s="10">
        <f t="shared" si="76"/>
        <v>0</v>
      </c>
      <c r="FD31" s="10">
        <f t="shared" si="77"/>
        <v>0</v>
      </c>
      <c r="FE31" s="10">
        <f t="shared" si="78"/>
        <v>0</v>
      </c>
      <c r="FF31" s="18">
        <f t="shared" si="79"/>
        <v>0</v>
      </c>
      <c r="FG31" s="18">
        <f t="shared" si="80"/>
        <v>0</v>
      </c>
      <c r="FH31" s="18">
        <f t="shared" si="81"/>
        <v>0</v>
      </c>
      <c r="FI31" s="18">
        <f t="shared" si="82"/>
        <v>0</v>
      </c>
      <c r="FJ31" s="7"/>
    </row>
    <row r="32" spans="1:166">
      <c r="A32" s="5" t="s">
        <v>29</v>
      </c>
      <c r="B32" s="9">
        <f t="shared" si="0"/>
        <v>443413.30211319908</v>
      </c>
      <c r="C32" s="9">
        <f t="shared" si="1"/>
        <v>426499.45686396689</v>
      </c>
      <c r="D32" s="9">
        <f t="shared" si="2"/>
        <v>420252.83101496164</v>
      </c>
      <c r="E32" s="9">
        <f t="shared" si="3"/>
        <v>438267.13898459548</v>
      </c>
      <c r="F32" s="9">
        <f t="shared" si="4"/>
        <v>427069.18929792993</v>
      </c>
      <c r="G32" s="9">
        <f t="shared" si="5"/>
        <v>421549.56939839624</v>
      </c>
      <c r="H32" s="10">
        <f t="shared" si="6"/>
        <v>-16913.845249232196</v>
      </c>
      <c r="I32" s="10">
        <f t="shared" si="6"/>
        <v>-6246.6258490052423</v>
      </c>
      <c r="J32" s="10">
        <f t="shared" si="7"/>
        <v>-569.73243396304315</v>
      </c>
      <c r="K32" s="10">
        <f t="shared" si="8"/>
        <v>-1296.7383834345965</v>
      </c>
      <c r="L32" s="18">
        <f t="shared" si="9"/>
        <v>-1.4646269176838882E-2</v>
      </c>
      <c r="M32" s="18">
        <f t="shared" si="10"/>
        <v>-1.29244160849148E-2</v>
      </c>
      <c r="N32" s="18">
        <f t="shared" si="11"/>
        <v>-3.8144650078436884E-2</v>
      </c>
      <c r="O32" s="18">
        <f t="shared" si="12"/>
        <v>-2.5550511755477855E-2</v>
      </c>
      <c r="P32" s="5"/>
      <c r="Q32" s="10">
        <v>576.33206499999903</v>
      </c>
      <c r="R32" s="9">
        <v>531.98751669000001</v>
      </c>
      <c r="S32" s="9">
        <v>536.53433104999897</v>
      </c>
      <c r="T32" s="9">
        <v>576.33206499999994</v>
      </c>
      <c r="U32" s="10">
        <v>534.98679923000009</v>
      </c>
      <c r="V32" s="10">
        <v>557.35168960999897</v>
      </c>
      <c r="W32" s="10">
        <f t="shared" si="13"/>
        <v>-44.344548309999027</v>
      </c>
      <c r="X32" s="10">
        <f t="shared" si="13"/>
        <v>4.5468143599989617</v>
      </c>
      <c r="Y32" s="10">
        <f t="shared" si="14"/>
        <v>-2.9992825400000811</v>
      </c>
      <c r="Z32" s="10">
        <f t="shared" si="15"/>
        <v>-20.817358560000002</v>
      </c>
      <c r="AA32" s="18">
        <f t="shared" si="16"/>
        <v>8.54684408440449E-3</v>
      </c>
      <c r="AB32" s="18">
        <f t="shared" si="17"/>
        <v>4.1804564920458587E-2</v>
      </c>
      <c r="AC32" s="18">
        <f t="shared" si="18"/>
        <v>-7.6942705434928566E-2</v>
      </c>
      <c r="AD32" s="18">
        <f t="shared" si="19"/>
        <v>-7.1738617857397644E-2</v>
      </c>
      <c r="AE32" s="7"/>
      <c r="AF32" s="9">
        <v>11642.954286577</v>
      </c>
      <c r="AG32" s="9">
        <v>11504.0029950929</v>
      </c>
      <c r="AH32" s="9">
        <v>10582.3524471161</v>
      </c>
      <c r="AI32" s="9">
        <v>11556.97545</v>
      </c>
      <c r="AJ32" s="10">
        <v>11462.499040000001</v>
      </c>
      <c r="AK32" s="10">
        <v>11469.9453445786</v>
      </c>
      <c r="AL32" s="10">
        <f t="shared" si="20"/>
        <v>-138.95129148409978</v>
      </c>
      <c r="AM32" s="10">
        <f t="shared" si="20"/>
        <v>-921.65054797680023</v>
      </c>
      <c r="AN32" s="10">
        <f t="shared" si="21"/>
        <v>41.50395509289956</v>
      </c>
      <c r="AO32" s="10">
        <f t="shared" si="22"/>
        <v>-887.59289746250033</v>
      </c>
      <c r="AP32" s="18">
        <f t="shared" si="23"/>
        <v>-8.0115638736354258E-2</v>
      </c>
      <c r="AQ32" s="18">
        <f t="shared" si="24"/>
        <v>6.4962313650930212E-4</v>
      </c>
      <c r="AR32" s="18">
        <f t="shared" si="25"/>
        <v>-1.1934367177263145E-2</v>
      </c>
      <c r="AS32" s="18">
        <f t="shared" si="26"/>
        <v>-8.1748386858431291E-3</v>
      </c>
      <c r="AT32" s="7"/>
      <c r="AU32" s="9">
        <v>1762.81116221599</v>
      </c>
      <c r="AV32" s="9">
        <v>1486.70645916027</v>
      </c>
      <c r="AW32" s="9">
        <v>1327.09690220482</v>
      </c>
      <c r="AX32" s="9">
        <v>1762.81116221599</v>
      </c>
      <c r="AY32" s="10">
        <v>1486.738249</v>
      </c>
      <c r="AZ32" s="10">
        <v>1254.59162625096</v>
      </c>
      <c r="BA32" s="10">
        <f t="shared" si="27"/>
        <v>-276.10470305571994</v>
      </c>
      <c r="BB32" s="10">
        <f t="shared" si="27"/>
        <v>-159.60955695544999</v>
      </c>
      <c r="BC32" s="10">
        <f t="shared" si="28"/>
        <v>-3.1789839729981395E-2</v>
      </c>
      <c r="BD32" s="10">
        <f t="shared" si="29"/>
        <v>72.505275953860064</v>
      </c>
      <c r="BE32" s="18">
        <f t="shared" si="30"/>
        <v>-0.10735781496880129</v>
      </c>
      <c r="BF32" s="18">
        <f t="shared" si="31"/>
        <v>-0.156144918518902</v>
      </c>
      <c r="BG32" s="18">
        <f t="shared" si="32"/>
        <v>-0.15662749872121015</v>
      </c>
      <c r="BH32" s="18">
        <f t="shared" si="33"/>
        <v>-0.15660946511647053</v>
      </c>
      <c r="BI32" s="1"/>
      <c r="BJ32" s="9">
        <v>0</v>
      </c>
      <c r="BK32" s="9">
        <v>0</v>
      </c>
      <c r="BL32" s="9">
        <v>0</v>
      </c>
      <c r="BM32" s="9">
        <v>0</v>
      </c>
      <c r="BN32" s="10">
        <v>0</v>
      </c>
      <c r="BO32" s="10">
        <v>0</v>
      </c>
      <c r="BP32" s="10">
        <f t="shared" si="34"/>
        <v>0</v>
      </c>
      <c r="BQ32" s="10">
        <f t="shared" si="34"/>
        <v>0</v>
      </c>
      <c r="BR32" s="10">
        <f t="shared" si="35"/>
        <v>0</v>
      </c>
      <c r="BS32" s="10">
        <f t="shared" si="36"/>
        <v>0</v>
      </c>
      <c r="BT32" s="18">
        <f t="shared" si="37"/>
        <v>0</v>
      </c>
      <c r="BU32" s="18">
        <f t="shared" si="38"/>
        <v>0</v>
      </c>
      <c r="BV32" s="18">
        <f t="shared" si="39"/>
        <v>0</v>
      </c>
      <c r="BW32" s="18">
        <f t="shared" si="40"/>
        <v>0</v>
      </c>
      <c r="BX32" s="2"/>
      <c r="BY32" s="9">
        <v>250175.586866992</v>
      </c>
      <c r="BZ32" s="9">
        <v>248166.952632275</v>
      </c>
      <c r="CA32" s="9">
        <v>246503.378148285</v>
      </c>
      <c r="CB32" s="9">
        <v>250175.58689999999</v>
      </c>
      <c r="CC32" s="10">
        <v>247882.72518415988</v>
      </c>
      <c r="CD32" s="10">
        <v>246734.92342763199</v>
      </c>
      <c r="CE32" s="10">
        <f t="shared" si="41"/>
        <v>-2008.6342347169993</v>
      </c>
      <c r="CF32" s="10">
        <f t="shared" si="41"/>
        <v>-1663.5744839899999</v>
      </c>
      <c r="CG32" s="10">
        <f t="shared" si="42"/>
        <v>284.2274481151253</v>
      </c>
      <c r="CH32" s="10">
        <f t="shared" si="43"/>
        <v>-231.54527934698854</v>
      </c>
      <c r="CI32" s="18">
        <f t="shared" si="44"/>
        <v>-6.7034488933545699E-3</v>
      </c>
      <c r="CJ32" s="18">
        <f t="shared" si="45"/>
        <v>-4.6304225341848573E-3</v>
      </c>
      <c r="CK32" s="18">
        <f t="shared" si="46"/>
        <v>-8.0288978627834975E-3</v>
      </c>
      <c r="CL32" s="18">
        <f t="shared" si="47"/>
        <v>-9.1650098406948818E-3</v>
      </c>
      <c r="CM32" s="6"/>
      <c r="CN32" s="9">
        <v>133556.41311430003</v>
      </c>
      <c r="CO32" s="9">
        <v>133556.41311430003</v>
      </c>
      <c r="CP32" s="9">
        <v>133556.41311430003</v>
      </c>
      <c r="CQ32" s="9">
        <v>133556.41311430003</v>
      </c>
      <c r="CR32" s="9">
        <v>133556.41311430003</v>
      </c>
      <c r="CS32" s="9">
        <v>133556.41311430003</v>
      </c>
      <c r="CT32" s="10">
        <f t="shared" si="48"/>
        <v>0</v>
      </c>
      <c r="CU32" s="10">
        <f t="shared" si="48"/>
        <v>0</v>
      </c>
      <c r="CV32" s="10">
        <f t="shared" si="49"/>
        <v>0</v>
      </c>
      <c r="CW32" s="10">
        <f t="shared" si="50"/>
        <v>0</v>
      </c>
      <c r="CX32" s="18">
        <f t="shared" si="51"/>
        <v>0</v>
      </c>
      <c r="CY32" s="18">
        <f t="shared" si="52"/>
        <v>0</v>
      </c>
      <c r="CZ32" s="18">
        <f t="shared" si="53"/>
        <v>0</v>
      </c>
      <c r="DA32" s="18">
        <f t="shared" si="54"/>
        <v>0</v>
      </c>
      <c r="DB32" s="7"/>
      <c r="DC32" s="9">
        <v>33056.650687239002</v>
      </c>
      <c r="DD32" s="9">
        <v>21706.602775208739</v>
      </c>
      <c r="DE32" s="9">
        <v>19197.8743762538</v>
      </c>
      <c r="DF32" s="9">
        <v>27996.466362579369</v>
      </c>
      <c r="DG32" s="10">
        <v>22599.035540000001</v>
      </c>
      <c r="DH32" s="10">
        <v>19427.1625002728</v>
      </c>
      <c r="DI32" s="10">
        <f t="shared" si="55"/>
        <v>-11350.047912030263</v>
      </c>
      <c r="DJ32" s="10">
        <f t="shared" si="55"/>
        <v>-2508.7283989549396</v>
      </c>
      <c r="DK32" s="10">
        <f t="shared" si="56"/>
        <v>-892.43276479126143</v>
      </c>
      <c r="DL32" s="10">
        <f t="shared" si="57"/>
        <v>-229.28812401899995</v>
      </c>
      <c r="DM32" s="18">
        <f t="shared" si="58"/>
        <v>-0.11557443718554501</v>
      </c>
      <c r="DN32" s="18">
        <f t="shared" si="59"/>
        <v>-0.14035435424281831</v>
      </c>
      <c r="DO32" s="18">
        <f t="shared" si="60"/>
        <v>-0.34335141873316793</v>
      </c>
      <c r="DP32" s="18">
        <f t="shared" si="61"/>
        <v>-0.19278971684061105</v>
      </c>
      <c r="DQ32" s="7"/>
      <c r="DR32" s="9">
        <v>12642.553930874999</v>
      </c>
      <c r="DS32" s="9">
        <v>9546.7913712400004</v>
      </c>
      <c r="DT32" s="9">
        <v>8549.1816957518895</v>
      </c>
      <c r="DU32" s="9">
        <v>12642.5539305</v>
      </c>
      <c r="DV32" s="10">
        <v>9546.7913712400004</v>
      </c>
      <c r="DW32" s="10">
        <v>8549.1816957518895</v>
      </c>
      <c r="DX32" s="10">
        <f t="shared" si="62"/>
        <v>-3095.762559634999</v>
      </c>
      <c r="DY32" s="10">
        <f t="shared" si="62"/>
        <v>-997.60967548811095</v>
      </c>
      <c r="DZ32" s="10">
        <f t="shared" si="63"/>
        <v>0</v>
      </c>
      <c r="EA32" s="10">
        <f t="shared" si="64"/>
        <v>0</v>
      </c>
      <c r="EB32" s="18">
        <f t="shared" si="65"/>
        <v>-0.10449685519403309</v>
      </c>
      <c r="EC32" s="18">
        <f t="shared" si="66"/>
        <v>-0.10449685519403309</v>
      </c>
      <c r="ED32" s="18">
        <f t="shared" si="67"/>
        <v>-0.24486844798618465</v>
      </c>
      <c r="EE32" s="18">
        <f t="shared" si="68"/>
        <v>-0.24486844796378618</v>
      </c>
      <c r="EF32" s="6"/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v>0</v>
      </c>
      <c r="EM32" s="10">
        <f t="shared" si="69"/>
        <v>0</v>
      </c>
      <c r="EN32" s="10">
        <f t="shared" si="69"/>
        <v>0</v>
      </c>
      <c r="EO32" s="10">
        <f t="shared" si="70"/>
        <v>0</v>
      </c>
      <c r="EP32" s="10">
        <f t="shared" si="71"/>
        <v>0</v>
      </c>
      <c r="EQ32" s="18">
        <f t="shared" si="72"/>
        <v>0</v>
      </c>
      <c r="ER32" s="18">
        <f t="shared" si="73"/>
        <v>0</v>
      </c>
      <c r="ES32" s="18">
        <f t="shared" si="74"/>
        <v>0</v>
      </c>
      <c r="ET32" s="18">
        <f t="shared" si="75"/>
        <v>0</v>
      </c>
      <c r="EU32" s="7"/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10">
        <f t="shared" si="76"/>
        <v>0</v>
      </c>
      <c r="FC32" s="10">
        <f t="shared" si="76"/>
        <v>0</v>
      </c>
      <c r="FD32" s="10">
        <f t="shared" si="77"/>
        <v>0</v>
      </c>
      <c r="FE32" s="10">
        <f t="shared" si="78"/>
        <v>0</v>
      </c>
      <c r="FF32" s="18">
        <f t="shared" si="79"/>
        <v>0</v>
      </c>
      <c r="FG32" s="18">
        <f t="shared" si="80"/>
        <v>0</v>
      </c>
      <c r="FH32" s="18">
        <f t="shared" si="81"/>
        <v>0</v>
      </c>
      <c r="FI32" s="18">
        <f t="shared" si="82"/>
        <v>0</v>
      </c>
      <c r="FJ32" s="7"/>
    </row>
    <row r="33" spans="1:166">
      <c r="A33" s="5" t="s">
        <v>30</v>
      </c>
      <c r="B33" s="9">
        <f t="shared" si="0"/>
        <v>766444.1975712385</v>
      </c>
      <c r="C33" s="9">
        <f t="shared" si="1"/>
        <v>595137.96921938797</v>
      </c>
      <c r="D33" s="9">
        <f t="shared" si="2"/>
        <v>569056.69356819848</v>
      </c>
      <c r="E33" s="9">
        <f t="shared" si="3"/>
        <v>715787.61069656652</v>
      </c>
      <c r="F33" s="9">
        <f t="shared" si="4"/>
        <v>618661.41297070263</v>
      </c>
      <c r="G33" s="9">
        <f t="shared" si="5"/>
        <v>586114.9580162632</v>
      </c>
      <c r="H33" s="10">
        <f t="shared" si="6"/>
        <v>-171306.22835185053</v>
      </c>
      <c r="I33" s="10">
        <f t="shared" si="6"/>
        <v>-26081.275651189499</v>
      </c>
      <c r="J33" s="10">
        <f t="shared" si="7"/>
        <v>-23523.443751314655</v>
      </c>
      <c r="K33" s="10">
        <f t="shared" si="8"/>
        <v>-17058.264448064729</v>
      </c>
      <c r="L33" s="18">
        <f t="shared" si="9"/>
        <v>-4.3823914789706618E-2</v>
      </c>
      <c r="M33" s="18">
        <f t="shared" si="10"/>
        <v>-5.2607863157582604E-2</v>
      </c>
      <c r="N33" s="18">
        <f t="shared" si="11"/>
        <v>-0.22350776337624784</v>
      </c>
      <c r="O33" s="18">
        <f t="shared" si="12"/>
        <v>-0.13569136469314666</v>
      </c>
      <c r="P33" s="5"/>
      <c r="Q33" s="10">
        <v>800.725453441529</v>
      </c>
      <c r="R33" s="9">
        <v>689.024727479999</v>
      </c>
      <c r="S33" s="9">
        <v>716.83906906999903</v>
      </c>
      <c r="T33" s="9">
        <v>800.72545339999999</v>
      </c>
      <c r="U33" s="10">
        <v>1133.58116911</v>
      </c>
      <c r="V33" s="10">
        <v>1239.6401606899999</v>
      </c>
      <c r="W33" s="10">
        <f t="shared" si="13"/>
        <v>-111.70072596153</v>
      </c>
      <c r="X33" s="10">
        <f t="shared" si="13"/>
        <v>27.814341590000026</v>
      </c>
      <c r="Y33" s="10">
        <f t="shared" si="14"/>
        <v>-444.55644163000102</v>
      </c>
      <c r="Z33" s="10">
        <f t="shared" si="15"/>
        <v>-522.80109162000088</v>
      </c>
      <c r="AA33" s="18">
        <f t="shared" si="16"/>
        <v>4.0367697240310467E-2</v>
      </c>
      <c r="AB33" s="18">
        <f t="shared" si="17"/>
        <v>9.3561003367115897E-2</v>
      </c>
      <c r="AC33" s="18">
        <f t="shared" si="18"/>
        <v>-0.13949940704574676</v>
      </c>
      <c r="AD33" s="18">
        <f t="shared" si="19"/>
        <v>0.4156926875455812</v>
      </c>
      <c r="AE33" s="7"/>
      <c r="AF33" s="9">
        <v>12720.331736963</v>
      </c>
      <c r="AG33" s="9">
        <v>11758.424874517201</v>
      </c>
      <c r="AH33" s="9">
        <v>11676.6475297537</v>
      </c>
      <c r="AI33" s="9">
        <v>12720.33174</v>
      </c>
      <c r="AJ33" s="10">
        <v>11777.062519999999</v>
      </c>
      <c r="AK33" s="10">
        <v>11828.797918746301</v>
      </c>
      <c r="AL33" s="10">
        <f t="shared" si="20"/>
        <v>-961.90686244579956</v>
      </c>
      <c r="AM33" s="10">
        <f t="shared" si="20"/>
        <v>-81.777344763500878</v>
      </c>
      <c r="AN33" s="10">
        <f t="shared" si="21"/>
        <v>-18.637645482798689</v>
      </c>
      <c r="AO33" s="10">
        <f t="shared" si="22"/>
        <v>-152.15038899260071</v>
      </c>
      <c r="AP33" s="18">
        <f t="shared" si="23"/>
        <v>-6.9547873661827209E-3</v>
      </c>
      <c r="AQ33" s="18">
        <f t="shared" si="24"/>
        <v>4.3928949734658579E-3</v>
      </c>
      <c r="AR33" s="18">
        <f t="shared" si="25"/>
        <v>-7.5619636526512185E-2</v>
      </c>
      <c r="AS33" s="18">
        <f t="shared" si="26"/>
        <v>-7.4154451258045581E-2</v>
      </c>
      <c r="AT33" s="7"/>
      <c r="AU33" s="9">
        <v>1193.5780007481301</v>
      </c>
      <c r="AV33" s="9">
        <v>1075.4489981777299</v>
      </c>
      <c r="AW33" s="9">
        <v>985.10272431609803</v>
      </c>
      <c r="AX33" s="9">
        <v>1193.5780007481301</v>
      </c>
      <c r="AY33" s="10">
        <v>1075.469617</v>
      </c>
      <c r="AZ33" s="10">
        <v>940.79410940418097</v>
      </c>
      <c r="BA33" s="10">
        <f t="shared" si="27"/>
        <v>-118.12900257040019</v>
      </c>
      <c r="BB33" s="10">
        <f t="shared" si="27"/>
        <v>-90.346273861631857</v>
      </c>
      <c r="BC33" s="10">
        <f t="shared" si="28"/>
        <v>-2.0618822270080273E-2</v>
      </c>
      <c r="BD33" s="10">
        <f t="shared" si="29"/>
        <v>44.308614911917061</v>
      </c>
      <c r="BE33" s="18">
        <f t="shared" si="30"/>
        <v>-8.4007957620228432E-2</v>
      </c>
      <c r="BF33" s="18">
        <f t="shared" si="31"/>
        <v>-0.12522483710092483</v>
      </c>
      <c r="BG33" s="18">
        <f t="shared" si="32"/>
        <v>-9.8970492499323368E-2</v>
      </c>
      <c r="BH33" s="18">
        <f t="shared" si="33"/>
        <v>-9.8953217698466489E-2</v>
      </c>
      <c r="BI33" s="1"/>
      <c r="BJ33" s="9">
        <v>178.30113496690001</v>
      </c>
      <c r="BK33" s="9">
        <v>225.23937453349799</v>
      </c>
      <c r="BL33" s="9">
        <v>241.16865945239701</v>
      </c>
      <c r="BM33" s="9">
        <v>476.57807620800099</v>
      </c>
      <c r="BN33" s="10">
        <v>574.12867540000002</v>
      </c>
      <c r="BO33" s="10">
        <v>605.03235234010106</v>
      </c>
      <c r="BP33" s="10">
        <f t="shared" si="34"/>
        <v>46.938239566597986</v>
      </c>
      <c r="BQ33" s="10">
        <f t="shared" si="34"/>
        <v>15.929284918899015</v>
      </c>
      <c r="BR33" s="10">
        <f t="shared" si="35"/>
        <v>-348.88930086650203</v>
      </c>
      <c r="BS33" s="10">
        <f t="shared" si="36"/>
        <v>-363.86369288770402</v>
      </c>
      <c r="BT33" s="18">
        <f t="shared" si="37"/>
        <v>7.072158210299942E-2</v>
      </c>
      <c r="BU33" s="18">
        <f t="shared" si="38"/>
        <v>5.3827091842382192E-2</v>
      </c>
      <c r="BV33" s="18">
        <f t="shared" si="39"/>
        <v>0.26325261235892661</v>
      </c>
      <c r="BW33" s="18">
        <f t="shared" si="40"/>
        <v>0.2046896491088763</v>
      </c>
      <c r="BX33" s="1"/>
      <c r="BY33" s="9">
        <v>397374.30518904602</v>
      </c>
      <c r="BZ33" s="9">
        <v>350097.61621926102</v>
      </c>
      <c r="CA33" s="9">
        <v>348773.31559583597</v>
      </c>
      <c r="CB33" s="9">
        <v>397374.3052</v>
      </c>
      <c r="CC33" s="10">
        <v>391037.92768289254</v>
      </c>
      <c r="CD33" s="10">
        <v>384958.16680916201</v>
      </c>
      <c r="CE33" s="10">
        <f t="shared" si="41"/>
        <v>-47276.688969784998</v>
      </c>
      <c r="CF33" s="10">
        <f t="shared" si="41"/>
        <v>-1324.3006234250497</v>
      </c>
      <c r="CG33" s="10">
        <f t="shared" si="42"/>
        <v>-40940.311463631515</v>
      </c>
      <c r="CH33" s="10">
        <f t="shared" si="43"/>
        <v>-36184.851213326037</v>
      </c>
      <c r="CI33" s="18">
        <f t="shared" si="44"/>
        <v>-3.7826610695791186E-3</v>
      </c>
      <c r="CJ33" s="18">
        <f t="shared" si="45"/>
        <v>-1.5547752387489214E-2</v>
      </c>
      <c r="CK33" s="18">
        <f t="shared" si="46"/>
        <v>-0.1189726873439733</v>
      </c>
      <c r="CL33" s="18">
        <f t="shared" si="47"/>
        <v>-1.5945614586021971E-2</v>
      </c>
      <c r="CM33" s="6"/>
      <c r="CN33" s="9">
        <v>4395.6261917999973</v>
      </c>
      <c r="CO33" s="9">
        <v>4395.6261917999973</v>
      </c>
      <c r="CP33" s="9">
        <v>4395.6261917999973</v>
      </c>
      <c r="CQ33" s="9">
        <v>4395.6261917999973</v>
      </c>
      <c r="CR33" s="9">
        <v>4395.6261917999973</v>
      </c>
      <c r="CS33" s="9">
        <v>4395.6261917999973</v>
      </c>
      <c r="CT33" s="10">
        <f t="shared" si="48"/>
        <v>0</v>
      </c>
      <c r="CU33" s="10">
        <f t="shared" si="48"/>
        <v>0</v>
      </c>
      <c r="CV33" s="10">
        <f t="shared" si="49"/>
        <v>0</v>
      </c>
      <c r="CW33" s="10">
        <f t="shared" si="50"/>
        <v>0</v>
      </c>
      <c r="CX33" s="18">
        <f t="shared" si="51"/>
        <v>0</v>
      </c>
      <c r="CY33" s="18">
        <f t="shared" si="52"/>
        <v>0</v>
      </c>
      <c r="CZ33" s="18">
        <f t="shared" si="53"/>
        <v>0</v>
      </c>
      <c r="DA33" s="18">
        <f t="shared" si="54"/>
        <v>0</v>
      </c>
      <c r="DB33" s="7"/>
      <c r="DC33" s="9">
        <v>208737.702322764</v>
      </c>
      <c r="DD33" s="9">
        <v>125493.19831911841</v>
      </c>
      <c r="DE33" s="9">
        <v>112502.131349542</v>
      </c>
      <c r="DF33" s="9">
        <v>157782.83850541024</v>
      </c>
      <c r="DG33" s="10">
        <v>107264.22659999999</v>
      </c>
      <c r="DH33" s="10">
        <v>92381.038025692294</v>
      </c>
      <c r="DI33" s="10">
        <f t="shared" si="55"/>
        <v>-83244.50400364559</v>
      </c>
      <c r="DJ33" s="10">
        <f t="shared" si="55"/>
        <v>-12991.066969576408</v>
      </c>
      <c r="DK33" s="10">
        <f t="shared" si="56"/>
        <v>18228.971719118417</v>
      </c>
      <c r="DL33" s="10">
        <f t="shared" si="57"/>
        <v>20121.093323849709</v>
      </c>
      <c r="DM33" s="18">
        <f t="shared" si="58"/>
        <v>-0.10352008828830103</v>
      </c>
      <c r="DN33" s="18">
        <f t="shared" si="59"/>
        <v>-0.13875258365315712</v>
      </c>
      <c r="DO33" s="18">
        <f t="shared" si="60"/>
        <v>-0.39879956077569279</v>
      </c>
      <c r="DP33" s="18">
        <f t="shared" si="61"/>
        <v>-0.32017811559194381</v>
      </c>
      <c r="DQ33" s="7"/>
      <c r="DR33" s="9">
        <v>141043.62754150899</v>
      </c>
      <c r="DS33" s="9">
        <v>101403.3905145</v>
      </c>
      <c r="DT33" s="9">
        <v>89765.862448428394</v>
      </c>
      <c r="DU33" s="9">
        <v>141043.62752899999</v>
      </c>
      <c r="DV33" s="10">
        <v>101403.3905145</v>
      </c>
      <c r="DW33" s="10">
        <v>89765.862448428394</v>
      </c>
      <c r="DX33" s="10">
        <f t="shared" si="62"/>
        <v>-39640.237027008989</v>
      </c>
      <c r="DY33" s="10">
        <f t="shared" si="62"/>
        <v>-11637.528066071609</v>
      </c>
      <c r="DZ33" s="10">
        <f t="shared" si="63"/>
        <v>0</v>
      </c>
      <c r="EA33" s="10">
        <f t="shared" si="64"/>
        <v>0</v>
      </c>
      <c r="EB33" s="18">
        <f t="shared" si="65"/>
        <v>-0.11476468397185911</v>
      </c>
      <c r="EC33" s="18">
        <f t="shared" si="66"/>
        <v>-0.11476468397185911</v>
      </c>
      <c r="ED33" s="18">
        <f t="shared" si="67"/>
        <v>-0.28104947184049778</v>
      </c>
      <c r="EE33" s="18">
        <f t="shared" si="68"/>
        <v>-0.28104947177673489</v>
      </c>
      <c r="EF33" s="6"/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v>0</v>
      </c>
      <c r="EM33" s="10">
        <f t="shared" si="69"/>
        <v>0</v>
      </c>
      <c r="EN33" s="10">
        <f t="shared" si="69"/>
        <v>0</v>
      </c>
      <c r="EO33" s="10">
        <f t="shared" si="70"/>
        <v>0</v>
      </c>
      <c r="EP33" s="10">
        <f t="shared" si="71"/>
        <v>0</v>
      </c>
      <c r="EQ33" s="18">
        <f t="shared" si="72"/>
        <v>0</v>
      </c>
      <c r="ER33" s="18">
        <f t="shared" si="73"/>
        <v>0</v>
      </c>
      <c r="ES33" s="18">
        <f t="shared" si="74"/>
        <v>0</v>
      </c>
      <c r="ET33" s="18">
        <f t="shared" si="75"/>
        <v>0</v>
      </c>
      <c r="EU33" s="7"/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10">
        <f t="shared" si="76"/>
        <v>0</v>
      </c>
      <c r="FC33" s="10">
        <f t="shared" si="76"/>
        <v>0</v>
      </c>
      <c r="FD33" s="10">
        <f t="shared" si="77"/>
        <v>0</v>
      </c>
      <c r="FE33" s="10">
        <f t="shared" si="78"/>
        <v>0</v>
      </c>
      <c r="FF33" s="18">
        <f t="shared" si="79"/>
        <v>0</v>
      </c>
      <c r="FG33" s="18">
        <f t="shared" si="80"/>
        <v>0</v>
      </c>
      <c r="FH33" s="18">
        <f t="shared" si="81"/>
        <v>0</v>
      </c>
      <c r="FI33" s="18">
        <f t="shared" si="82"/>
        <v>0</v>
      </c>
      <c r="FJ33" s="7"/>
    </row>
    <row r="34" spans="1:166">
      <c r="A34" s="5" t="s">
        <v>31</v>
      </c>
      <c r="B34" s="9">
        <f t="shared" si="0"/>
        <v>584403.67608711729</v>
      </c>
      <c r="C34" s="9">
        <f t="shared" si="1"/>
        <v>490433.2998372619</v>
      </c>
      <c r="D34" s="9">
        <f t="shared" si="2"/>
        <v>472551.19312087615</v>
      </c>
      <c r="E34" s="9">
        <f t="shared" si="3"/>
        <v>558484.85789952183</v>
      </c>
      <c r="F34" s="9">
        <f t="shared" si="4"/>
        <v>489727.22527553415</v>
      </c>
      <c r="G34" s="9">
        <f t="shared" si="5"/>
        <v>467626.11380645644</v>
      </c>
      <c r="H34" s="10">
        <f t="shared" si="6"/>
        <v>-93970.376249855384</v>
      </c>
      <c r="I34" s="10">
        <f t="shared" si="6"/>
        <v>-17882.106716385751</v>
      </c>
      <c r="J34" s="10">
        <f t="shared" si="7"/>
        <v>706.0745617277571</v>
      </c>
      <c r="K34" s="10">
        <f t="shared" si="8"/>
        <v>4925.0793144197087</v>
      </c>
      <c r="L34" s="18">
        <f t="shared" si="9"/>
        <v>-3.6461852656252104E-2</v>
      </c>
      <c r="M34" s="18">
        <f t="shared" si="10"/>
        <v>-4.5129431913128792E-2</v>
      </c>
      <c r="N34" s="18">
        <f t="shared" si="11"/>
        <v>-0.16079703139281276</v>
      </c>
      <c r="O34" s="18">
        <f t="shared" si="12"/>
        <v>-0.12311458699630136</v>
      </c>
      <c r="P34" s="5"/>
      <c r="Q34" s="10">
        <v>936.19622018400003</v>
      </c>
      <c r="R34" s="9">
        <v>1147.6759549399901</v>
      </c>
      <c r="S34" s="9">
        <v>1039.6934921699899</v>
      </c>
      <c r="T34" s="9">
        <v>936.19622019999997</v>
      </c>
      <c r="U34" s="10">
        <v>1185.53900924</v>
      </c>
      <c r="V34" s="10">
        <v>1133.1585364499899</v>
      </c>
      <c r="W34" s="10">
        <f t="shared" si="13"/>
        <v>211.47973475599008</v>
      </c>
      <c r="X34" s="10">
        <f t="shared" si="13"/>
        <v>-107.98246277000021</v>
      </c>
      <c r="Y34" s="10">
        <f t="shared" si="14"/>
        <v>-37.863054300009935</v>
      </c>
      <c r="Z34" s="10">
        <f t="shared" si="15"/>
        <v>-93.465044280000029</v>
      </c>
      <c r="AA34" s="18">
        <f t="shared" si="16"/>
        <v>-9.4087936847684864E-2</v>
      </c>
      <c r="AB34" s="18">
        <f t="shared" si="17"/>
        <v>-4.4182833615562821E-2</v>
      </c>
      <c r="AC34" s="18">
        <f t="shared" si="18"/>
        <v>0.22589253213864274</v>
      </c>
      <c r="AD34" s="18">
        <f t="shared" si="19"/>
        <v>0.26633603475426643</v>
      </c>
      <c r="AE34" s="7"/>
      <c r="AF34" s="9">
        <v>58839.612035104597</v>
      </c>
      <c r="AG34" s="9">
        <v>55566.625776626097</v>
      </c>
      <c r="AH34" s="9">
        <v>55282.428320404702</v>
      </c>
      <c r="AI34" s="9">
        <v>58850.152040000001</v>
      </c>
      <c r="AJ34" s="10">
        <v>55587.336459999999</v>
      </c>
      <c r="AK34" s="10">
        <v>55373.537365018397</v>
      </c>
      <c r="AL34" s="10">
        <f t="shared" si="20"/>
        <v>-3272.9862584785005</v>
      </c>
      <c r="AM34" s="10">
        <f t="shared" si="20"/>
        <v>-284.19745622139453</v>
      </c>
      <c r="AN34" s="10">
        <f t="shared" si="21"/>
        <v>-20.710683373901702</v>
      </c>
      <c r="AO34" s="10">
        <f t="shared" si="22"/>
        <v>-91.109044613695005</v>
      </c>
      <c r="AP34" s="18">
        <f t="shared" si="23"/>
        <v>-5.1145350693750629E-3</v>
      </c>
      <c r="AQ34" s="18">
        <f t="shared" si="24"/>
        <v>-3.8461834762571969E-3</v>
      </c>
      <c r="AR34" s="18">
        <f t="shared" si="25"/>
        <v>-5.5625558110848655E-2</v>
      </c>
      <c r="AS34" s="18">
        <f t="shared" si="26"/>
        <v>-5.5442772310635519E-2</v>
      </c>
      <c r="AT34" s="7"/>
      <c r="AU34" s="9">
        <v>765.80892700000004</v>
      </c>
      <c r="AV34" s="9">
        <v>721.83645639592396</v>
      </c>
      <c r="AW34" s="9">
        <v>665.70093421752802</v>
      </c>
      <c r="AX34" s="9">
        <v>765.80892700000004</v>
      </c>
      <c r="AY34" s="10">
        <v>721.84543980000001</v>
      </c>
      <c r="AZ34" s="10">
        <v>641.50926378639997</v>
      </c>
      <c r="BA34" s="10">
        <f t="shared" si="27"/>
        <v>-43.972470604076079</v>
      </c>
      <c r="BB34" s="10">
        <f t="shared" si="27"/>
        <v>-56.135522178395945</v>
      </c>
      <c r="BC34" s="10">
        <f t="shared" si="28"/>
        <v>-8.9834040760479184E-3</v>
      </c>
      <c r="BD34" s="10">
        <f t="shared" si="29"/>
        <v>24.191670431128045</v>
      </c>
      <c r="BE34" s="18">
        <f t="shared" si="30"/>
        <v>-7.7767646232051582E-2</v>
      </c>
      <c r="BF34" s="18">
        <f t="shared" si="31"/>
        <v>-0.11129276654550674</v>
      </c>
      <c r="BG34" s="18">
        <f t="shared" si="32"/>
        <v>-5.7419637005714973E-2</v>
      </c>
      <c r="BH34" s="18">
        <f t="shared" si="33"/>
        <v>-5.7407906398040762E-2</v>
      </c>
      <c r="BI34" s="1"/>
      <c r="BJ34" s="9">
        <v>45.031953839000003</v>
      </c>
      <c r="BK34" s="9">
        <v>61.282075238399997</v>
      </c>
      <c r="BL34" s="9">
        <v>66.921618707799894</v>
      </c>
      <c r="BM34" s="9">
        <v>1987.9243777355</v>
      </c>
      <c r="BN34" s="10">
        <v>2715.7801049999998</v>
      </c>
      <c r="BO34" s="10">
        <v>2954.2447574122298</v>
      </c>
      <c r="BP34" s="10">
        <f t="shared" si="34"/>
        <v>16.250121399399994</v>
      </c>
      <c r="BQ34" s="10">
        <f t="shared" si="34"/>
        <v>5.6395434693998965</v>
      </c>
      <c r="BR34" s="10">
        <f t="shared" si="35"/>
        <v>-2654.4980297615998</v>
      </c>
      <c r="BS34" s="10">
        <f t="shared" si="36"/>
        <v>-2887.3231387044298</v>
      </c>
      <c r="BT34" s="18">
        <f t="shared" si="37"/>
        <v>9.2025987166082443E-2</v>
      </c>
      <c r="BU34" s="18">
        <f t="shared" si="38"/>
        <v>8.7807054766030096E-2</v>
      </c>
      <c r="BV34" s="18">
        <f t="shared" si="39"/>
        <v>0.36085756921625167</v>
      </c>
      <c r="BW34" s="18">
        <f t="shared" si="40"/>
        <v>0.36613853897884213</v>
      </c>
      <c r="BX34" s="1"/>
      <c r="BY34" s="9">
        <v>223576.065891045</v>
      </c>
      <c r="BZ34" s="9">
        <v>210624.96126430901</v>
      </c>
      <c r="CA34" s="9">
        <v>206410.38496290299</v>
      </c>
      <c r="CB34" s="9">
        <v>223576.06589999999</v>
      </c>
      <c r="CC34" s="10">
        <v>210403.67877469407</v>
      </c>
      <c r="CD34" s="10">
        <v>203910.45933820101</v>
      </c>
      <c r="CE34" s="10">
        <f t="shared" si="41"/>
        <v>-12951.104626735992</v>
      </c>
      <c r="CF34" s="10">
        <f t="shared" si="41"/>
        <v>-4214.5763014060212</v>
      </c>
      <c r="CG34" s="10">
        <f t="shared" si="42"/>
        <v>221.28248961493955</v>
      </c>
      <c r="CH34" s="10">
        <f t="shared" si="43"/>
        <v>2499.9256247019803</v>
      </c>
      <c r="CI34" s="18">
        <f t="shared" si="44"/>
        <v>-2.000986149080989E-2</v>
      </c>
      <c r="CJ34" s="18">
        <f t="shared" si="45"/>
        <v>-3.086076951841786E-2</v>
      </c>
      <c r="CK34" s="18">
        <f t="shared" si="46"/>
        <v>-5.7927061982776973E-2</v>
      </c>
      <c r="CL34" s="18">
        <f t="shared" si="47"/>
        <v>-5.8916803425629646E-2</v>
      </c>
      <c r="CM34" s="6"/>
      <c r="CN34" s="9">
        <v>98329.872667000076</v>
      </c>
      <c r="CO34" s="9">
        <v>98329.872667000076</v>
      </c>
      <c r="CP34" s="9">
        <v>98329.872667000076</v>
      </c>
      <c r="CQ34" s="9">
        <v>98329.872667000076</v>
      </c>
      <c r="CR34" s="9">
        <v>98329.872667000076</v>
      </c>
      <c r="CS34" s="9">
        <v>98329.872667000076</v>
      </c>
      <c r="CT34" s="10">
        <f t="shared" si="48"/>
        <v>0</v>
      </c>
      <c r="CU34" s="10">
        <f t="shared" si="48"/>
        <v>0</v>
      </c>
      <c r="CV34" s="10">
        <f t="shared" si="49"/>
        <v>0</v>
      </c>
      <c r="CW34" s="10">
        <f t="shared" si="50"/>
        <v>0</v>
      </c>
      <c r="CX34" s="18">
        <f t="shared" si="51"/>
        <v>0</v>
      </c>
      <c r="CY34" s="18">
        <f t="shared" si="52"/>
        <v>0</v>
      </c>
      <c r="CZ34" s="18">
        <f t="shared" si="53"/>
        <v>0</v>
      </c>
      <c r="DA34" s="18">
        <f t="shared" si="54"/>
        <v>0</v>
      </c>
      <c r="DB34" s="7"/>
      <c r="DC34" s="9">
        <v>120291.819870753</v>
      </c>
      <c r="DD34" s="9">
        <v>66603.641292952438</v>
      </c>
      <c r="DE34" s="9">
        <v>60071.627723825499</v>
      </c>
      <c r="DF34" s="9">
        <v>92419.56924658631</v>
      </c>
      <c r="DG34" s="10">
        <v>63405.768470000003</v>
      </c>
      <c r="DH34" s="10">
        <v>54598.768476940902</v>
      </c>
      <c r="DI34" s="10">
        <f t="shared" si="55"/>
        <v>-53688.178577800558</v>
      </c>
      <c r="DJ34" s="10">
        <f t="shared" si="55"/>
        <v>-6532.0135691269388</v>
      </c>
      <c r="DK34" s="10">
        <f t="shared" si="56"/>
        <v>3197.8728229524349</v>
      </c>
      <c r="DL34" s="10">
        <f t="shared" si="57"/>
        <v>5472.8592468845964</v>
      </c>
      <c r="DM34" s="18">
        <f t="shared" si="58"/>
        <v>-9.8072919773203357E-2</v>
      </c>
      <c r="DN34" s="18">
        <f t="shared" si="59"/>
        <v>-0.13889903404019258</v>
      </c>
      <c r="DO34" s="18">
        <f t="shared" si="60"/>
        <v>-0.4463161222058622</v>
      </c>
      <c r="DP34" s="18">
        <f t="shared" si="61"/>
        <v>-0.31393568497570101</v>
      </c>
      <c r="DQ34" s="7"/>
      <c r="DR34" s="9">
        <v>81619.268522191604</v>
      </c>
      <c r="DS34" s="9">
        <v>57377.404349799996</v>
      </c>
      <c r="DT34" s="9">
        <v>50684.563401647501</v>
      </c>
      <c r="DU34" s="9">
        <v>81619.268521000005</v>
      </c>
      <c r="DV34" s="10">
        <v>57377.404349799996</v>
      </c>
      <c r="DW34" s="10">
        <v>50684.563401647501</v>
      </c>
      <c r="DX34" s="10">
        <f t="shared" si="62"/>
        <v>-24241.864172391608</v>
      </c>
      <c r="DY34" s="10">
        <f t="shared" si="62"/>
        <v>-6692.8409481524941</v>
      </c>
      <c r="DZ34" s="10">
        <f t="shared" si="63"/>
        <v>0</v>
      </c>
      <c r="EA34" s="10">
        <f t="shared" si="64"/>
        <v>0</v>
      </c>
      <c r="EB34" s="18">
        <f t="shared" si="65"/>
        <v>-0.11664593447535107</v>
      </c>
      <c r="EC34" s="18">
        <f t="shared" si="66"/>
        <v>-0.11664593447535107</v>
      </c>
      <c r="ED34" s="18">
        <f t="shared" si="67"/>
        <v>-0.29701153430210475</v>
      </c>
      <c r="EE34" s="18">
        <f t="shared" si="68"/>
        <v>-0.29701153429184146</v>
      </c>
      <c r="EF34" s="6"/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v>0</v>
      </c>
      <c r="EM34" s="10">
        <f t="shared" si="69"/>
        <v>0</v>
      </c>
      <c r="EN34" s="10">
        <f t="shared" si="69"/>
        <v>0</v>
      </c>
      <c r="EO34" s="10">
        <f t="shared" si="70"/>
        <v>0</v>
      </c>
      <c r="EP34" s="10">
        <f t="shared" si="71"/>
        <v>0</v>
      </c>
      <c r="EQ34" s="18">
        <f t="shared" si="72"/>
        <v>0</v>
      </c>
      <c r="ER34" s="18">
        <f t="shared" si="73"/>
        <v>0</v>
      </c>
      <c r="ES34" s="18">
        <f t="shared" si="74"/>
        <v>0</v>
      </c>
      <c r="ET34" s="18">
        <f t="shared" si="75"/>
        <v>0</v>
      </c>
      <c r="EU34" s="7"/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10">
        <f t="shared" si="76"/>
        <v>0</v>
      </c>
      <c r="FC34" s="10">
        <f t="shared" si="76"/>
        <v>0</v>
      </c>
      <c r="FD34" s="10">
        <f t="shared" si="77"/>
        <v>0</v>
      </c>
      <c r="FE34" s="10">
        <f t="shared" si="78"/>
        <v>0</v>
      </c>
      <c r="FF34" s="18">
        <f t="shared" si="79"/>
        <v>0</v>
      </c>
      <c r="FG34" s="18">
        <f t="shared" si="80"/>
        <v>0</v>
      </c>
      <c r="FH34" s="18">
        <f t="shared" si="81"/>
        <v>0</v>
      </c>
      <c r="FI34" s="18">
        <f t="shared" si="82"/>
        <v>0</v>
      </c>
      <c r="FJ34" s="7"/>
    </row>
    <row r="35" spans="1:166">
      <c r="A35" s="5" t="s">
        <v>32</v>
      </c>
      <c r="B35" s="9">
        <f t="shared" ref="B35:B52" si="83">EV35+EG35+DR35+DC35+CN35+BY35+BJ35+AU35+AF35+Q35</f>
        <v>52445.604325713721</v>
      </c>
      <c r="C35" s="9">
        <f t="shared" ref="C35:C52" si="84">EW35+EH35+DS35+DD35+CO35+BZ35+BK35+AV35+AG35+R35</f>
        <v>42830.564295889075</v>
      </c>
      <c r="D35" s="9">
        <f t="shared" ref="D35:D52" si="85">EX35+EI35+DT35+DE35+CP35+CA35+BL35+AW35+AH35+S35</f>
        <v>40514.295265796798</v>
      </c>
      <c r="E35" s="9">
        <f t="shared" ref="E35:E52" si="86">EY35+EJ35+DU35+DF35+CQ35+CB35+BM35+AX35+AI35+T35</f>
        <v>49769.647209362076</v>
      </c>
      <c r="F35" s="9">
        <f t="shared" ref="F35:F52" si="87">EZ35+EK35+DV35+DG35+CR35+CC35+BN35+AY35+AJ35+U35</f>
        <v>42790.234764384004</v>
      </c>
      <c r="G35" s="9">
        <f t="shared" ref="G35:G52" si="88">FA35+EL35+DW35+DH35+CS35+CD35+BO35+AZ35+AK35+V35</f>
        <v>40174.377075434728</v>
      </c>
      <c r="H35" s="10">
        <f t="shared" si="6"/>
        <v>-9615.0400298246459</v>
      </c>
      <c r="I35" s="10">
        <f t="shared" si="6"/>
        <v>-2316.2690300922768</v>
      </c>
      <c r="J35" s="10">
        <f t="shared" si="7"/>
        <v>40.329531505070918</v>
      </c>
      <c r="K35" s="10">
        <f t="shared" si="8"/>
        <v>339.91819036207016</v>
      </c>
      <c r="L35" s="18">
        <f t="shared" si="9"/>
        <v>-5.4079815855113421E-2</v>
      </c>
      <c r="M35" s="18">
        <f t="shared" si="10"/>
        <v>-6.113211818895084E-2</v>
      </c>
      <c r="N35" s="18">
        <f t="shared" si="11"/>
        <v>-0.18333357301234218</v>
      </c>
      <c r="O35" s="18">
        <f t="shared" si="12"/>
        <v>-0.14023431622125679</v>
      </c>
      <c r="P35" s="5"/>
      <c r="Q35" s="10">
        <v>762.75076499999898</v>
      </c>
      <c r="R35" s="9">
        <v>854.33562527000004</v>
      </c>
      <c r="S35" s="9">
        <v>858.00234949000003</v>
      </c>
      <c r="T35" s="9">
        <v>762.750765</v>
      </c>
      <c r="U35" s="10">
        <v>912.72077683999987</v>
      </c>
      <c r="V35" s="10">
        <v>882.16158955000003</v>
      </c>
      <c r="W35" s="10">
        <f t="shared" si="13"/>
        <v>91.584860270001059</v>
      </c>
      <c r="X35" s="10">
        <f t="shared" si="13"/>
        <v>3.6667242199999919</v>
      </c>
      <c r="Y35" s="10">
        <f t="shared" si="14"/>
        <v>-58.385151569999834</v>
      </c>
      <c r="Z35" s="10">
        <f t="shared" si="15"/>
        <v>-24.159240060000002</v>
      </c>
      <c r="AA35" s="18">
        <f t="shared" si="16"/>
        <v>4.2919013459624591E-3</v>
      </c>
      <c r="AB35" s="18">
        <f t="shared" si="17"/>
        <v>-3.3481419581354477E-2</v>
      </c>
      <c r="AC35" s="18">
        <f t="shared" si="18"/>
        <v>0.12007180388734344</v>
      </c>
      <c r="AD35" s="18">
        <f t="shared" si="19"/>
        <v>0.1966173207836768</v>
      </c>
      <c r="AE35" s="7"/>
      <c r="AF35" s="9">
        <v>1178.5885990574</v>
      </c>
      <c r="AG35" s="9">
        <v>1173.26518204683</v>
      </c>
      <c r="AH35" s="9">
        <v>1161.9894744283699</v>
      </c>
      <c r="AI35" s="9">
        <v>1048.288599</v>
      </c>
      <c r="AJ35" s="10">
        <v>1043.961436</v>
      </c>
      <c r="AK35" s="10">
        <v>1048.4776430039001</v>
      </c>
      <c r="AL35" s="10">
        <f t="shared" si="20"/>
        <v>-5.3234170105699832</v>
      </c>
      <c r="AM35" s="10">
        <f t="shared" si="20"/>
        <v>-11.275707618460046</v>
      </c>
      <c r="AN35" s="10">
        <f t="shared" si="21"/>
        <v>129.30374604682993</v>
      </c>
      <c r="AO35" s="10">
        <f t="shared" si="22"/>
        <v>113.51183142446985</v>
      </c>
      <c r="AP35" s="18">
        <f t="shared" si="23"/>
        <v>-9.6105362973346858E-3</v>
      </c>
      <c r="AQ35" s="18">
        <f t="shared" si="24"/>
        <v>4.3260285755421669E-3</v>
      </c>
      <c r="AR35" s="18">
        <f t="shared" si="25"/>
        <v>-4.5167728712355555E-3</v>
      </c>
      <c r="AS35" s="18">
        <f t="shared" si="26"/>
        <v>-4.1278356018826911E-3</v>
      </c>
      <c r="AT35" s="7"/>
      <c r="AU35" s="9">
        <v>1137.09074720632</v>
      </c>
      <c r="AV35" s="9">
        <v>949.86875630813699</v>
      </c>
      <c r="AW35" s="9">
        <v>847.08945475017697</v>
      </c>
      <c r="AX35" s="9">
        <v>1137.09074720632</v>
      </c>
      <c r="AY35" s="10">
        <v>949.88996340000006</v>
      </c>
      <c r="AZ35" s="10">
        <v>800.15272995416797</v>
      </c>
      <c r="BA35" s="10">
        <f t="shared" si="27"/>
        <v>-187.22199089818298</v>
      </c>
      <c r="BB35" s="10">
        <f t="shared" si="27"/>
        <v>-102.77930155796003</v>
      </c>
      <c r="BC35" s="10">
        <f t="shared" si="28"/>
        <v>-2.1207091863061578E-2</v>
      </c>
      <c r="BD35" s="10">
        <f t="shared" si="29"/>
        <v>46.936724796009003</v>
      </c>
      <c r="BE35" s="18">
        <f t="shared" si="30"/>
        <v>-0.10820368695716787</v>
      </c>
      <c r="BF35" s="18">
        <f t="shared" si="31"/>
        <v>-0.15763639917814093</v>
      </c>
      <c r="BG35" s="18">
        <f t="shared" si="32"/>
        <v>-0.16464999944653705</v>
      </c>
      <c r="BH35" s="18">
        <f t="shared" si="33"/>
        <v>-0.16463134913923733</v>
      </c>
      <c r="BI35" s="1"/>
      <c r="BJ35" s="9">
        <v>0</v>
      </c>
      <c r="BK35" s="9">
        <v>0</v>
      </c>
      <c r="BL35" s="9">
        <v>0</v>
      </c>
      <c r="BM35" s="9">
        <v>0</v>
      </c>
      <c r="BN35" s="10">
        <v>0</v>
      </c>
      <c r="BO35" s="10">
        <v>0</v>
      </c>
      <c r="BP35" s="10">
        <f t="shared" si="34"/>
        <v>0</v>
      </c>
      <c r="BQ35" s="10">
        <f t="shared" si="34"/>
        <v>0</v>
      </c>
      <c r="BR35" s="10">
        <f t="shared" si="35"/>
        <v>0</v>
      </c>
      <c r="BS35" s="10">
        <f t="shared" si="36"/>
        <v>0</v>
      </c>
      <c r="BT35" s="18">
        <f t="shared" si="37"/>
        <v>0</v>
      </c>
      <c r="BU35" s="18">
        <f t="shared" si="38"/>
        <v>0</v>
      </c>
      <c r="BV35" s="18">
        <f t="shared" si="39"/>
        <v>0</v>
      </c>
      <c r="BW35" s="18">
        <f t="shared" si="40"/>
        <v>0</v>
      </c>
      <c r="BX35" s="2"/>
      <c r="BY35" s="9">
        <v>21775.8017614528</v>
      </c>
      <c r="BZ35" s="9">
        <v>20583.9670436878</v>
      </c>
      <c r="CA35" s="9">
        <v>20253.595419058802</v>
      </c>
      <c r="CB35" s="9">
        <v>21775.801759999998</v>
      </c>
      <c r="CC35" s="10">
        <v>20535.19311286401</v>
      </c>
      <c r="CD35" s="10">
        <v>20068.113334964099</v>
      </c>
      <c r="CE35" s="10">
        <f t="shared" si="41"/>
        <v>-1191.8347177649994</v>
      </c>
      <c r="CF35" s="10">
        <f t="shared" si="41"/>
        <v>-330.37162462899869</v>
      </c>
      <c r="CG35" s="10">
        <f t="shared" si="42"/>
        <v>48.773930823790579</v>
      </c>
      <c r="CH35" s="10">
        <f t="shared" si="43"/>
        <v>185.48208409470317</v>
      </c>
      <c r="CI35" s="18">
        <f t="shared" si="44"/>
        <v>-1.6049949163240096E-2</v>
      </c>
      <c r="CJ35" s="18">
        <f t="shared" si="45"/>
        <v>-2.2745331652484685E-2</v>
      </c>
      <c r="CK35" s="18">
        <f t="shared" si="46"/>
        <v>-5.4732070525860842E-2</v>
      </c>
      <c r="CL35" s="18">
        <f t="shared" si="47"/>
        <v>-5.69718929667547E-2</v>
      </c>
      <c r="CM35" s="6"/>
      <c r="CN35" s="9">
        <v>2565.6283387999997</v>
      </c>
      <c r="CO35" s="9">
        <v>2565.6283387999997</v>
      </c>
      <c r="CP35" s="9">
        <v>2565.6283387999997</v>
      </c>
      <c r="CQ35" s="9">
        <v>2565.6283387999997</v>
      </c>
      <c r="CR35" s="9">
        <v>2565.6283387999997</v>
      </c>
      <c r="CS35" s="9">
        <v>2565.6283387999997</v>
      </c>
      <c r="CT35" s="10">
        <f t="shared" si="48"/>
        <v>0</v>
      </c>
      <c r="CU35" s="10">
        <f t="shared" si="48"/>
        <v>0</v>
      </c>
      <c r="CV35" s="10">
        <f t="shared" si="49"/>
        <v>0</v>
      </c>
      <c r="CW35" s="10">
        <f t="shared" si="50"/>
        <v>0</v>
      </c>
      <c r="CX35" s="18">
        <f t="shared" si="51"/>
        <v>0</v>
      </c>
      <c r="CY35" s="18">
        <f t="shared" si="52"/>
        <v>0</v>
      </c>
      <c r="CZ35" s="18">
        <f t="shared" si="53"/>
        <v>0</v>
      </c>
      <c r="DA35" s="18">
        <f t="shared" si="54"/>
        <v>0</v>
      </c>
      <c r="DB35" s="7"/>
      <c r="DC35" s="9">
        <v>12088.541216350201</v>
      </c>
      <c r="DD35" s="9">
        <v>6795.004182296303</v>
      </c>
      <c r="DE35" s="9">
        <v>5908.5569991821803</v>
      </c>
      <c r="DF35" s="9">
        <v>9542.8840999557578</v>
      </c>
      <c r="DG35" s="10">
        <v>6874.345969</v>
      </c>
      <c r="DH35" s="10">
        <v>5890.4102090752904</v>
      </c>
      <c r="DI35" s="10">
        <f t="shared" si="55"/>
        <v>-5293.5370340538975</v>
      </c>
      <c r="DJ35" s="10">
        <f t="shared" si="55"/>
        <v>-886.44718311412271</v>
      </c>
      <c r="DK35" s="10">
        <f t="shared" si="56"/>
        <v>-79.341786703696926</v>
      </c>
      <c r="DL35" s="10">
        <f t="shared" si="57"/>
        <v>18.146790106889966</v>
      </c>
      <c r="DM35" s="18">
        <f t="shared" si="58"/>
        <v>-0.13045572295947533</v>
      </c>
      <c r="DN35" s="18">
        <f t="shared" si="59"/>
        <v>-0.14313154507523879</v>
      </c>
      <c r="DO35" s="18">
        <f t="shared" si="60"/>
        <v>-0.43789709108111341</v>
      </c>
      <c r="DP35" s="18">
        <f t="shared" si="61"/>
        <v>-0.27963643936198801</v>
      </c>
      <c r="DQ35" s="7"/>
      <c r="DR35" s="9">
        <v>12937.202897847001</v>
      </c>
      <c r="DS35" s="9">
        <v>9908.4951674799995</v>
      </c>
      <c r="DT35" s="9">
        <v>8919.4332300872702</v>
      </c>
      <c r="DU35" s="9">
        <v>12937.202899399999</v>
      </c>
      <c r="DV35" s="10">
        <v>9908.4951674799995</v>
      </c>
      <c r="DW35" s="10">
        <v>8919.4332300872702</v>
      </c>
      <c r="DX35" s="10">
        <f t="shared" si="62"/>
        <v>-3028.7077303670012</v>
      </c>
      <c r="DY35" s="10">
        <f t="shared" si="62"/>
        <v>-989.06193739272931</v>
      </c>
      <c r="DZ35" s="10">
        <f t="shared" si="63"/>
        <v>0</v>
      </c>
      <c r="EA35" s="10">
        <f t="shared" si="64"/>
        <v>0</v>
      </c>
      <c r="EB35" s="18">
        <f t="shared" si="65"/>
        <v>-9.9819591237109595E-2</v>
      </c>
      <c r="EC35" s="18">
        <f t="shared" si="66"/>
        <v>-9.9819591237109595E-2</v>
      </c>
      <c r="ED35" s="18">
        <f t="shared" si="67"/>
        <v>-0.23410838913804438</v>
      </c>
      <c r="EE35" s="18">
        <f t="shared" si="68"/>
        <v>-0.234108389229983</v>
      </c>
      <c r="EF35" s="6"/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v>0</v>
      </c>
      <c r="EM35" s="10">
        <f t="shared" si="69"/>
        <v>0</v>
      </c>
      <c r="EN35" s="10">
        <f t="shared" si="69"/>
        <v>0</v>
      </c>
      <c r="EO35" s="10">
        <f t="shared" si="70"/>
        <v>0</v>
      </c>
      <c r="EP35" s="10">
        <f t="shared" si="71"/>
        <v>0</v>
      </c>
      <c r="EQ35" s="18">
        <f t="shared" si="72"/>
        <v>0</v>
      </c>
      <c r="ER35" s="18">
        <f t="shared" si="73"/>
        <v>0</v>
      </c>
      <c r="ES35" s="18">
        <f t="shared" si="74"/>
        <v>0</v>
      </c>
      <c r="ET35" s="18">
        <f t="shared" si="75"/>
        <v>0</v>
      </c>
      <c r="EU35" s="7"/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10">
        <f t="shared" si="76"/>
        <v>0</v>
      </c>
      <c r="FC35" s="10">
        <f t="shared" si="76"/>
        <v>0</v>
      </c>
      <c r="FD35" s="10">
        <f t="shared" si="77"/>
        <v>0</v>
      </c>
      <c r="FE35" s="10">
        <f t="shared" si="78"/>
        <v>0</v>
      </c>
      <c r="FF35" s="18">
        <f t="shared" si="79"/>
        <v>0</v>
      </c>
      <c r="FG35" s="18">
        <f t="shared" si="80"/>
        <v>0</v>
      </c>
      <c r="FH35" s="18">
        <f t="shared" si="81"/>
        <v>0</v>
      </c>
      <c r="FI35" s="18">
        <f t="shared" si="82"/>
        <v>0</v>
      </c>
      <c r="FJ35" s="7"/>
    </row>
    <row r="36" spans="1:166">
      <c r="A36" s="5" t="s">
        <v>33</v>
      </c>
      <c r="B36" s="9">
        <f t="shared" si="83"/>
        <v>577722.20438828121</v>
      </c>
      <c r="C36" s="9">
        <f t="shared" si="84"/>
        <v>465418.52771030262</v>
      </c>
      <c r="D36" s="9">
        <f t="shared" si="85"/>
        <v>447437.86199268751</v>
      </c>
      <c r="E36" s="9">
        <f t="shared" si="86"/>
        <v>537852.9650159732</v>
      </c>
      <c r="F36" s="9">
        <f t="shared" si="87"/>
        <v>459496.2039308821</v>
      </c>
      <c r="G36" s="9">
        <f t="shared" si="88"/>
        <v>433634.49302903085</v>
      </c>
      <c r="H36" s="10">
        <f t="shared" si="6"/>
        <v>-112303.6766779786</v>
      </c>
      <c r="I36" s="10">
        <f t="shared" si="6"/>
        <v>-17980.665717615106</v>
      </c>
      <c r="J36" s="10">
        <f t="shared" si="7"/>
        <v>5922.3237794205197</v>
      </c>
      <c r="K36" s="10">
        <f t="shared" si="8"/>
        <v>13803.368963656656</v>
      </c>
      <c r="L36" s="18">
        <f t="shared" si="9"/>
        <v>-3.8633326021793181E-2</v>
      </c>
      <c r="M36" s="18">
        <f t="shared" si="10"/>
        <v>-5.6282752024087203E-2</v>
      </c>
      <c r="N36" s="18">
        <f t="shared" si="11"/>
        <v>-0.19439044548563073</v>
      </c>
      <c r="O36" s="18">
        <f t="shared" si="12"/>
        <v>-0.14568435275384986</v>
      </c>
      <c r="P36" s="5"/>
      <c r="Q36" s="10">
        <v>1765.90143425669</v>
      </c>
      <c r="R36" s="9">
        <v>1601.13381849999</v>
      </c>
      <c r="S36" s="9">
        <v>1893.1872669099901</v>
      </c>
      <c r="T36" s="9">
        <v>1750.561434</v>
      </c>
      <c r="U36" s="10">
        <v>1855.4715288100001</v>
      </c>
      <c r="V36" s="10">
        <v>1852.3940731799901</v>
      </c>
      <c r="W36" s="10">
        <f t="shared" si="13"/>
        <v>-164.76761575670002</v>
      </c>
      <c r="X36" s="10">
        <f t="shared" si="13"/>
        <v>292.0534484100001</v>
      </c>
      <c r="Y36" s="10">
        <f t="shared" si="14"/>
        <v>-254.33771031001015</v>
      </c>
      <c r="Z36" s="10">
        <f t="shared" si="15"/>
        <v>40.793193729999984</v>
      </c>
      <c r="AA36" s="18">
        <f t="shared" si="16"/>
        <v>0.18240414700852933</v>
      </c>
      <c r="AB36" s="18">
        <f t="shared" si="17"/>
        <v>-1.6585841292772359E-3</v>
      </c>
      <c r="AC36" s="18">
        <f t="shared" si="18"/>
        <v>-9.3305103308925413E-2</v>
      </c>
      <c r="AD36" s="18">
        <f t="shared" si="19"/>
        <v>5.9929399090143644E-2</v>
      </c>
      <c r="AE36" s="7"/>
      <c r="AF36" s="9">
        <v>34870.156339314497</v>
      </c>
      <c r="AG36" s="9">
        <v>31841.583491556899</v>
      </c>
      <c r="AH36" s="9">
        <v>31751.3732096602</v>
      </c>
      <c r="AI36" s="9">
        <v>34886.266340000002</v>
      </c>
      <c r="AJ36" s="10">
        <v>31936.661660000002</v>
      </c>
      <c r="AK36" s="10">
        <v>31973.122519524</v>
      </c>
      <c r="AL36" s="10">
        <f t="shared" si="20"/>
        <v>-3028.5728477575976</v>
      </c>
      <c r="AM36" s="10">
        <f t="shared" si="20"/>
        <v>-90.210281896699598</v>
      </c>
      <c r="AN36" s="10">
        <f t="shared" si="21"/>
        <v>-95.078168443102186</v>
      </c>
      <c r="AO36" s="10">
        <f t="shared" si="22"/>
        <v>-221.74930986380059</v>
      </c>
      <c r="AP36" s="18">
        <f t="shared" si="23"/>
        <v>-2.8330965989998495E-3</v>
      </c>
      <c r="AQ36" s="18">
        <f t="shared" si="24"/>
        <v>1.1416615772858083E-3</v>
      </c>
      <c r="AR36" s="18">
        <f t="shared" si="25"/>
        <v>-8.6852861176966417E-2</v>
      </c>
      <c r="AS36" s="18">
        <f t="shared" si="26"/>
        <v>-8.4549164741600152E-2</v>
      </c>
      <c r="AT36" s="7"/>
      <c r="AU36" s="9">
        <v>2479.4995340799201</v>
      </c>
      <c r="AV36" s="9">
        <v>2337.84465618179</v>
      </c>
      <c r="AW36" s="9">
        <v>2157.6488040643699</v>
      </c>
      <c r="AX36" s="9">
        <v>2479.4995340799201</v>
      </c>
      <c r="AY36" s="10">
        <v>2337.873662</v>
      </c>
      <c r="AZ36" s="10">
        <v>2080.1511249068699</v>
      </c>
      <c r="BA36" s="10">
        <f t="shared" si="27"/>
        <v>-141.65487789813005</v>
      </c>
      <c r="BB36" s="10">
        <f t="shared" si="27"/>
        <v>-180.19585211742015</v>
      </c>
      <c r="BC36" s="10">
        <f t="shared" si="28"/>
        <v>-2.9005818209952849E-2</v>
      </c>
      <c r="BD36" s="10">
        <f t="shared" si="29"/>
        <v>77.497679157499988</v>
      </c>
      <c r="BE36" s="18">
        <f t="shared" si="30"/>
        <v>-7.707776974870488E-2</v>
      </c>
      <c r="BF36" s="18">
        <f t="shared" si="31"/>
        <v>-0.11023800870088681</v>
      </c>
      <c r="BG36" s="18">
        <f t="shared" si="32"/>
        <v>-5.7130431343555228E-2</v>
      </c>
      <c r="BH36" s="18">
        <f t="shared" si="33"/>
        <v>-5.7118733088398786E-2</v>
      </c>
      <c r="BI36" s="1"/>
      <c r="BJ36" s="9">
        <v>84.783438838399903</v>
      </c>
      <c r="BK36" s="9">
        <v>95.401599646999998</v>
      </c>
      <c r="BL36" s="9">
        <v>98.672835102199997</v>
      </c>
      <c r="BM36" s="9">
        <v>83.863531472999995</v>
      </c>
      <c r="BN36" s="10">
        <v>94.420564060000004</v>
      </c>
      <c r="BO36" s="10">
        <v>97.602675500999993</v>
      </c>
      <c r="BP36" s="10">
        <f t="shared" si="34"/>
        <v>10.618160808600095</v>
      </c>
      <c r="BQ36" s="10">
        <f t="shared" si="34"/>
        <v>3.2712354551999994</v>
      </c>
      <c r="BR36" s="10">
        <f t="shared" si="35"/>
        <v>0.98103558699999382</v>
      </c>
      <c r="BS36" s="10">
        <f t="shared" si="36"/>
        <v>1.0701596012000039</v>
      </c>
      <c r="BT36" s="18">
        <f t="shared" si="37"/>
        <v>3.4289104871449254E-2</v>
      </c>
      <c r="BU36" s="18">
        <f t="shared" si="38"/>
        <v>3.3701466123183726E-2</v>
      </c>
      <c r="BV36" s="18">
        <f t="shared" si="39"/>
        <v>0.12523861916993798</v>
      </c>
      <c r="BW36" s="18">
        <f t="shared" si="40"/>
        <v>0.12588347284658366</v>
      </c>
      <c r="BX36" s="1"/>
      <c r="BY36" s="9">
        <v>283519.89321523998</v>
      </c>
      <c r="BZ36" s="9">
        <v>272822.70113517798</v>
      </c>
      <c r="CA36" s="9">
        <v>271442.40380809701</v>
      </c>
      <c r="CB36" s="9">
        <v>283519.89319999999</v>
      </c>
      <c r="CC36" s="10">
        <v>277657.13837141212</v>
      </c>
      <c r="CD36" s="10">
        <v>270859.35720470903</v>
      </c>
      <c r="CE36" s="10">
        <f t="shared" si="41"/>
        <v>-10697.192080061999</v>
      </c>
      <c r="CF36" s="10">
        <f t="shared" si="41"/>
        <v>-1380.2973270809744</v>
      </c>
      <c r="CG36" s="10">
        <f t="shared" si="42"/>
        <v>-4834.4372362341383</v>
      </c>
      <c r="CH36" s="10">
        <f t="shared" si="43"/>
        <v>583.04660338797839</v>
      </c>
      <c r="CI36" s="18">
        <f t="shared" si="44"/>
        <v>-5.0593199221976243E-3</v>
      </c>
      <c r="CJ36" s="18">
        <f t="shared" si="45"/>
        <v>-2.4482645058489148E-2</v>
      </c>
      <c r="CK36" s="18">
        <f t="shared" si="46"/>
        <v>-3.7729952416217245E-2</v>
      </c>
      <c r="CL36" s="18">
        <f t="shared" si="47"/>
        <v>-2.0678460204032953E-2</v>
      </c>
      <c r="CM36" s="6"/>
      <c r="CN36" s="9">
        <v>867.22027489999994</v>
      </c>
      <c r="CO36" s="9">
        <v>867.22027489999994</v>
      </c>
      <c r="CP36" s="9">
        <v>867.22027489999994</v>
      </c>
      <c r="CQ36" s="9">
        <v>867.22027489999994</v>
      </c>
      <c r="CR36" s="9">
        <v>867.22027489999994</v>
      </c>
      <c r="CS36" s="9">
        <v>867.22027489999994</v>
      </c>
      <c r="CT36" s="10">
        <f t="shared" si="48"/>
        <v>0</v>
      </c>
      <c r="CU36" s="10">
        <f t="shared" si="48"/>
        <v>0</v>
      </c>
      <c r="CV36" s="10">
        <f t="shared" si="49"/>
        <v>0</v>
      </c>
      <c r="CW36" s="10">
        <f t="shared" si="50"/>
        <v>0</v>
      </c>
      <c r="CX36" s="18">
        <f t="shared" si="51"/>
        <v>0</v>
      </c>
      <c r="CY36" s="18">
        <f t="shared" si="52"/>
        <v>0</v>
      </c>
      <c r="CZ36" s="18">
        <f t="shared" si="53"/>
        <v>0</v>
      </c>
      <c r="DA36" s="18">
        <f t="shared" si="54"/>
        <v>0</v>
      </c>
      <c r="DB36" s="7"/>
      <c r="DC36" s="9">
        <v>159839.204195642</v>
      </c>
      <c r="DD36" s="9">
        <v>90961.972854639011</v>
      </c>
      <c r="DE36" s="9">
        <v>81436.974493984395</v>
      </c>
      <c r="DF36" s="9">
        <v>119970.11474652027</v>
      </c>
      <c r="DG36" s="10">
        <v>79856.747990000003</v>
      </c>
      <c r="DH36" s="10">
        <v>68114.263856340607</v>
      </c>
      <c r="DI36" s="10">
        <f t="shared" si="55"/>
        <v>-68877.231341002989</v>
      </c>
      <c r="DJ36" s="10">
        <f t="shared" si="55"/>
        <v>-9524.9983606546157</v>
      </c>
      <c r="DK36" s="10">
        <f t="shared" si="56"/>
        <v>11105.224864639007</v>
      </c>
      <c r="DL36" s="10">
        <f t="shared" si="57"/>
        <v>13322.710637643788</v>
      </c>
      <c r="DM36" s="18">
        <f t="shared" si="58"/>
        <v>-0.10471406964618013</v>
      </c>
      <c r="DN36" s="18">
        <f t="shared" si="59"/>
        <v>-0.14704435666638765</v>
      </c>
      <c r="DO36" s="18">
        <f t="shared" si="60"/>
        <v>-0.43091575491515693</v>
      </c>
      <c r="DP36" s="18">
        <f t="shared" si="61"/>
        <v>-0.33436132691274056</v>
      </c>
      <c r="DQ36" s="7"/>
      <c r="DR36" s="9">
        <v>94295.545956009606</v>
      </c>
      <c r="DS36" s="9">
        <v>64890.669879699999</v>
      </c>
      <c r="DT36" s="9">
        <v>57790.381299969398</v>
      </c>
      <c r="DU36" s="9">
        <v>94295.545955000009</v>
      </c>
      <c r="DV36" s="10">
        <v>64890.669879699999</v>
      </c>
      <c r="DW36" s="10">
        <v>57790.381299969398</v>
      </c>
      <c r="DX36" s="10">
        <f t="shared" si="62"/>
        <v>-29404.876076309607</v>
      </c>
      <c r="DY36" s="10">
        <f t="shared" si="62"/>
        <v>-7100.2885797306008</v>
      </c>
      <c r="DZ36" s="10">
        <f t="shared" si="63"/>
        <v>0</v>
      </c>
      <c r="EA36" s="10">
        <f t="shared" si="64"/>
        <v>0</v>
      </c>
      <c r="EB36" s="18">
        <f t="shared" si="65"/>
        <v>-0.10941925230381713</v>
      </c>
      <c r="EC36" s="18">
        <f t="shared" si="66"/>
        <v>-0.10941925230381713</v>
      </c>
      <c r="ED36" s="18">
        <f t="shared" si="67"/>
        <v>-0.31183738084540552</v>
      </c>
      <c r="EE36" s="18">
        <f t="shared" si="68"/>
        <v>-0.31183738083803758</v>
      </c>
      <c r="EF36" s="6"/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v>0</v>
      </c>
      <c r="EM36" s="10">
        <f t="shared" si="69"/>
        <v>0</v>
      </c>
      <c r="EN36" s="10">
        <f t="shared" si="69"/>
        <v>0</v>
      </c>
      <c r="EO36" s="10">
        <f t="shared" si="70"/>
        <v>0</v>
      </c>
      <c r="EP36" s="10">
        <f t="shared" si="71"/>
        <v>0</v>
      </c>
      <c r="EQ36" s="18">
        <f t="shared" si="72"/>
        <v>0</v>
      </c>
      <c r="ER36" s="18">
        <f t="shared" si="73"/>
        <v>0</v>
      </c>
      <c r="ES36" s="18">
        <f t="shared" si="74"/>
        <v>0</v>
      </c>
      <c r="ET36" s="18">
        <f t="shared" si="75"/>
        <v>0</v>
      </c>
      <c r="EU36" s="7"/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10">
        <f t="shared" si="76"/>
        <v>0</v>
      </c>
      <c r="FC36" s="10">
        <f t="shared" si="76"/>
        <v>0</v>
      </c>
      <c r="FD36" s="10">
        <f t="shared" si="77"/>
        <v>0</v>
      </c>
      <c r="FE36" s="10">
        <f t="shared" si="78"/>
        <v>0</v>
      </c>
      <c r="FF36" s="18">
        <f t="shared" si="79"/>
        <v>0</v>
      </c>
      <c r="FG36" s="18">
        <f t="shared" si="80"/>
        <v>0</v>
      </c>
      <c r="FH36" s="18">
        <f t="shared" si="81"/>
        <v>0</v>
      </c>
      <c r="FI36" s="18">
        <f t="shared" si="82"/>
        <v>0</v>
      </c>
      <c r="FJ36" s="7"/>
    </row>
    <row r="37" spans="1:166">
      <c r="A37" s="5" t="s">
        <v>34</v>
      </c>
      <c r="B37" s="9">
        <f t="shared" si="83"/>
        <v>412764.54766870651</v>
      </c>
      <c r="C37" s="9">
        <f t="shared" si="84"/>
        <v>381204.00282988022</v>
      </c>
      <c r="D37" s="9">
        <f t="shared" si="85"/>
        <v>371335.16572666413</v>
      </c>
      <c r="E37" s="9">
        <f t="shared" si="86"/>
        <v>347272.14774305426</v>
      </c>
      <c r="F37" s="9">
        <f t="shared" si="87"/>
        <v>316948.86453649343</v>
      </c>
      <c r="G37" s="9">
        <f t="shared" si="88"/>
        <v>306204.79115174047</v>
      </c>
      <c r="H37" s="10">
        <f t="shared" si="6"/>
        <v>-31560.544838826288</v>
      </c>
      <c r="I37" s="10">
        <f t="shared" si="6"/>
        <v>-9868.837103216094</v>
      </c>
      <c r="J37" s="10">
        <f t="shared" si="7"/>
        <v>64255.138293386786</v>
      </c>
      <c r="K37" s="10">
        <f t="shared" si="8"/>
        <v>65130.374574923655</v>
      </c>
      <c r="L37" s="18">
        <f t="shared" si="9"/>
        <v>-2.5888597784793608E-2</v>
      </c>
      <c r="M37" s="18">
        <f t="shared" si="10"/>
        <v>-3.3898444155858118E-2</v>
      </c>
      <c r="N37" s="18">
        <f t="shared" si="11"/>
        <v>-7.6461374934160872E-2</v>
      </c>
      <c r="O37" s="18">
        <f t="shared" si="12"/>
        <v>-8.7318500500641758E-2</v>
      </c>
      <c r="P37" s="5"/>
      <c r="Q37" s="10">
        <v>1028.7006669999901</v>
      </c>
      <c r="R37" s="9">
        <v>886.66152521000004</v>
      </c>
      <c r="S37" s="9">
        <v>874.04535524999994</v>
      </c>
      <c r="T37" s="9">
        <v>1028.7006670000001</v>
      </c>
      <c r="U37" s="10">
        <v>1086.27241162</v>
      </c>
      <c r="V37" s="10">
        <v>1176.4972439000001</v>
      </c>
      <c r="W37" s="10">
        <f t="shared" si="13"/>
        <v>-142.03914178999003</v>
      </c>
      <c r="X37" s="10">
        <f t="shared" si="13"/>
        <v>-12.616169960000093</v>
      </c>
      <c r="Y37" s="10">
        <f t="shared" si="14"/>
        <v>-199.61088640999992</v>
      </c>
      <c r="Z37" s="10">
        <f t="shared" si="15"/>
        <v>-302.45188865000011</v>
      </c>
      <c r="AA37" s="18">
        <f t="shared" si="16"/>
        <v>-1.42288456206691E-2</v>
      </c>
      <c r="AB37" s="18">
        <f t="shared" si="17"/>
        <v>8.3059121556299423E-2</v>
      </c>
      <c r="AC37" s="18">
        <f t="shared" si="18"/>
        <v>-0.13807626100235765</v>
      </c>
      <c r="AD37" s="18">
        <f t="shared" si="19"/>
        <v>5.5965497512406967E-2</v>
      </c>
      <c r="AE37" s="7"/>
      <c r="AF37" s="9">
        <v>45228.186072897901</v>
      </c>
      <c r="AG37" s="9">
        <v>44399.540497215203</v>
      </c>
      <c r="AH37" s="9">
        <v>43355.249752611402</v>
      </c>
      <c r="AI37" s="9">
        <v>45228.186070000003</v>
      </c>
      <c r="AJ37" s="10">
        <v>44522.997730000003</v>
      </c>
      <c r="AK37" s="10">
        <v>44540.495212961199</v>
      </c>
      <c r="AL37" s="10">
        <f t="shared" si="20"/>
        <v>-828.64557568269811</v>
      </c>
      <c r="AM37" s="10">
        <f t="shared" si="20"/>
        <v>-1044.2907446038007</v>
      </c>
      <c r="AN37" s="10">
        <f t="shared" si="21"/>
        <v>-123.4572327848</v>
      </c>
      <c r="AO37" s="10">
        <f t="shared" si="22"/>
        <v>-1185.2454603497972</v>
      </c>
      <c r="AP37" s="18">
        <f t="shared" si="23"/>
        <v>-2.3520305230845803E-2</v>
      </c>
      <c r="AQ37" s="18">
        <f t="shared" si="24"/>
        <v>3.929987613885789E-4</v>
      </c>
      <c r="AR37" s="18">
        <f t="shared" si="25"/>
        <v>-1.8321441729878433E-2</v>
      </c>
      <c r="AS37" s="18">
        <f t="shared" si="26"/>
        <v>-1.5591789131418522E-2</v>
      </c>
      <c r="AT37" s="7"/>
      <c r="AU37" s="9">
        <v>1214.7412866041</v>
      </c>
      <c r="AV37" s="9">
        <v>1032.2955194128999</v>
      </c>
      <c r="AW37" s="9">
        <v>923.26999485223098</v>
      </c>
      <c r="AX37" s="9">
        <v>1214.7412866041</v>
      </c>
      <c r="AY37" s="10">
        <v>1032.316957</v>
      </c>
      <c r="AZ37" s="10">
        <v>873.85075157145798</v>
      </c>
      <c r="BA37" s="10">
        <f t="shared" si="27"/>
        <v>-182.44576719120005</v>
      </c>
      <c r="BB37" s="10">
        <f t="shared" si="27"/>
        <v>-109.02552456066894</v>
      </c>
      <c r="BC37" s="10">
        <f t="shared" si="28"/>
        <v>-2.1437587100081146E-2</v>
      </c>
      <c r="BD37" s="10">
        <f t="shared" si="29"/>
        <v>49.419243280773003</v>
      </c>
      <c r="BE37" s="18">
        <f t="shared" si="30"/>
        <v>-0.10561464475083192</v>
      </c>
      <c r="BF37" s="18">
        <f t="shared" si="31"/>
        <v>-0.15350537870564304</v>
      </c>
      <c r="BG37" s="18">
        <f t="shared" si="32"/>
        <v>-0.15019310630433977</v>
      </c>
      <c r="BH37" s="18">
        <f t="shared" si="33"/>
        <v>-0.15017545844192126</v>
      </c>
      <c r="BI37" s="1"/>
      <c r="BJ37" s="9">
        <v>0</v>
      </c>
      <c r="BK37" s="9">
        <v>0</v>
      </c>
      <c r="BL37" s="9">
        <v>0</v>
      </c>
      <c r="BM37" s="9">
        <v>0</v>
      </c>
      <c r="BN37" s="10">
        <v>0</v>
      </c>
      <c r="BO37" s="10">
        <v>0</v>
      </c>
      <c r="BP37" s="10">
        <f t="shared" si="34"/>
        <v>0</v>
      </c>
      <c r="BQ37" s="10">
        <f t="shared" si="34"/>
        <v>0</v>
      </c>
      <c r="BR37" s="10">
        <f t="shared" si="35"/>
        <v>0</v>
      </c>
      <c r="BS37" s="10">
        <f t="shared" si="36"/>
        <v>0</v>
      </c>
      <c r="BT37" s="18">
        <f t="shared" si="37"/>
        <v>0</v>
      </c>
      <c r="BU37" s="18">
        <f t="shared" si="38"/>
        <v>0</v>
      </c>
      <c r="BV37" s="18">
        <f t="shared" si="39"/>
        <v>0</v>
      </c>
      <c r="BW37" s="18">
        <f t="shared" si="40"/>
        <v>0</v>
      </c>
      <c r="BX37" s="2"/>
      <c r="BY37" s="9">
        <v>250053.077186782</v>
      </c>
      <c r="BZ37" s="9">
        <v>253240.64227276901</v>
      </c>
      <c r="CA37" s="9">
        <v>251086.20781107701</v>
      </c>
      <c r="CB37" s="9">
        <v>198337.98699999999</v>
      </c>
      <c r="CC37" s="10">
        <v>193046.31658567343</v>
      </c>
      <c r="CD37" s="10">
        <v>190334.649566698</v>
      </c>
      <c r="CE37" s="10">
        <f t="shared" si="41"/>
        <v>3187.5650859870075</v>
      </c>
      <c r="CF37" s="10">
        <f t="shared" si="41"/>
        <v>-2154.4344616919989</v>
      </c>
      <c r="CG37" s="10">
        <f t="shared" si="42"/>
        <v>60194.325687095581</v>
      </c>
      <c r="CH37" s="10">
        <f t="shared" si="43"/>
        <v>60751.558244379004</v>
      </c>
      <c r="CI37" s="18">
        <f t="shared" si="44"/>
        <v>-8.5074593175744184E-3</v>
      </c>
      <c r="CJ37" s="18">
        <f t="shared" si="45"/>
        <v>-1.4046717217585407E-2</v>
      </c>
      <c r="CK37" s="18">
        <f t="shared" si="46"/>
        <v>1.2747553926744896E-2</v>
      </c>
      <c r="CL37" s="18">
        <f t="shared" si="47"/>
        <v>-2.6680065147210389E-2</v>
      </c>
      <c r="CM37" s="6"/>
      <c r="CN37" s="9">
        <v>18244.995859300005</v>
      </c>
      <c r="CO37" s="9">
        <v>18244.995859300005</v>
      </c>
      <c r="CP37" s="9">
        <v>18244.995859300005</v>
      </c>
      <c r="CQ37" s="9">
        <v>18244.995859300005</v>
      </c>
      <c r="CR37" s="9">
        <v>18244.995859300005</v>
      </c>
      <c r="CS37" s="9">
        <v>18244.995859300005</v>
      </c>
      <c r="CT37" s="10">
        <f t="shared" si="48"/>
        <v>0</v>
      </c>
      <c r="CU37" s="10">
        <f t="shared" si="48"/>
        <v>0</v>
      </c>
      <c r="CV37" s="10">
        <f t="shared" si="49"/>
        <v>0</v>
      </c>
      <c r="CW37" s="10">
        <f t="shared" si="50"/>
        <v>0</v>
      </c>
      <c r="CX37" s="18">
        <f t="shared" si="51"/>
        <v>0</v>
      </c>
      <c r="CY37" s="18">
        <f t="shared" si="52"/>
        <v>0</v>
      </c>
      <c r="CZ37" s="18">
        <f t="shared" si="53"/>
        <v>0</v>
      </c>
      <c r="DA37" s="18">
        <f t="shared" si="54"/>
        <v>0</v>
      </c>
      <c r="DB37" s="7"/>
      <c r="DC37" s="9">
        <v>61577.630564466403</v>
      </c>
      <c r="DD37" s="9">
        <v>38263.881113073046</v>
      </c>
      <c r="DE37" s="9">
        <v>34642.387323047202</v>
      </c>
      <c r="DF37" s="9">
        <v>47800.320824150134</v>
      </c>
      <c r="DG37" s="10">
        <v>33879.978949999997</v>
      </c>
      <c r="DH37" s="10">
        <v>28825.2928867835</v>
      </c>
      <c r="DI37" s="10">
        <f t="shared" si="55"/>
        <v>-23313.749451393356</v>
      </c>
      <c r="DJ37" s="10">
        <f t="shared" si="55"/>
        <v>-3621.4937900258446</v>
      </c>
      <c r="DK37" s="10">
        <f t="shared" si="56"/>
        <v>4383.9021630730495</v>
      </c>
      <c r="DL37" s="10">
        <f t="shared" si="57"/>
        <v>5817.0944362637019</v>
      </c>
      <c r="DM37" s="18">
        <f t="shared" si="58"/>
        <v>-9.4645228990860086E-2</v>
      </c>
      <c r="DN37" s="18">
        <f t="shared" si="59"/>
        <v>-0.14919389621452223</v>
      </c>
      <c r="DO37" s="18">
        <f t="shared" si="60"/>
        <v>-0.37860744620541864</v>
      </c>
      <c r="DP37" s="18">
        <f t="shared" si="61"/>
        <v>-0.29121858669863088</v>
      </c>
      <c r="DQ37" s="7"/>
      <c r="DR37" s="9">
        <v>35417.216031656098</v>
      </c>
      <c r="DS37" s="9">
        <v>25135.9860429</v>
      </c>
      <c r="DT37" s="9">
        <v>22209.0096305263</v>
      </c>
      <c r="DU37" s="9">
        <v>35417.216036000005</v>
      </c>
      <c r="DV37" s="10">
        <v>25135.9860429</v>
      </c>
      <c r="DW37" s="10">
        <v>22209.0096305263</v>
      </c>
      <c r="DX37" s="10">
        <f t="shared" si="62"/>
        <v>-10281.229988756098</v>
      </c>
      <c r="DY37" s="10">
        <f t="shared" si="62"/>
        <v>-2926.9764123737004</v>
      </c>
      <c r="DZ37" s="10">
        <f t="shared" si="63"/>
        <v>0</v>
      </c>
      <c r="EA37" s="10">
        <f t="shared" si="64"/>
        <v>0</v>
      </c>
      <c r="EB37" s="18">
        <f t="shared" si="65"/>
        <v>-0.11644565712990856</v>
      </c>
      <c r="EC37" s="18">
        <f t="shared" si="66"/>
        <v>-0.11644565712990856</v>
      </c>
      <c r="ED37" s="18">
        <f t="shared" si="67"/>
        <v>-0.29028904981031484</v>
      </c>
      <c r="EE37" s="18">
        <f t="shared" si="68"/>
        <v>-0.2902890498973606</v>
      </c>
      <c r="EF37" s="6"/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v>0</v>
      </c>
      <c r="EM37" s="10">
        <f t="shared" si="69"/>
        <v>0</v>
      </c>
      <c r="EN37" s="10">
        <f t="shared" si="69"/>
        <v>0</v>
      </c>
      <c r="EO37" s="10">
        <f t="shared" si="70"/>
        <v>0</v>
      </c>
      <c r="EP37" s="10">
        <f t="shared" si="71"/>
        <v>0</v>
      </c>
      <c r="EQ37" s="18">
        <f t="shared" si="72"/>
        <v>0</v>
      </c>
      <c r="ER37" s="18">
        <f t="shared" si="73"/>
        <v>0</v>
      </c>
      <c r="ES37" s="18">
        <f t="shared" si="74"/>
        <v>0</v>
      </c>
      <c r="ET37" s="18">
        <f t="shared" si="75"/>
        <v>0</v>
      </c>
      <c r="EU37" s="7"/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10">
        <f t="shared" si="76"/>
        <v>0</v>
      </c>
      <c r="FC37" s="10">
        <f t="shared" si="76"/>
        <v>0</v>
      </c>
      <c r="FD37" s="10">
        <f t="shared" si="77"/>
        <v>0</v>
      </c>
      <c r="FE37" s="10">
        <f t="shared" si="78"/>
        <v>0</v>
      </c>
      <c r="FF37" s="18">
        <f t="shared" si="79"/>
        <v>0</v>
      </c>
      <c r="FG37" s="18">
        <f t="shared" si="80"/>
        <v>0</v>
      </c>
      <c r="FH37" s="18">
        <f t="shared" si="81"/>
        <v>0</v>
      </c>
      <c r="FI37" s="18">
        <f t="shared" si="82"/>
        <v>0</v>
      </c>
      <c r="FJ37" s="7"/>
    </row>
    <row r="38" spans="1:166">
      <c r="A38" s="5" t="s">
        <v>35</v>
      </c>
      <c r="B38" s="9">
        <f t="shared" si="83"/>
        <v>451817.46322044899</v>
      </c>
      <c r="C38" s="9">
        <f t="shared" si="84"/>
        <v>411353.61388808908</v>
      </c>
      <c r="D38" s="9">
        <f t="shared" si="85"/>
        <v>404090.57279191603</v>
      </c>
      <c r="E38" s="9">
        <f t="shared" si="86"/>
        <v>442359.49045438075</v>
      </c>
      <c r="F38" s="9">
        <f t="shared" si="87"/>
        <v>411986.05517401913</v>
      </c>
      <c r="G38" s="9">
        <f t="shared" si="88"/>
        <v>401126.87413254456</v>
      </c>
      <c r="H38" s="10">
        <f t="shared" si="6"/>
        <v>-40463.84933235991</v>
      </c>
      <c r="I38" s="10">
        <f t="shared" si="6"/>
        <v>-7263.0410961730522</v>
      </c>
      <c r="J38" s="10">
        <f t="shared" si="7"/>
        <v>-632.44128593005007</v>
      </c>
      <c r="K38" s="10">
        <f t="shared" si="8"/>
        <v>2963.6986593714682</v>
      </c>
      <c r="L38" s="18">
        <f t="shared" si="9"/>
        <v>-1.7656441686565567E-2</v>
      </c>
      <c r="M38" s="18">
        <f t="shared" si="10"/>
        <v>-2.6358127672277045E-2</v>
      </c>
      <c r="N38" s="18">
        <f t="shared" si="11"/>
        <v>-8.9557957861883156E-2</v>
      </c>
      <c r="O38" s="18">
        <f t="shared" si="12"/>
        <v>-6.8662334449211826E-2</v>
      </c>
      <c r="P38" s="5"/>
      <c r="Q38" s="10">
        <v>141.23820069460001</v>
      </c>
      <c r="R38" s="9">
        <v>187.10683075999901</v>
      </c>
      <c r="S38" s="9">
        <v>186.365800269999</v>
      </c>
      <c r="T38" s="9">
        <v>141.23820069999999</v>
      </c>
      <c r="U38" s="10">
        <v>172.76044614</v>
      </c>
      <c r="V38" s="10">
        <v>184.58288704</v>
      </c>
      <c r="W38" s="10">
        <f t="shared" si="13"/>
        <v>45.868630065399003</v>
      </c>
      <c r="X38" s="10">
        <f t="shared" si="13"/>
        <v>-0.7410304900000142</v>
      </c>
      <c r="Y38" s="10">
        <f t="shared" si="14"/>
        <v>14.346384619999014</v>
      </c>
      <c r="Z38" s="10">
        <f t="shared" si="15"/>
        <v>1.7829132299989965</v>
      </c>
      <c r="AA38" s="18">
        <f t="shared" si="16"/>
        <v>-3.9604673276227437E-3</v>
      </c>
      <c r="AB38" s="18">
        <f t="shared" si="17"/>
        <v>6.8432567547431808E-2</v>
      </c>
      <c r="AC38" s="18">
        <f t="shared" si="18"/>
        <v>0.32476079304196848</v>
      </c>
      <c r="AD38" s="18">
        <f t="shared" si="19"/>
        <v>0.22318498312616927</v>
      </c>
      <c r="AE38" s="7"/>
      <c r="AF38" s="9">
        <v>18548.2422362568</v>
      </c>
      <c r="AG38" s="9">
        <v>15728.9121387537</v>
      </c>
      <c r="AH38" s="9">
        <v>15701.8758955252</v>
      </c>
      <c r="AI38" s="9">
        <v>18548.24224</v>
      </c>
      <c r="AJ38" s="10">
        <v>15724.674580000001</v>
      </c>
      <c r="AK38" s="10">
        <v>15737.4338571805</v>
      </c>
      <c r="AL38" s="10">
        <f t="shared" si="20"/>
        <v>-2819.3300975030998</v>
      </c>
      <c r="AM38" s="10">
        <f t="shared" si="20"/>
        <v>-27.036243228500098</v>
      </c>
      <c r="AN38" s="10">
        <f t="shared" si="21"/>
        <v>4.2375587536989769</v>
      </c>
      <c r="AO38" s="10">
        <f t="shared" si="22"/>
        <v>-35.55796165530046</v>
      </c>
      <c r="AP38" s="18">
        <f t="shared" si="23"/>
        <v>-1.7188883115372498E-3</v>
      </c>
      <c r="AQ38" s="18">
        <f t="shared" si="24"/>
        <v>8.1141756642313532E-4</v>
      </c>
      <c r="AR38" s="18">
        <f t="shared" si="25"/>
        <v>-0.15199985322555642</v>
      </c>
      <c r="AS38" s="18">
        <f t="shared" si="26"/>
        <v>-0.15222831487022884</v>
      </c>
      <c r="AT38" s="7"/>
      <c r="AU38" s="9">
        <v>1067.12174853703</v>
      </c>
      <c r="AV38" s="9">
        <v>1035.0423640428401</v>
      </c>
      <c r="AW38" s="9">
        <v>962.105679910768</v>
      </c>
      <c r="AX38" s="9">
        <v>1067.12174853703</v>
      </c>
      <c r="AY38" s="10">
        <v>1035.0555420000001</v>
      </c>
      <c r="AZ38" s="10">
        <v>927.98120447605197</v>
      </c>
      <c r="BA38" s="10">
        <f t="shared" si="27"/>
        <v>-32.079384494189981</v>
      </c>
      <c r="BB38" s="10">
        <f t="shared" si="27"/>
        <v>-72.93668413207206</v>
      </c>
      <c r="BC38" s="10">
        <f t="shared" si="28"/>
        <v>-1.3177957159996367E-2</v>
      </c>
      <c r="BD38" s="10">
        <f t="shared" si="29"/>
        <v>34.124475434716032</v>
      </c>
      <c r="BE38" s="18">
        <f t="shared" si="30"/>
        <v>-7.0467341884619936E-2</v>
      </c>
      <c r="BF38" s="18">
        <f t="shared" si="31"/>
        <v>-0.10344791480180113</v>
      </c>
      <c r="BG38" s="18">
        <f t="shared" si="32"/>
        <v>-3.0061597505785253E-2</v>
      </c>
      <c r="BH38" s="18">
        <f t="shared" si="33"/>
        <v>-3.0049248439544159E-2</v>
      </c>
      <c r="BI38" s="1"/>
      <c r="BJ38" s="9">
        <v>114.206123445049</v>
      </c>
      <c r="BK38" s="9">
        <v>160.45640814601501</v>
      </c>
      <c r="BL38" s="9">
        <v>177.521713387642</v>
      </c>
      <c r="BM38" s="9">
        <v>572.68390313366206</v>
      </c>
      <c r="BN38" s="10">
        <v>809.66330230000005</v>
      </c>
      <c r="BO38" s="10">
        <v>888.42069781673899</v>
      </c>
      <c r="BP38" s="10">
        <f t="shared" si="34"/>
        <v>46.250284700966006</v>
      </c>
      <c r="BQ38" s="10">
        <f t="shared" si="34"/>
        <v>17.065305241626987</v>
      </c>
      <c r="BR38" s="10">
        <f t="shared" si="35"/>
        <v>-649.2068941539851</v>
      </c>
      <c r="BS38" s="10">
        <f t="shared" si="36"/>
        <v>-710.89898442909703</v>
      </c>
      <c r="BT38" s="18">
        <f t="shared" si="37"/>
        <v>0.10635477534868906</v>
      </c>
      <c r="BU38" s="18">
        <f t="shared" si="38"/>
        <v>9.7271786053553161E-2</v>
      </c>
      <c r="BV38" s="18">
        <f t="shared" si="39"/>
        <v>0.4049720216904098</v>
      </c>
      <c r="BW38" s="18">
        <f t="shared" si="40"/>
        <v>0.41380488934578624</v>
      </c>
      <c r="BX38" s="1"/>
      <c r="BY38" s="9">
        <v>169356.52549013501</v>
      </c>
      <c r="BZ38" s="9">
        <v>158791.92146685801</v>
      </c>
      <c r="CA38" s="9">
        <v>156728.23902999799</v>
      </c>
      <c r="CB38" s="9">
        <v>169356.52549999999</v>
      </c>
      <c r="CC38" s="10">
        <v>159863.44409377908</v>
      </c>
      <c r="CD38" s="10">
        <v>155937.82047216099</v>
      </c>
      <c r="CE38" s="10">
        <f t="shared" si="41"/>
        <v>-10564.604023277003</v>
      </c>
      <c r="CF38" s="10">
        <f t="shared" si="41"/>
        <v>-2063.682436860021</v>
      </c>
      <c r="CG38" s="10">
        <f t="shared" si="42"/>
        <v>-1071.5226269210689</v>
      </c>
      <c r="CH38" s="10">
        <f t="shared" si="43"/>
        <v>790.4185578369943</v>
      </c>
      <c r="CI38" s="18">
        <f t="shared" si="44"/>
        <v>-1.2996142485061741E-2</v>
      </c>
      <c r="CJ38" s="18">
        <f t="shared" si="45"/>
        <v>-2.4556105642983866E-2</v>
      </c>
      <c r="CK38" s="18">
        <f t="shared" si="46"/>
        <v>-6.2380850059966478E-2</v>
      </c>
      <c r="CL38" s="18">
        <f t="shared" si="47"/>
        <v>-5.6053827144799985E-2</v>
      </c>
      <c r="CM38" s="6"/>
      <c r="CN38" s="9">
        <v>178206.31833700006</v>
      </c>
      <c r="CO38" s="9">
        <v>178206.31833700006</v>
      </c>
      <c r="CP38" s="9">
        <v>178206.31833700006</v>
      </c>
      <c r="CQ38" s="9">
        <v>178206.31833700006</v>
      </c>
      <c r="CR38" s="9">
        <v>178206.31833700006</v>
      </c>
      <c r="CS38" s="9">
        <v>178206.31833700006</v>
      </c>
      <c r="CT38" s="10">
        <f t="shared" si="48"/>
        <v>0</v>
      </c>
      <c r="CU38" s="10">
        <f t="shared" si="48"/>
        <v>0</v>
      </c>
      <c r="CV38" s="10">
        <f t="shared" si="49"/>
        <v>0</v>
      </c>
      <c r="CW38" s="10">
        <f t="shared" si="50"/>
        <v>0</v>
      </c>
      <c r="CX38" s="18">
        <f t="shared" si="51"/>
        <v>0</v>
      </c>
      <c r="CY38" s="18">
        <f t="shared" si="52"/>
        <v>0</v>
      </c>
      <c r="CZ38" s="18">
        <f t="shared" si="53"/>
        <v>0</v>
      </c>
      <c r="DA38" s="18">
        <f t="shared" si="54"/>
        <v>0</v>
      </c>
      <c r="DB38" s="7"/>
      <c r="DC38" s="9">
        <v>46908.836610970997</v>
      </c>
      <c r="DD38" s="9">
        <v>29729.624739728439</v>
      </c>
      <c r="DE38" s="9">
        <v>27559.168820233401</v>
      </c>
      <c r="DF38" s="9">
        <v>36992.386049009961</v>
      </c>
      <c r="DG38" s="10">
        <v>28659.90727</v>
      </c>
      <c r="DH38" s="10">
        <v>24675.3391612792</v>
      </c>
      <c r="DI38" s="10">
        <f t="shared" si="55"/>
        <v>-17179.211871242558</v>
      </c>
      <c r="DJ38" s="10">
        <f t="shared" si="55"/>
        <v>-2170.455919495038</v>
      </c>
      <c r="DK38" s="10">
        <f t="shared" si="56"/>
        <v>1069.717469728439</v>
      </c>
      <c r="DL38" s="10">
        <f t="shared" si="57"/>
        <v>2883.8296589542006</v>
      </c>
      <c r="DM38" s="18">
        <f t="shared" si="58"/>
        <v>-7.3006502385972047E-2</v>
      </c>
      <c r="DN38" s="18">
        <f t="shared" si="59"/>
        <v>-0.13902934406531314</v>
      </c>
      <c r="DO38" s="18">
        <f t="shared" si="60"/>
        <v>-0.36622549422222717</v>
      </c>
      <c r="DP38" s="18">
        <f t="shared" si="61"/>
        <v>-0.22524848134885223</v>
      </c>
      <c r="DQ38" s="7"/>
      <c r="DR38" s="9">
        <v>37474.974473409398</v>
      </c>
      <c r="DS38" s="9">
        <v>27514.231602800002</v>
      </c>
      <c r="DT38" s="9">
        <v>24568.977515590999</v>
      </c>
      <c r="DU38" s="9">
        <v>37474.974475999996</v>
      </c>
      <c r="DV38" s="10">
        <v>27514.231602800002</v>
      </c>
      <c r="DW38" s="10">
        <v>24568.977515590999</v>
      </c>
      <c r="DX38" s="10">
        <f t="shared" si="62"/>
        <v>-9960.742870609396</v>
      </c>
      <c r="DY38" s="10">
        <f t="shared" si="62"/>
        <v>-2945.254087209003</v>
      </c>
      <c r="DZ38" s="10">
        <f t="shared" si="63"/>
        <v>0</v>
      </c>
      <c r="EA38" s="10">
        <f t="shared" si="64"/>
        <v>0</v>
      </c>
      <c r="EB38" s="18">
        <f t="shared" si="65"/>
        <v>-0.10704475159354541</v>
      </c>
      <c r="EC38" s="18">
        <f t="shared" si="66"/>
        <v>-0.10704475159354541</v>
      </c>
      <c r="ED38" s="18">
        <f t="shared" si="67"/>
        <v>-0.26579718893943755</v>
      </c>
      <c r="EE38" s="18">
        <f t="shared" si="68"/>
        <v>-0.26579718899019206</v>
      </c>
      <c r="EF38" s="6"/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v>0</v>
      </c>
      <c r="EM38" s="10">
        <f t="shared" si="69"/>
        <v>0</v>
      </c>
      <c r="EN38" s="10">
        <f t="shared" si="69"/>
        <v>0</v>
      </c>
      <c r="EO38" s="10">
        <f t="shared" si="70"/>
        <v>0</v>
      </c>
      <c r="EP38" s="10">
        <f t="shared" si="71"/>
        <v>0</v>
      </c>
      <c r="EQ38" s="18">
        <f t="shared" si="72"/>
        <v>0</v>
      </c>
      <c r="ER38" s="18">
        <f t="shared" si="73"/>
        <v>0</v>
      </c>
      <c r="ES38" s="18">
        <f t="shared" si="74"/>
        <v>0</v>
      </c>
      <c r="ET38" s="18">
        <f t="shared" si="75"/>
        <v>0</v>
      </c>
      <c r="EU38" s="7"/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10">
        <f t="shared" si="76"/>
        <v>0</v>
      </c>
      <c r="FC38" s="10">
        <f t="shared" si="76"/>
        <v>0</v>
      </c>
      <c r="FD38" s="10">
        <f t="shared" si="77"/>
        <v>0</v>
      </c>
      <c r="FE38" s="10">
        <f t="shared" si="78"/>
        <v>0</v>
      </c>
      <c r="FF38" s="18">
        <f t="shared" si="79"/>
        <v>0</v>
      </c>
      <c r="FG38" s="18">
        <f t="shared" si="80"/>
        <v>0</v>
      </c>
      <c r="FH38" s="18">
        <f t="shared" si="81"/>
        <v>0</v>
      </c>
      <c r="FI38" s="18">
        <f t="shared" si="82"/>
        <v>0</v>
      </c>
      <c r="FJ38" s="7"/>
    </row>
    <row r="39" spans="1:166">
      <c r="A39" s="5" t="s">
        <v>36</v>
      </c>
      <c r="B39" s="9">
        <f t="shared" si="83"/>
        <v>560472.74685112061</v>
      </c>
      <c r="C39" s="9">
        <f t="shared" si="84"/>
        <v>454422.54641956184</v>
      </c>
      <c r="D39" s="9">
        <f t="shared" si="85"/>
        <v>434193.97574512468</v>
      </c>
      <c r="E39" s="9">
        <f t="shared" si="86"/>
        <v>525244.88326455851</v>
      </c>
      <c r="F39" s="9">
        <f t="shared" si="87"/>
        <v>440506.48250499653</v>
      </c>
      <c r="G39" s="9">
        <f t="shared" si="88"/>
        <v>417156.11613498797</v>
      </c>
      <c r="H39" s="10">
        <f t="shared" si="6"/>
        <v>-106050.20043155877</v>
      </c>
      <c r="I39" s="10">
        <f t="shared" si="6"/>
        <v>-20228.570674437156</v>
      </c>
      <c r="J39" s="10">
        <f t="shared" si="7"/>
        <v>13916.063914565311</v>
      </c>
      <c r="K39" s="10">
        <f t="shared" si="8"/>
        <v>17037.859610136715</v>
      </c>
      <c r="L39" s="18">
        <f t="shared" si="9"/>
        <v>-4.4514892216110262E-2</v>
      </c>
      <c r="M39" s="18">
        <f t="shared" si="10"/>
        <v>-5.3007997151877789E-2</v>
      </c>
      <c r="N39" s="18">
        <f t="shared" si="11"/>
        <v>-0.18921562382359525</v>
      </c>
      <c r="O39" s="18">
        <f t="shared" si="12"/>
        <v>-0.16133122560449661</v>
      </c>
      <c r="P39" s="5"/>
      <c r="Q39" s="10">
        <v>1154.11290553969</v>
      </c>
      <c r="R39" s="9">
        <v>1592.24066148</v>
      </c>
      <c r="S39" s="9">
        <v>1676.95074372</v>
      </c>
      <c r="T39" s="9">
        <v>1153.382906</v>
      </c>
      <c r="U39" s="10">
        <v>1971.66033277</v>
      </c>
      <c r="V39" s="10">
        <v>1841.2183625800001</v>
      </c>
      <c r="W39" s="10">
        <f t="shared" si="13"/>
        <v>438.12775594030995</v>
      </c>
      <c r="X39" s="10">
        <f t="shared" si="13"/>
        <v>84.71008224000002</v>
      </c>
      <c r="Y39" s="10">
        <f t="shared" si="14"/>
        <v>-379.41967129</v>
      </c>
      <c r="Z39" s="10">
        <f t="shared" si="15"/>
        <v>-164.26761886000008</v>
      </c>
      <c r="AA39" s="18">
        <f t="shared" si="16"/>
        <v>5.320180817468971E-2</v>
      </c>
      <c r="AB39" s="18">
        <f t="shared" si="17"/>
        <v>-6.6158439170270783E-2</v>
      </c>
      <c r="AC39" s="18">
        <f t="shared" si="18"/>
        <v>0.37962295875673552</v>
      </c>
      <c r="AD39" s="18">
        <f t="shared" si="19"/>
        <v>0.70945860434834629</v>
      </c>
      <c r="AE39" s="7"/>
      <c r="AF39" s="9">
        <v>35682.163798394497</v>
      </c>
      <c r="AG39" s="9">
        <v>33031.321749709001</v>
      </c>
      <c r="AH39" s="9">
        <v>32789.416332480097</v>
      </c>
      <c r="AI39" s="9">
        <v>35682.893799999998</v>
      </c>
      <c r="AJ39" s="10">
        <v>33161.356740000003</v>
      </c>
      <c r="AK39" s="10">
        <v>33199.0856107359</v>
      </c>
      <c r="AL39" s="10">
        <f t="shared" si="20"/>
        <v>-2650.8420486854957</v>
      </c>
      <c r="AM39" s="10">
        <f t="shared" si="20"/>
        <v>-241.90541722890339</v>
      </c>
      <c r="AN39" s="10">
        <f t="shared" si="21"/>
        <v>-130.03499029100203</v>
      </c>
      <c r="AO39" s="10">
        <f t="shared" si="22"/>
        <v>-409.66927825580206</v>
      </c>
      <c r="AP39" s="18">
        <f t="shared" si="23"/>
        <v>-7.3235161178808877E-3</v>
      </c>
      <c r="AQ39" s="18">
        <f t="shared" si="24"/>
        <v>1.1377360411308863E-3</v>
      </c>
      <c r="AR39" s="18">
        <f t="shared" si="25"/>
        <v>-7.429039515828828E-2</v>
      </c>
      <c r="AS39" s="18">
        <f t="shared" si="26"/>
        <v>-7.0665150481713318E-2</v>
      </c>
      <c r="AT39" s="7"/>
      <c r="AU39" s="9">
        <v>1349.5313472616799</v>
      </c>
      <c r="AV39" s="9">
        <v>1155.7960062178099</v>
      </c>
      <c r="AW39" s="9">
        <v>1053.99396940772</v>
      </c>
      <c r="AX39" s="9">
        <v>1349.5313472616799</v>
      </c>
      <c r="AY39" s="10">
        <v>1155.8217119999999</v>
      </c>
      <c r="AZ39" s="10">
        <v>1005.48859878363</v>
      </c>
      <c r="BA39" s="10">
        <f t="shared" si="27"/>
        <v>-193.73534104386999</v>
      </c>
      <c r="BB39" s="10">
        <f t="shared" si="27"/>
        <v>-101.80203681008993</v>
      </c>
      <c r="BC39" s="10">
        <f t="shared" si="28"/>
        <v>-2.570578219001618E-2</v>
      </c>
      <c r="BD39" s="10">
        <f t="shared" si="29"/>
        <v>48.505370624090006</v>
      </c>
      <c r="BE39" s="18">
        <f t="shared" si="30"/>
        <v>-8.8079588666536132E-2</v>
      </c>
      <c r="BF39" s="18">
        <f t="shared" si="31"/>
        <v>-0.13006600555741243</v>
      </c>
      <c r="BG39" s="18">
        <f t="shared" si="32"/>
        <v>-0.14355749604259016</v>
      </c>
      <c r="BH39" s="18">
        <f t="shared" si="33"/>
        <v>-0.14353844810995625</v>
      </c>
      <c r="BI39" s="1"/>
      <c r="BJ39" s="9">
        <v>99.866485641799997</v>
      </c>
      <c r="BK39" s="9">
        <v>126.9675444606</v>
      </c>
      <c r="BL39" s="9">
        <v>136.18777073259901</v>
      </c>
      <c r="BM39" s="9">
        <v>98.842657871900002</v>
      </c>
      <c r="BN39" s="10">
        <v>126.0192777</v>
      </c>
      <c r="BO39" s="10">
        <v>134.79929298789901</v>
      </c>
      <c r="BP39" s="10">
        <f t="shared" si="34"/>
        <v>27.101058818799999</v>
      </c>
      <c r="BQ39" s="10">
        <f t="shared" si="34"/>
        <v>9.2202262719990102</v>
      </c>
      <c r="BR39" s="10">
        <f t="shared" si="35"/>
        <v>0.94826676059999215</v>
      </c>
      <c r="BS39" s="10">
        <f t="shared" si="36"/>
        <v>1.3884777446999976</v>
      </c>
      <c r="BT39" s="18">
        <f t="shared" si="37"/>
        <v>7.2618764985725864E-2</v>
      </c>
      <c r="BU39" s="18">
        <f t="shared" si="38"/>
        <v>6.9672001364748382E-2</v>
      </c>
      <c r="BV39" s="18">
        <f t="shared" si="39"/>
        <v>0.27137290998709795</v>
      </c>
      <c r="BW39" s="18">
        <f t="shared" si="40"/>
        <v>0.27494829067952498</v>
      </c>
      <c r="BX39" s="1"/>
      <c r="BY39" s="9">
        <v>272518.13771315</v>
      </c>
      <c r="BZ39" s="9">
        <v>254641.78843909499</v>
      </c>
      <c r="CA39" s="9">
        <v>252721.748695966</v>
      </c>
      <c r="CB39" s="9">
        <v>272518.13770000002</v>
      </c>
      <c r="CC39" s="10">
        <v>257101.21802002651</v>
      </c>
      <c r="CD39" s="10">
        <v>251726.07133086899</v>
      </c>
      <c r="CE39" s="10">
        <f t="shared" si="41"/>
        <v>-17876.349274055014</v>
      </c>
      <c r="CF39" s="10">
        <f t="shared" si="41"/>
        <v>-1920.0397431289894</v>
      </c>
      <c r="CG39" s="10">
        <f t="shared" si="42"/>
        <v>-2459.4295809315227</v>
      </c>
      <c r="CH39" s="10">
        <f t="shared" si="43"/>
        <v>995.67736509701353</v>
      </c>
      <c r="CI39" s="18">
        <f t="shared" si="44"/>
        <v>-7.5401596686013803E-3</v>
      </c>
      <c r="CJ39" s="18">
        <f t="shared" si="45"/>
        <v>-2.090673366136615E-2</v>
      </c>
      <c r="CK39" s="18">
        <f t="shared" si="46"/>
        <v>-6.5596915581712545E-2</v>
      </c>
      <c r="CL39" s="18">
        <f t="shared" si="47"/>
        <v>-5.6572086577757009E-2</v>
      </c>
      <c r="CM39" s="6"/>
      <c r="CN39" s="9">
        <v>1247.9427821999998</v>
      </c>
      <c r="CO39" s="9">
        <v>1247.9427821999998</v>
      </c>
      <c r="CP39" s="9">
        <v>1247.9427821999998</v>
      </c>
      <c r="CQ39" s="9">
        <v>1247.9427821999998</v>
      </c>
      <c r="CR39" s="9">
        <v>1247.9427821999998</v>
      </c>
      <c r="CS39" s="9">
        <v>1247.9427821999998</v>
      </c>
      <c r="CT39" s="10">
        <f t="shared" si="48"/>
        <v>0</v>
      </c>
      <c r="CU39" s="10">
        <f t="shared" si="48"/>
        <v>0</v>
      </c>
      <c r="CV39" s="10">
        <f t="shared" si="49"/>
        <v>0</v>
      </c>
      <c r="CW39" s="10">
        <f t="shared" si="50"/>
        <v>0</v>
      </c>
      <c r="CX39" s="18">
        <f t="shared" si="51"/>
        <v>0</v>
      </c>
      <c r="CY39" s="18">
        <f t="shared" si="52"/>
        <v>0</v>
      </c>
      <c r="CZ39" s="18">
        <f t="shared" si="53"/>
        <v>0</v>
      </c>
      <c r="DA39" s="18">
        <f t="shared" si="54"/>
        <v>0</v>
      </c>
      <c r="DB39" s="7"/>
      <c r="DC39" s="9">
        <v>156974.22579001801</v>
      </c>
      <c r="DD39" s="9">
        <v>95067.774266099397</v>
      </c>
      <c r="DE39" s="9">
        <v>84073.184494309404</v>
      </c>
      <c r="DF39" s="9">
        <v>121747.38604322491</v>
      </c>
      <c r="DG39" s="10">
        <v>78183.748670000001</v>
      </c>
      <c r="DH39" s="10">
        <v>67506.959200522702</v>
      </c>
      <c r="DI39" s="10">
        <f t="shared" si="55"/>
        <v>-61906.451523918615</v>
      </c>
      <c r="DJ39" s="10">
        <f t="shared" si="55"/>
        <v>-10994.589771789993</v>
      </c>
      <c r="DK39" s="10">
        <f t="shared" si="56"/>
        <v>16884.025596099396</v>
      </c>
      <c r="DL39" s="10">
        <f t="shared" si="57"/>
        <v>16566.225293786702</v>
      </c>
      <c r="DM39" s="18">
        <f t="shared" si="58"/>
        <v>-0.11565001764967794</v>
      </c>
      <c r="DN39" s="18">
        <f t="shared" si="59"/>
        <v>-0.13656021425299225</v>
      </c>
      <c r="DO39" s="18">
        <f t="shared" si="60"/>
        <v>-0.39437335149994568</v>
      </c>
      <c r="DP39" s="18">
        <f t="shared" si="61"/>
        <v>-0.35781989896487942</v>
      </c>
      <c r="DQ39" s="7"/>
      <c r="DR39" s="9">
        <v>91446.766028914906</v>
      </c>
      <c r="DS39" s="9">
        <v>67558.714970300003</v>
      </c>
      <c r="DT39" s="9">
        <v>60494.550956308798</v>
      </c>
      <c r="DU39" s="9">
        <v>91446.766027999998</v>
      </c>
      <c r="DV39" s="10">
        <v>67558.714970300003</v>
      </c>
      <c r="DW39" s="10">
        <v>60494.550956308798</v>
      </c>
      <c r="DX39" s="10">
        <f t="shared" si="62"/>
        <v>-23888.051058614903</v>
      </c>
      <c r="DY39" s="10">
        <f t="shared" si="62"/>
        <v>-7064.1640139912051</v>
      </c>
      <c r="DZ39" s="10">
        <f t="shared" si="63"/>
        <v>0</v>
      </c>
      <c r="EA39" s="10">
        <f t="shared" si="64"/>
        <v>0</v>
      </c>
      <c r="EB39" s="18">
        <f t="shared" si="65"/>
        <v>-0.10456332713102574</v>
      </c>
      <c r="EC39" s="18">
        <f t="shared" si="66"/>
        <v>-0.10456332713102574</v>
      </c>
      <c r="ED39" s="18">
        <f t="shared" si="67"/>
        <v>-0.2612235740634245</v>
      </c>
      <c r="EE39" s="18">
        <f t="shared" si="68"/>
        <v>-0.26122357405603314</v>
      </c>
      <c r="EF39" s="6"/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v>0</v>
      </c>
      <c r="EM39" s="10">
        <f t="shared" si="69"/>
        <v>0</v>
      </c>
      <c r="EN39" s="10">
        <f t="shared" si="69"/>
        <v>0</v>
      </c>
      <c r="EO39" s="10">
        <f t="shared" si="70"/>
        <v>0</v>
      </c>
      <c r="EP39" s="10">
        <f t="shared" si="71"/>
        <v>0</v>
      </c>
      <c r="EQ39" s="18">
        <f t="shared" si="72"/>
        <v>0</v>
      </c>
      <c r="ER39" s="18">
        <f t="shared" si="73"/>
        <v>0</v>
      </c>
      <c r="ES39" s="18">
        <f t="shared" si="74"/>
        <v>0</v>
      </c>
      <c r="ET39" s="18">
        <f t="shared" si="75"/>
        <v>0</v>
      </c>
      <c r="EU39" s="7"/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10">
        <f t="shared" si="76"/>
        <v>0</v>
      </c>
      <c r="FC39" s="10">
        <f t="shared" si="76"/>
        <v>0</v>
      </c>
      <c r="FD39" s="10">
        <f t="shared" si="77"/>
        <v>0</v>
      </c>
      <c r="FE39" s="10">
        <f t="shared" si="78"/>
        <v>0</v>
      </c>
      <c r="FF39" s="18">
        <f t="shared" si="79"/>
        <v>0</v>
      </c>
      <c r="FG39" s="18">
        <f t="shared" si="80"/>
        <v>0</v>
      </c>
      <c r="FH39" s="18">
        <f t="shared" si="81"/>
        <v>0</v>
      </c>
      <c r="FI39" s="18">
        <f t="shared" si="82"/>
        <v>0</v>
      </c>
      <c r="FJ39" s="7"/>
    </row>
    <row r="40" spans="1:166">
      <c r="A40" s="5" t="s">
        <v>37</v>
      </c>
      <c r="B40" s="9">
        <f t="shared" si="83"/>
        <v>36712.358303226094</v>
      </c>
      <c r="C40" s="9">
        <f t="shared" si="84"/>
        <v>29276.58942775078</v>
      </c>
      <c r="D40" s="9">
        <f t="shared" si="85"/>
        <v>27772.479170636809</v>
      </c>
      <c r="E40" s="9">
        <f t="shared" si="86"/>
        <v>34243.335940142148</v>
      </c>
      <c r="F40" s="9">
        <f t="shared" si="87"/>
        <v>28612.258267470614</v>
      </c>
      <c r="G40" s="9">
        <f t="shared" si="88"/>
        <v>26898.884137771463</v>
      </c>
      <c r="H40" s="10">
        <f t="shared" si="6"/>
        <v>-7435.7688754753144</v>
      </c>
      <c r="I40" s="10">
        <f t="shared" si="6"/>
        <v>-1504.1102571139709</v>
      </c>
      <c r="J40" s="10">
        <f t="shared" si="7"/>
        <v>664.33116028016593</v>
      </c>
      <c r="K40" s="10">
        <f t="shared" si="8"/>
        <v>873.59503286534527</v>
      </c>
      <c r="L40" s="18">
        <f t="shared" si="9"/>
        <v>-5.1375870158162973E-2</v>
      </c>
      <c r="M40" s="18">
        <f t="shared" si="10"/>
        <v>-5.9882520061238641E-2</v>
      </c>
      <c r="N40" s="18">
        <f t="shared" si="11"/>
        <v>-0.20254130268776269</v>
      </c>
      <c r="O40" s="18">
        <f t="shared" si="12"/>
        <v>-0.16444302279762521</v>
      </c>
      <c r="P40" s="5"/>
      <c r="Q40" s="10">
        <v>34.884577569999998</v>
      </c>
      <c r="R40" s="9">
        <v>43.276417809999899</v>
      </c>
      <c r="S40" s="9">
        <v>42.923321260000002</v>
      </c>
      <c r="T40" s="9">
        <v>34.884577569999998</v>
      </c>
      <c r="U40" s="10">
        <v>44.194117689999999</v>
      </c>
      <c r="V40" s="10">
        <v>54.485675859999901</v>
      </c>
      <c r="W40" s="10">
        <f t="shared" si="13"/>
        <v>8.391840239999901</v>
      </c>
      <c r="X40" s="10">
        <f t="shared" si="13"/>
        <v>-0.35309654999989704</v>
      </c>
      <c r="Y40" s="10">
        <f t="shared" si="14"/>
        <v>-0.91769988000010017</v>
      </c>
      <c r="Z40" s="10">
        <f t="shared" si="15"/>
        <v>-11.5623545999999</v>
      </c>
      <c r="AA40" s="18">
        <f t="shared" si="16"/>
        <v>-8.1590983696970144E-3</v>
      </c>
      <c r="AB40" s="18">
        <f t="shared" si="17"/>
        <v>0.23287167405830164</v>
      </c>
      <c r="AC40" s="18">
        <f t="shared" si="18"/>
        <v>0.2405601794420669</v>
      </c>
      <c r="AD40" s="18">
        <f t="shared" si="19"/>
        <v>0.26686692998702127</v>
      </c>
      <c r="AE40" s="7"/>
      <c r="AF40" s="9">
        <v>1584.1157179006</v>
      </c>
      <c r="AG40" s="9">
        <v>1456.6519469529201</v>
      </c>
      <c r="AH40" s="9">
        <v>1430.6715692856001</v>
      </c>
      <c r="AI40" s="9">
        <v>1584.115718</v>
      </c>
      <c r="AJ40" s="10">
        <v>1456.767728</v>
      </c>
      <c r="AK40" s="10">
        <v>1434.5902899979301</v>
      </c>
      <c r="AL40" s="10">
        <f t="shared" si="20"/>
        <v>-127.4637709476799</v>
      </c>
      <c r="AM40" s="10">
        <f t="shared" si="20"/>
        <v>-25.980377667319999</v>
      </c>
      <c r="AN40" s="10">
        <f t="shared" si="21"/>
        <v>-0.11578104707996317</v>
      </c>
      <c r="AO40" s="10">
        <f t="shared" si="22"/>
        <v>-3.9187207123300141</v>
      </c>
      <c r="AP40" s="18">
        <f t="shared" si="23"/>
        <v>-1.7835679773515384E-2</v>
      </c>
      <c r="AQ40" s="18">
        <f t="shared" si="24"/>
        <v>-1.5223729614409709E-2</v>
      </c>
      <c r="AR40" s="18">
        <f t="shared" si="25"/>
        <v>-8.0463674154187009E-2</v>
      </c>
      <c r="AS40" s="18">
        <f t="shared" si="26"/>
        <v>-8.0390585455954663E-2</v>
      </c>
      <c r="AT40" s="7"/>
      <c r="AU40" s="9">
        <v>15.3247592013951</v>
      </c>
      <c r="AV40" s="9">
        <v>13.0335274288125</v>
      </c>
      <c r="AW40" s="9">
        <v>11.660654918465401</v>
      </c>
      <c r="AX40" s="9">
        <v>15.3247592013951</v>
      </c>
      <c r="AY40" s="10">
        <v>13.03379801</v>
      </c>
      <c r="AZ40" s="10">
        <v>11.037762142644301</v>
      </c>
      <c r="BA40" s="10">
        <f t="shared" si="27"/>
        <v>-2.2912317725826004</v>
      </c>
      <c r="BB40" s="10">
        <f t="shared" si="27"/>
        <v>-1.3728725103470989</v>
      </c>
      <c r="BC40" s="10">
        <f t="shared" si="28"/>
        <v>-2.7058118750034055E-4</v>
      </c>
      <c r="BD40" s="10">
        <f t="shared" si="29"/>
        <v>0.62289277582110003</v>
      </c>
      <c r="BE40" s="18">
        <f t="shared" si="30"/>
        <v>-0.10533391806980552</v>
      </c>
      <c r="BF40" s="18">
        <f t="shared" si="31"/>
        <v>-0.15314307202123806</v>
      </c>
      <c r="BG40" s="18">
        <f t="shared" si="32"/>
        <v>-0.14951176344578496</v>
      </c>
      <c r="BH40" s="18">
        <f t="shared" si="33"/>
        <v>-0.14949410697340945</v>
      </c>
      <c r="BI40" s="1"/>
      <c r="BJ40" s="9">
        <v>6.22851258439999</v>
      </c>
      <c r="BK40" s="9">
        <v>8.4761184962999891</v>
      </c>
      <c r="BL40" s="9">
        <v>9.2561416671999996</v>
      </c>
      <c r="BM40" s="9">
        <v>102.2647903431</v>
      </c>
      <c r="BN40" s="10">
        <v>139.70787129999999</v>
      </c>
      <c r="BO40" s="10">
        <v>151.97520796339899</v>
      </c>
      <c r="BP40" s="10">
        <f t="shared" si="34"/>
        <v>2.2476059118999991</v>
      </c>
      <c r="BQ40" s="10">
        <f t="shared" si="34"/>
        <v>0.7800231709000105</v>
      </c>
      <c r="BR40" s="10">
        <f t="shared" si="35"/>
        <v>-131.2317528037</v>
      </c>
      <c r="BS40" s="10">
        <f t="shared" si="36"/>
        <v>-142.71906629619897</v>
      </c>
      <c r="BT40" s="18">
        <f t="shared" si="37"/>
        <v>9.2025987041180188E-2</v>
      </c>
      <c r="BU40" s="18">
        <f t="shared" si="38"/>
        <v>8.7807054457632358E-2</v>
      </c>
      <c r="BV40" s="18">
        <f t="shared" si="39"/>
        <v>0.36085756935442032</v>
      </c>
      <c r="BW40" s="18">
        <f t="shared" si="40"/>
        <v>0.36613853928881929</v>
      </c>
      <c r="BX40" s="1"/>
      <c r="BY40" s="9">
        <v>16355.1338437759</v>
      </c>
      <c r="BZ40" s="9">
        <v>15921.844859734199</v>
      </c>
      <c r="CA40" s="9">
        <v>15868.9903387138</v>
      </c>
      <c r="CB40" s="9">
        <v>16355.13384</v>
      </c>
      <c r="CC40" s="10">
        <v>16162.205906270614</v>
      </c>
      <c r="CD40" s="10">
        <v>15911.353101155501</v>
      </c>
      <c r="CE40" s="10">
        <f t="shared" si="41"/>
        <v>-433.28898404170104</v>
      </c>
      <c r="CF40" s="10">
        <f t="shared" si="41"/>
        <v>-52.854521020399261</v>
      </c>
      <c r="CG40" s="10">
        <f t="shared" si="42"/>
        <v>-240.36104653641451</v>
      </c>
      <c r="CH40" s="10">
        <f t="shared" si="43"/>
        <v>-42.362762441700397</v>
      </c>
      <c r="CI40" s="18">
        <f t="shared" si="44"/>
        <v>-3.3196229134267309E-3</v>
      </c>
      <c r="CJ40" s="18">
        <f t="shared" si="45"/>
        <v>-1.5520950950005375E-2</v>
      </c>
      <c r="CK40" s="18">
        <f t="shared" si="46"/>
        <v>-2.6492536727640001E-2</v>
      </c>
      <c r="CL40" s="18">
        <f t="shared" si="47"/>
        <v>-1.1796169668605199E-2</v>
      </c>
      <c r="CM40" s="6"/>
      <c r="CN40" s="9">
        <v>39.0458511</v>
      </c>
      <c r="CO40" s="9">
        <v>39.0458511</v>
      </c>
      <c r="CP40" s="9">
        <v>39.0458511</v>
      </c>
      <c r="CQ40" s="9">
        <v>39.0458511</v>
      </c>
      <c r="CR40" s="9">
        <v>39.0458511</v>
      </c>
      <c r="CS40" s="9">
        <v>39.0458511</v>
      </c>
      <c r="CT40" s="10">
        <f t="shared" si="48"/>
        <v>0</v>
      </c>
      <c r="CU40" s="10">
        <f t="shared" si="48"/>
        <v>0</v>
      </c>
      <c r="CV40" s="10">
        <f t="shared" si="49"/>
        <v>0</v>
      </c>
      <c r="CW40" s="10">
        <f t="shared" si="50"/>
        <v>0</v>
      </c>
      <c r="CX40" s="18">
        <f t="shared" si="51"/>
        <v>0</v>
      </c>
      <c r="CY40" s="18">
        <f t="shared" si="52"/>
        <v>0</v>
      </c>
      <c r="CZ40" s="18">
        <f t="shared" si="53"/>
        <v>0</v>
      </c>
      <c r="DA40" s="18">
        <f t="shared" si="54"/>
        <v>0</v>
      </c>
      <c r="DB40" s="7"/>
      <c r="DC40" s="9">
        <v>11225.2230285112</v>
      </c>
      <c r="DD40" s="9">
        <v>7055.2358451285481</v>
      </c>
      <c r="DE40" s="9">
        <v>6267.9391311997797</v>
      </c>
      <c r="DF40" s="9">
        <v>8660.1643914276519</v>
      </c>
      <c r="DG40" s="10">
        <v>6018.2781340000001</v>
      </c>
      <c r="DH40" s="10">
        <v>5194.4040870600302</v>
      </c>
      <c r="DI40" s="10">
        <f t="shared" si="55"/>
        <v>-4169.9871833826519</v>
      </c>
      <c r="DJ40" s="10">
        <f t="shared" si="55"/>
        <v>-787.29671392876844</v>
      </c>
      <c r="DK40" s="10">
        <f t="shared" si="56"/>
        <v>1036.957711128548</v>
      </c>
      <c r="DL40" s="10">
        <f t="shared" si="57"/>
        <v>1073.5350441397495</v>
      </c>
      <c r="DM40" s="18">
        <f t="shared" si="58"/>
        <v>-0.11159041755809988</v>
      </c>
      <c r="DN40" s="18">
        <f t="shared" si="59"/>
        <v>-0.13689530935526714</v>
      </c>
      <c r="DO40" s="18">
        <f t="shared" si="60"/>
        <v>-0.37148368213185667</v>
      </c>
      <c r="DP40" s="18">
        <f t="shared" si="61"/>
        <v>-0.30506190622001916</v>
      </c>
      <c r="DQ40" s="7"/>
      <c r="DR40" s="9">
        <v>7452.4020125826</v>
      </c>
      <c r="DS40" s="9">
        <v>4739.0248611000006</v>
      </c>
      <c r="DT40" s="9">
        <v>4101.9921624919598</v>
      </c>
      <c r="DU40" s="9">
        <v>7452.4020124999997</v>
      </c>
      <c r="DV40" s="10">
        <v>4739.0248611000006</v>
      </c>
      <c r="DW40" s="10">
        <v>4101.9921624919598</v>
      </c>
      <c r="DX40" s="10">
        <f t="shared" si="62"/>
        <v>-2713.3771514825994</v>
      </c>
      <c r="DY40" s="10">
        <f t="shared" si="62"/>
        <v>-637.03269860804085</v>
      </c>
      <c r="DZ40" s="10">
        <f t="shared" si="63"/>
        <v>0</v>
      </c>
      <c r="EA40" s="10">
        <f t="shared" si="64"/>
        <v>0</v>
      </c>
      <c r="EB40" s="18">
        <f t="shared" si="65"/>
        <v>-0.13442273828041826</v>
      </c>
      <c r="EC40" s="18">
        <f t="shared" si="66"/>
        <v>-0.13442273828041826</v>
      </c>
      <c r="ED40" s="18">
        <f t="shared" si="67"/>
        <v>-0.36409430770124135</v>
      </c>
      <c r="EE40" s="18">
        <f t="shared" si="68"/>
        <v>-0.36409430769419315</v>
      </c>
      <c r="EF40" s="6"/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v>0</v>
      </c>
      <c r="EM40" s="10">
        <f t="shared" si="69"/>
        <v>0</v>
      </c>
      <c r="EN40" s="10">
        <f t="shared" si="69"/>
        <v>0</v>
      </c>
      <c r="EO40" s="10">
        <f t="shared" si="70"/>
        <v>0</v>
      </c>
      <c r="EP40" s="10">
        <f t="shared" si="71"/>
        <v>0</v>
      </c>
      <c r="EQ40" s="18">
        <f t="shared" si="72"/>
        <v>0</v>
      </c>
      <c r="ER40" s="18">
        <f t="shared" si="73"/>
        <v>0</v>
      </c>
      <c r="ES40" s="18">
        <f t="shared" si="74"/>
        <v>0</v>
      </c>
      <c r="ET40" s="18">
        <f t="shared" si="75"/>
        <v>0</v>
      </c>
      <c r="EU40" s="7"/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10">
        <f t="shared" si="76"/>
        <v>0</v>
      </c>
      <c r="FC40" s="10">
        <f t="shared" si="76"/>
        <v>0</v>
      </c>
      <c r="FD40" s="10">
        <f t="shared" si="77"/>
        <v>0</v>
      </c>
      <c r="FE40" s="10">
        <f t="shared" si="78"/>
        <v>0</v>
      </c>
      <c r="FF40" s="18">
        <f t="shared" si="79"/>
        <v>0</v>
      </c>
      <c r="FG40" s="18">
        <f t="shared" si="80"/>
        <v>0</v>
      </c>
      <c r="FH40" s="18">
        <f t="shared" si="81"/>
        <v>0</v>
      </c>
      <c r="FI40" s="18">
        <f t="shared" si="82"/>
        <v>0</v>
      </c>
      <c r="FJ40" s="7"/>
    </row>
    <row r="41" spans="1:166">
      <c r="A41" s="5" t="s">
        <v>38</v>
      </c>
      <c r="B41" s="9">
        <f t="shared" si="83"/>
        <v>308193.67421156296</v>
      </c>
      <c r="C41" s="9">
        <f t="shared" si="84"/>
        <v>259044.2330678076</v>
      </c>
      <c r="D41" s="9">
        <f t="shared" si="85"/>
        <v>248135.49923427493</v>
      </c>
      <c r="E41" s="9">
        <f t="shared" si="86"/>
        <v>293437.53662251181</v>
      </c>
      <c r="F41" s="9">
        <f t="shared" si="87"/>
        <v>254326.55471873158</v>
      </c>
      <c r="G41" s="9">
        <f t="shared" si="88"/>
        <v>242787.19064566496</v>
      </c>
      <c r="H41" s="10">
        <f t="shared" si="6"/>
        <v>-49149.441143755364</v>
      </c>
      <c r="I41" s="10">
        <f t="shared" si="6"/>
        <v>-10908.733833532664</v>
      </c>
      <c r="J41" s="10">
        <f t="shared" si="7"/>
        <v>4717.6783490760135</v>
      </c>
      <c r="K41" s="10">
        <f t="shared" si="8"/>
        <v>5348.3085886099725</v>
      </c>
      <c r="L41" s="18">
        <f t="shared" si="9"/>
        <v>-4.2111471482467577E-2</v>
      </c>
      <c r="M41" s="18">
        <f t="shared" si="10"/>
        <v>-4.5372234471655545E-2</v>
      </c>
      <c r="N41" s="18">
        <f t="shared" si="11"/>
        <v>-0.15947582723588347</v>
      </c>
      <c r="O41" s="18">
        <f t="shared" si="12"/>
        <v>-0.13328554469871365</v>
      </c>
      <c r="P41" s="5"/>
      <c r="Q41" s="10">
        <v>533.3556024431</v>
      </c>
      <c r="R41" s="9">
        <v>737.67456301999903</v>
      </c>
      <c r="S41" s="9">
        <v>707.38868836999995</v>
      </c>
      <c r="T41" s="9">
        <v>533.35560239999995</v>
      </c>
      <c r="U41" s="10">
        <v>658.00106582000001</v>
      </c>
      <c r="V41" s="10">
        <v>639.75247810999895</v>
      </c>
      <c r="W41" s="10">
        <f t="shared" si="13"/>
        <v>204.31896057689903</v>
      </c>
      <c r="X41" s="10">
        <f t="shared" si="13"/>
        <v>-30.285874649999073</v>
      </c>
      <c r="Y41" s="10">
        <f t="shared" si="14"/>
        <v>79.673497199999019</v>
      </c>
      <c r="Z41" s="10">
        <f t="shared" si="15"/>
        <v>67.636210260001008</v>
      </c>
      <c r="AA41" s="18">
        <f t="shared" si="16"/>
        <v>-4.1055874999959836E-2</v>
      </c>
      <c r="AB41" s="18">
        <f t="shared" si="17"/>
        <v>-2.7733371050485605E-2</v>
      </c>
      <c r="AC41" s="18">
        <f t="shared" si="18"/>
        <v>0.3830820556510352</v>
      </c>
      <c r="AD41" s="18">
        <f t="shared" si="19"/>
        <v>0.23370048586556305</v>
      </c>
      <c r="AE41" s="7"/>
      <c r="AF41" s="9">
        <v>19931.374510190999</v>
      </c>
      <c r="AG41" s="9">
        <v>16960.324841517799</v>
      </c>
      <c r="AH41" s="9">
        <v>16964.2236661557</v>
      </c>
      <c r="AI41" s="9">
        <v>19931.374510000001</v>
      </c>
      <c r="AJ41" s="10">
        <v>17048.549589999999</v>
      </c>
      <c r="AK41" s="10">
        <v>17058.833541538301</v>
      </c>
      <c r="AL41" s="10">
        <f t="shared" si="20"/>
        <v>-2971.0496686732004</v>
      </c>
      <c r="AM41" s="10">
        <f t="shared" si="20"/>
        <v>3.8988246379012708</v>
      </c>
      <c r="AN41" s="10">
        <f t="shared" si="21"/>
        <v>-88.224748482200084</v>
      </c>
      <c r="AO41" s="10">
        <f t="shared" si="22"/>
        <v>-94.609875382600876</v>
      </c>
      <c r="AP41" s="18">
        <f t="shared" si="23"/>
        <v>2.2987912521328576E-4</v>
      </c>
      <c r="AQ41" s="18">
        <f t="shared" si="24"/>
        <v>6.0321562746511995E-4</v>
      </c>
      <c r="AR41" s="18">
        <f t="shared" si="25"/>
        <v>-0.14906396280668399</v>
      </c>
      <c r="AS41" s="18">
        <f t="shared" si="26"/>
        <v>-0.14463753709276936</v>
      </c>
      <c r="AT41" s="7"/>
      <c r="AU41" s="9">
        <v>609.71167517723802</v>
      </c>
      <c r="AV41" s="9">
        <v>526.52656163205199</v>
      </c>
      <c r="AW41" s="9">
        <v>474.20347315180197</v>
      </c>
      <c r="AX41" s="9">
        <v>609.71167517723802</v>
      </c>
      <c r="AY41" s="10">
        <v>526.53717879999999</v>
      </c>
      <c r="AZ41" s="10">
        <v>450.12251949846097</v>
      </c>
      <c r="BA41" s="10">
        <f t="shared" si="27"/>
        <v>-83.185113545186027</v>
      </c>
      <c r="BB41" s="10">
        <f t="shared" si="27"/>
        <v>-52.323088480250021</v>
      </c>
      <c r="BC41" s="10">
        <f t="shared" si="28"/>
        <v>-1.0617167947998496E-2</v>
      </c>
      <c r="BD41" s="10">
        <f t="shared" si="29"/>
        <v>24.080953653340998</v>
      </c>
      <c r="BE41" s="18">
        <f t="shared" si="30"/>
        <v>-9.9374072065930297E-2</v>
      </c>
      <c r="BF41" s="18">
        <f t="shared" si="31"/>
        <v>-0.14512680657364249</v>
      </c>
      <c r="BG41" s="18">
        <f t="shared" si="32"/>
        <v>-0.13643352576610054</v>
      </c>
      <c r="BH41" s="18">
        <f t="shared" si="33"/>
        <v>-0.1364161123420507</v>
      </c>
      <c r="BI41" s="1"/>
      <c r="BJ41" s="9">
        <v>103.9807104704</v>
      </c>
      <c r="BK41" s="9">
        <v>141.502936898999</v>
      </c>
      <c r="BL41" s="9">
        <v>154.524884344599</v>
      </c>
      <c r="BM41" s="9">
        <v>769.65634713010104</v>
      </c>
      <c r="BN41" s="10">
        <v>1051.4571980000001</v>
      </c>
      <c r="BO41" s="10">
        <v>1143.78255724309</v>
      </c>
      <c r="BP41" s="10">
        <f t="shared" si="34"/>
        <v>37.522226428598998</v>
      </c>
      <c r="BQ41" s="10">
        <f t="shared" si="34"/>
        <v>13.021947445600006</v>
      </c>
      <c r="BR41" s="10">
        <f t="shared" si="35"/>
        <v>-909.95426110100107</v>
      </c>
      <c r="BS41" s="10">
        <f t="shared" si="36"/>
        <v>-989.25767289849091</v>
      </c>
      <c r="BT41" s="18">
        <f t="shared" si="37"/>
        <v>9.2025987099438947E-2</v>
      </c>
      <c r="BU41" s="18">
        <f t="shared" si="38"/>
        <v>8.7807054265931134E-2</v>
      </c>
      <c r="BV41" s="18">
        <f t="shared" si="39"/>
        <v>0.36085756924386836</v>
      </c>
      <c r="BW41" s="18">
        <f t="shared" si="40"/>
        <v>0.36613853951920183</v>
      </c>
      <c r="BX41" s="1"/>
      <c r="BY41" s="9">
        <v>148667.35752369399</v>
      </c>
      <c r="BZ41" s="9">
        <v>143547.65404014799</v>
      </c>
      <c r="CA41" s="9">
        <v>140994.84052088199</v>
      </c>
      <c r="CB41" s="9">
        <v>148680.45749999999</v>
      </c>
      <c r="CC41" s="10">
        <v>142093.27111731158</v>
      </c>
      <c r="CD41" s="10">
        <v>139372.58254007701</v>
      </c>
      <c r="CE41" s="10">
        <f t="shared" si="41"/>
        <v>-5119.7034835460072</v>
      </c>
      <c r="CF41" s="10">
        <f t="shared" si="41"/>
        <v>-2552.8135192659975</v>
      </c>
      <c r="CG41" s="10">
        <f t="shared" si="42"/>
        <v>1454.3829228364048</v>
      </c>
      <c r="CH41" s="10">
        <f t="shared" si="43"/>
        <v>1622.2579808049777</v>
      </c>
      <c r="CI41" s="18">
        <f t="shared" si="44"/>
        <v>-1.7783735556918374E-2</v>
      </c>
      <c r="CJ41" s="18">
        <f t="shared" si="45"/>
        <v>-1.9147202086637741E-2</v>
      </c>
      <c r="CK41" s="18">
        <f t="shared" si="46"/>
        <v>-3.4437307347243658E-2</v>
      </c>
      <c r="CL41" s="18">
        <f t="shared" si="47"/>
        <v>-4.4304318761518524E-2</v>
      </c>
      <c r="CM41" s="6"/>
      <c r="CN41" s="9">
        <v>25162.459819</v>
      </c>
      <c r="CO41" s="9">
        <v>25162.459819</v>
      </c>
      <c r="CP41" s="9">
        <v>25162.459819</v>
      </c>
      <c r="CQ41" s="9">
        <v>25162.459819</v>
      </c>
      <c r="CR41" s="9">
        <v>25162.459819</v>
      </c>
      <c r="CS41" s="9">
        <v>25162.459819</v>
      </c>
      <c r="CT41" s="10">
        <f t="shared" si="48"/>
        <v>0</v>
      </c>
      <c r="CU41" s="10">
        <f t="shared" si="48"/>
        <v>0</v>
      </c>
      <c r="CV41" s="10">
        <f t="shared" si="49"/>
        <v>0</v>
      </c>
      <c r="CW41" s="10">
        <f t="shared" si="50"/>
        <v>0</v>
      </c>
      <c r="CX41" s="18">
        <f t="shared" si="51"/>
        <v>0</v>
      </c>
      <c r="CY41" s="18">
        <f t="shared" si="52"/>
        <v>0</v>
      </c>
      <c r="CZ41" s="18">
        <f t="shared" si="53"/>
        <v>0</v>
      </c>
      <c r="DA41" s="18">
        <f t="shared" si="54"/>
        <v>0</v>
      </c>
      <c r="DB41" s="7"/>
      <c r="DC41" s="9">
        <v>67920.027471815905</v>
      </c>
      <c r="DD41" s="9">
        <v>40719.443315790755</v>
      </c>
      <c r="DE41" s="9">
        <v>36208.603135838603</v>
      </c>
      <c r="DF41" s="9">
        <v>52485.114269804479</v>
      </c>
      <c r="DG41" s="10">
        <v>36537.631759999997</v>
      </c>
      <c r="DH41" s="10">
        <v>31490.402143665899</v>
      </c>
      <c r="DI41" s="10">
        <f t="shared" si="55"/>
        <v>-27200.58415602515</v>
      </c>
      <c r="DJ41" s="10">
        <f t="shared" si="55"/>
        <v>-4510.8401799521525</v>
      </c>
      <c r="DK41" s="10">
        <f t="shared" si="56"/>
        <v>4181.8115557907586</v>
      </c>
      <c r="DL41" s="10">
        <f t="shared" si="57"/>
        <v>4718.200992172704</v>
      </c>
      <c r="DM41" s="18">
        <f t="shared" si="58"/>
        <v>-0.11077853262799582</v>
      </c>
      <c r="DN41" s="18">
        <f t="shared" si="59"/>
        <v>-0.13813784236173762</v>
      </c>
      <c r="DO41" s="18">
        <f t="shared" si="60"/>
        <v>-0.40047958118556864</v>
      </c>
      <c r="DP41" s="18">
        <f t="shared" si="61"/>
        <v>-0.30384772390558218</v>
      </c>
      <c r="DQ41" s="7"/>
      <c r="DR41" s="9">
        <v>45265.406898771398</v>
      </c>
      <c r="DS41" s="9">
        <v>31248.6469898</v>
      </c>
      <c r="DT41" s="9">
        <v>27469.255046532198</v>
      </c>
      <c r="DU41" s="9">
        <v>45265.406899000001</v>
      </c>
      <c r="DV41" s="10">
        <v>31248.6469898</v>
      </c>
      <c r="DW41" s="10">
        <v>27469.255046532198</v>
      </c>
      <c r="DX41" s="10">
        <f t="shared" si="62"/>
        <v>-14016.759908971399</v>
      </c>
      <c r="DY41" s="10">
        <f t="shared" si="62"/>
        <v>-3779.3919432678013</v>
      </c>
      <c r="DZ41" s="10">
        <f t="shared" si="63"/>
        <v>0</v>
      </c>
      <c r="EA41" s="10">
        <f t="shared" si="64"/>
        <v>0</v>
      </c>
      <c r="EB41" s="18">
        <f t="shared" si="65"/>
        <v>-0.12094577869248062</v>
      </c>
      <c r="EC41" s="18">
        <f t="shared" si="66"/>
        <v>-0.12094577869248062</v>
      </c>
      <c r="ED41" s="18">
        <f t="shared" si="67"/>
        <v>-0.30965721660953066</v>
      </c>
      <c r="EE41" s="18">
        <f t="shared" si="68"/>
        <v>-0.30965721661301709</v>
      </c>
      <c r="EF41" s="6"/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v>0</v>
      </c>
      <c r="EM41" s="10">
        <f t="shared" si="69"/>
        <v>0</v>
      </c>
      <c r="EN41" s="10">
        <f t="shared" si="69"/>
        <v>0</v>
      </c>
      <c r="EO41" s="10">
        <f t="shared" si="70"/>
        <v>0</v>
      </c>
      <c r="EP41" s="10">
        <f t="shared" si="71"/>
        <v>0</v>
      </c>
      <c r="EQ41" s="18">
        <f t="shared" si="72"/>
        <v>0</v>
      </c>
      <c r="ER41" s="18">
        <f t="shared" si="73"/>
        <v>0</v>
      </c>
      <c r="ES41" s="18">
        <f t="shared" si="74"/>
        <v>0</v>
      </c>
      <c r="ET41" s="18">
        <f t="shared" si="75"/>
        <v>0</v>
      </c>
      <c r="EU41" s="7"/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10">
        <f t="shared" si="76"/>
        <v>0</v>
      </c>
      <c r="FC41" s="10">
        <f t="shared" si="76"/>
        <v>0</v>
      </c>
      <c r="FD41" s="10">
        <f t="shared" si="77"/>
        <v>0</v>
      </c>
      <c r="FE41" s="10">
        <f t="shared" si="78"/>
        <v>0</v>
      </c>
      <c r="FF41" s="18">
        <f t="shared" si="79"/>
        <v>0</v>
      </c>
      <c r="FG41" s="18">
        <f t="shared" si="80"/>
        <v>0</v>
      </c>
      <c r="FH41" s="18">
        <f t="shared" si="81"/>
        <v>0</v>
      </c>
      <c r="FI41" s="18">
        <f t="shared" si="82"/>
        <v>0</v>
      </c>
      <c r="FJ41" s="7"/>
    </row>
    <row r="42" spans="1:166">
      <c r="A42" s="5" t="s">
        <v>39</v>
      </c>
      <c r="B42" s="9">
        <f t="shared" si="83"/>
        <v>65126.972883883682</v>
      </c>
      <c r="C42" s="9">
        <f t="shared" si="84"/>
        <v>54948.211148922062</v>
      </c>
      <c r="D42" s="9">
        <f t="shared" si="85"/>
        <v>52719.029335037652</v>
      </c>
      <c r="E42" s="9">
        <f t="shared" si="86"/>
        <v>62351.727384911559</v>
      </c>
      <c r="F42" s="9">
        <f t="shared" si="87"/>
        <v>54700.409540856308</v>
      </c>
      <c r="G42" s="9">
        <f t="shared" si="88"/>
        <v>52172.011037570752</v>
      </c>
      <c r="H42" s="10">
        <f t="shared" si="6"/>
        <v>-10178.761734961619</v>
      </c>
      <c r="I42" s="10">
        <f t="shared" si="6"/>
        <v>-2229.1818138844101</v>
      </c>
      <c r="J42" s="10">
        <f t="shared" si="7"/>
        <v>247.80160806575441</v>
      </c>
      <c r="K42" s="10">
        <f t="shared" si="8"/>
        <v>547.01829746690055</v>
      </c>
      <c r="L42" s="18">
        <f t="shared" si="9"/>
        <v>-4.0568778623981477E-2</v>
      </c>
      <c r="M42" s="18">
        <f t="shared" si="10"/>
        <v>-4.6222661301960982E-2</v>
      </c>
      <c r="N42" s="18">
        <f t="shared" si="11"/>
        <v>-0.15629103095440286</v>
      </c>
      <c r="O42" s="18">
        <f t="shared" si="12"/>
        <v>-0.12271220325335826</v>
      </c>
      <c r="P42" s="5"/>
      <c r="Q42" s="10">
        <v>106.29282823507</v>
      </c>
      <c r="R42" s="9">
        <v>127.090099499999</v>
      </c>
      <c r="S42" s="9">
        <v>127.137257169999</v>
      </c>
      <c r="T42" s="9">
        <v>106.2928282</v>
      </c>
      <c r="U42" s="10">
        <v>124.13581237</v>
      </c>
      <c r="V42" s="10">
        <v>118.39490262</v>
      </c>
      <c r="W42" s="10">
        <f t="shared" si="13"/>
        <v>20.797271264928995</v>
      </c>
      <c r="X42" s="10">
        <f t="shared" si="13"/>
        <v>4.7157670000004259E-2</v>
      </c>
      <c r="Y42" s="10">
        <f t="shared" si="14"/>
        <v>2.9542871299990026</v>
      </c>
      <c r="Z42" s="10">
        <f t="shared" si="15"/>
        <v>8.742354549999007</v>
      </c>
      <c r="AA42" s="18">
        <f t="shared" si="16"/>
        <v>3.710569917368318E-4</v>
      </c>
      <c r="AB42" s="18">
        <f t="shared" si="17"/>
        <v>-4.6247006729118655E-2</v>
      </c>
      <c r="AC42" s="18">
        <f t="shared" si="18"/>
        <v>0.19566015516056418</v>
      </c>
      <c r="AD42" s="18">
        <f t="shared" si="19"/>
        <v>0.16786630360824281</v>
      </c>
      <c r="AE42" s="7"/>
      <c r="AF42" s="9">
        <v>3211.0452667955901</v>
      </c>
      <c r="AG42" s="9">
        <v>2121.4086653467798</v>
      </c>
      <c r="AH42" s="9">
        <v>2057.9275124281098</v>
      </c>
      <c r="AI42" s="9">
        <v>3099.2727799999998</v>
      </c>
      <c r="AJ42" s="10">
        <v>2009.6328699999999</v>
      </c>
      <c r="AK42" s="10">
        <v>2013.81938955071</v>
      </c>
      <c r="AL42" s="10">
        <f t="shared" si="20"/>
        <v>-1089.6366014488103</v>
      </c>
      <c r="AM42" s="10">
        <f t="shared" si="20"/>
        <v>-63.481152918669977</v>
      </c>
      <c r="AN42" s="10">
        <f t="shared" si="21"/>
        <v>111.77579534677989</v>
      </c>
      <c r="AO42" s="10">
        <f t="shared" si="22"/>
        <v>44.108122877399865</v>
      </c>
      <c r="AP42" s="18">
        <f t="shared" si="23"/>
        <v>-2.992405657412214E-2</v>
      </c>
      <c r="AQ42" s="18">
        <f t="shared" si="24"/>
        <v>2.0832260524829322E-3</v>
      </c>
      <c r="AR42" s="18">
        <f t="shared" si="25"/>
        <v>-0.3393401559038734</v>
      </c>
      <c r="AS42" s="18">
        <f t="shared" si="26"/>
        <v>-0.35157922111005663</v>
      </c>
      <c r="AT42" s="7"/>
      <c r="AU42" s="9">
        <v>202.192139749234</v>
      </c>
      <c r="AV42" s="9">
        <v>161.310720789111</v>
      </c>
      <c r="AW42" s="9">
        <v>144.46354934855501</v>
      </c>
      <c r="AX42" s="9">
        <v>202.192139749234</v>
      </c>
      <c r="AY42" s="10">
        <v>161.31492600000001</v>
      </c>
      <c r="AZ42" s="10">
        <v>136.77558634582999</v>
      </c>
      <c r="BA42" s="10">
        <f t="shared" si="27"/>
        <v>-40.881418960123</v>
      </c>
      <c r="BB42" s="10">
        <f t="shared" si="27"/>
        <v>-16.847171440555996</v>
      </c>
      <c r="BC42" s="10">
        <f t="shared" si="28"/>
        <v>-4.2052108890118234E-3</v>
      </c>
      <c r="BD42" s="10">
        <f t="shared" si="29"/>
        <v>7.687963002725013</v>
      </c>
      <c r="BE42" s="18">
        <f t="shared" si="30"/>
        <v>-0.10443925461458378</v>
      </c>
      <c r="BF42" s="18">
        <f t="shared" si="31"/>
        <v>-0.15212070118155105</v>
      </c>
      <c r="BG42" s="18">
        <f t="shared" si="32"/>
        <v>-0.20219094080920066</v>
      </c>
      <c r="BH42" s="18">
        <f t="shared" si="33"/>
        <v>-0.20217014271638545</v>
      </c>
      <c r="BI42" s="1"/>
      <c r="BJ42" s="9">
        <v>0</v>
      </c>
      <c r="BK42" s="9">
        <v>0</v>
      </c>
      <c r="BL42" s="9">
        <v>0</v>
      </c>
      <c r="BM42" s="9">
        <v>0</v>
      </c>
      <c r="BN42" s="10">
        <v>0</v>
      </c>
      <c r="BO42" s="10">
        <v>0</v>
      </c>
      <c r="BP42" s="10">
        <f t="shared" si="34"/>
        <v>0</v>
      </c>
      <c r="BQ42" s="10">
        <f t="shared" si="34"/>
        <v>0</v>
      </c>
      <c r="BR42" s="10">
        <f t="shared" si="35"/>
        <v>0</v>
      </c>
      <c r="BS42" s="10">
        <f t="shared" si="36"/>
        <v>0</v>
      </c>
      <c r="BT42" s="18">
        <f t="shared" si="37"/>
        <v>0</v>
      </c>
      <c r="BU42" s="18">
        <f t="shared" si="38"/>
        <v>0</v>
      </c>
      <c r="BV42" s="18">
        <f t="shared" si="39"/>
        <v>0</v>
      </c>
      <c r="BW42" s="18">
        <f t="shared" si="40"/>
        <v>0</v>
      </c>
      <c r="BX42" s="2"/>
      <c r="BY42" s="9">
        <v>17830.602187293702</v>
      </c>
      <c r="BZ42" s="9">
        <v>16573.825339917599</v>
      </c>
      <c r="CA42" s="9">
        <v>16182.1949717796</v>
      </c>
      <c r="CB42" s="9">
        <v>17830.602190000001</v>
      </c>
      <c r="CC42" s="10">
        <v>16436.878139166314</v>
      </c>
      <c r="CD42" s="10">
        <v>15939.47546688</v>
      </c>
      <c r="CE42" s="10">
        <f t="shared" si="41"/>
        <v>-1256.7768473761025</v>
      </c>
      <c r="CF42" s="10">
        <f t="shared" si="41"/>
        <v>-391.63036813799954</v>
      </c>
      <c r="CG42" s="10">
        <f t="shared" si="42"/>
        <v>136.94720075128498</v>
      </c>
      <c r="CH42" s="10">
        <f t="shared" si="43"/>
        <v>242.7195048996</v>
      </c>
      <c r="CI42" s="18">
        <f t="shared" si="44"/>
        <v>-2.3629449454542557E-2</v>
      </c>
      <c r="CJ42" s="18">
        <f t="shared" si="45"/>
        <v>-3.0261383461929289E-2</v>
      </c>
      <c r="CK42" s="18">
        <f t="shared" si="46"/>
        <v>-7.04842626275234E-2</v>
      </c>
      <c r="CL42" s="18">
        <f t="shared" si="47"/>
        <v>-7.8164721302308809E-2</v>
      </c>
      <c r="CM42" s="6"/>
      <c r="CN42" s="9">
        <v>19393.891558399995</v>
      </c>
      <c r="CO42" s="9">
        <v>19393.891558399995</v>
      </c>
      <c r="CP42" s="9">
        <v>19393.891558399995</v>
      </c>
      <c r="CQ42" s="9">
        <v>19393.891558399995</v>
      </c>
      <c r="CR42" s="9">
        <v>19393.891558399995</v>
      </c>
      <c r="CS42" s="9">
        <v>19393.891558399995</v>
      </c>
      <c r="CT42" s="10">
        <f t="shared" si="48"/>
        <v>0</v>
      </c>
      <c r="CU42" s="10">
        <f t="shared" si="48"/>
        <v>0</v>
      </c>
      <c r="CV42" s="10">
        <f t="shared" si="49"/>
        <v>0</v>
      </c>
      <c r="CW42" s="10">
        <f t="shared" si="50"/>
        <v>0</v>
      </c>
      <c r="CX42" s="18">
        <f t="shared" si="51"/>
        <v>0</v>
      </c>
      <c r="CY42" s="18">
        <f t="shared" si="52"/>
        <v>0</v>
      </c>
      <c r="CZ42" s="18">
        <f t="shared" si="53"/>
        <v>0</v>
      </c>
      <c r="DA42" s="18">
        <f t="shared" si="54"/>
        <v>0</v>
      </c>
      <c r="DB42" s="7"/>
      <c r="DC42" s="9">
        <v>12512.4523629902</v>
      </c>
      <c r="DD42" s="9">
        <v>7472.2367180485762</v>
      </c>
      <c r="DE42" s="9">
        <v>6646.9529791891</v>
      </c>
      <c r="DF42" s="9">
        <v>9848.9793439623336</v>
      </c>
      <c r="DG42" s="10">
        <v>7476.1081880000002</v>
      </c>
      <c r="DH42" s="10">
        <v>6403.1926270519298</v>
      </c>
      <c r="DI42" s="10">
        <f t="shared" si="55"/>
        <v>-5040.2156449416234</v>
      </c>
      <c r="DJ42" s="10">
        <f t="shared" si="55"/>
        <v>-825.28373885947622</v>
      </c>
      <c r="DK42" s="10">
        <f t="shared" si="56"/>
        <v>-3.8714699514239328</v>
      </c>
      <c r="DL42" s="10">
        <f t="shared" si="57"/>
        <v>243.76035213717023</v>
      </c>
      <c r="DM42" s="18">
        <f t="shared" si="58"/>
        <v>-0.11044668015750503</v>
      </c>
      <c r="DN42" s="18">
        <f t="shared" si="59"/>
        <v>-0.1435125781981354</v>
      </c>
      <c r="DO42" s="18">
        <f t="shared" si="60"/>
        <v>-0.40281597074045711</v>
      </c>
      <c r="DP42" s="18">
        <f t="shared" si="61"/>
        <v>-0.24092558965685737</v>
      </c>
      <c r="DQ42" s="7"/>
      <c r="DR42" s="9">
        <v>11870.496540419899</v>
      </c>
      <c r="DS42" s="9">
        <v>9098.4480469200007</v>
      </c>
      <c r="DT42" s="9">
        <v>8166.4615067222903</v>
      </c>
      <c r="DU42" s="9">
        <v>11870.496544599999</v>
      </c>
      <c r="DV42" s="10">
        <v>9098.4480469200007</v>
      </c>
      <c r="DW42" s="10">
        <v>8166.4615067222903</v>
      </c>
      <c r="DX42" s="10">
        <f t="shared" si="62"/>
        <v>-2772.0484934998985</v>
      </c>
      <c r="DY42" s="10">
        <f t="shared" si="62"/>
        <v>-931.98654019771038</v>
      </c>
      <c r="DZ42" s="10">
        <f t="shared" si="63"/>
        <v>0</v>
      </c>
      <c r="EA42" s="10">
        <f t="shared" si="64"/>
        <v>0</v>
      </c>
      <c r="EB42" s="18">
        <f t="shared" si="65"/>
        <v>-0.10243357277983312</v>
      </c>
      <c r="EC42" s="18">
        <f t="shared" si="66"/>
        <v>-0.10243357277983312</v>
      </c>
      <c r="ED42" s="18">
        <f t="shared" si="67"/>
        <v>-0.23352422403400505</v>
      </c>
      <c r="EE42" s="18">
        <f t="shared" si="68"/>
        <v>-0.23352422430391331</v>
      </c>
      <c r="EF42" s="6"/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v>0</v>
      </c>
      <c r="EM42" s="10">
        <f t="shared" si="69"/>
        <v>0</v>
      </c>
      <c r="EN42" s="10">
        <f t="shared" si="69"/>
        <v>0</v>
      </c>
      <c r="EO42" s="10">
        <f t="shared" si="70"/>
        <v>0</v>
      </c>
      <c r="EP42" s="10">
        <f t="shared" si="71"/>
        <v>0</v>
      </c>
      <c r="EQ42" s="18">
        <f t="shared" si="72"/>
        <v>0</v>
      </c>
      <c r="ER42" s="18">
        <f t="shared" si="73"/>
        <v>0</v>
      </c>
      <c r="ES42" s="18">
        <f t="shared" si="74"/>
        <v>0</v>
      </c>
      <c r="ET42" s="18">
        <f t="shared" si="75"/>
        <v>0</v>
      </c>
      <c r="EU42" s="7"/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10">
        <f t="shared" si="76"/>
        <v>0</v>
      </c>
      <c r="FC42" s="10">
        <f t="shared" si="76"/>
        <v>0</v>
      </c>
      <c r="FD42" s="10">
        <f t="shared" si="77"/>
        <v>0</v>
      </c>
      <c r="FE42" s="10">
        <f t="shared" si="78"/>
        <v>0</v>
      </c>
      <c r="FF42" s="18">
        <f t="shared" si="79"/>
        <v>0</v>
      </c>
      <c r="FG42" s="18">
        <f t="shared" si="80"/>
        <v>0</v>
      </c>
      <c r="FH42" s="18">
        <f t="shared" si="81"/>
        <v>0</v>
      </c>
      <c r="FI42" s="18">
        <f t="shared" si="82"/>
        <v>0</v>
      </c>
      <c r="FJ42" s="7"/>
    </row>
    <row r="43" spans="1:166">
      <c r="A43" s="5" t="s">
        <v>40</v>
      </c>
      <c r="B43" s="9">
        <f t="shared" si="83"/>
        <v>394133.11411511485</v>
      </c>
      <c r="C43" s="9">
        <f t="shared" si="84"/>
        <v>319792.88983451272</v>
      </c>
      <c r="D43" s="9">
        <f t="shared" si="85"/>
        <v>305512.56695724855</v>
      </c>
      <c r="E43" s="9">
        <f t="shared" si="86"/>
        <v>369491.57112386561</v>
      </c>
      <c r="F43" s="9">
        <f t="shared" si="87"/>
        <v>316050.40715918818</v>
      </c>
      <c r="G43" s="9">
        <f t="shared" si="88"/>
        <v>300200.05516487069</v>
      </c>
      <c r="H43" s="10">
        <f t="shared" si="6"/>
        <v>-74340.224280602124</v>
      </c>
      <c r="I43" s="10">
        <f t="shared" si="6"/>
        <v>-14280.322877264174</v>
      </c>
      <c r="J43" s="10">
        <f t="shared" si="7"/>
        <v>3742.4826753245434</v>
      </c>
      <c r="K43" s="10">
        <f t="shared" si="8"/>
        <v>5312.5117923778598</v>
      </c>
      <c r="L43" s="18">
        <f t="shared" si="9"/>
        <v>-4.4654910509905311E-2</v>
      </c>
      <c r="M43" s="18">
        <f t="shared" si="10"/>
        <v>-5.0151341796354623E-2</v>
      </c>
      <c r="N43" s="18">
        <f t="shared" si="11"/>
        <v>-0.18861704743461241</v>
      </c>
      <c r="O43" s="18">
        <f t="shared" si="12"/>
        <v>-0.14463432495125095</v>
      </c>
      <c r="P43" s="5"/>
      <c r="Q43" s="10">
        <v>798.30662370000005</v>
      </c>
      <c r="R43" s="9">
        <v>862.94383135999999</v>
      </c>
      <c r="S43" s="9">
        <v>773.08707458999902</v>
      </c>
      <c r="T43" s="9">
        <v>798.30662370000005</v>
      </c>
      <c r="U43" s="10">
        <v>934.41496340999993</v>
      </c>
      <c r="V43" s="10">
        <v>933.37997421999899</v>
      </c>
      <c r="W43" s="10">
        <f t="shared" si="13"/>
        <v>64.637207659999945</v>
      </c>
      <c r="X43" s="10">
        <f t="shared" si="13"/>
        <v>-89.85675677000097</v>
      </c>
      <c r="Y43" s="10">
        <f t="shared" si="14"/>
        <v>-71.471132049999937</v>
      </c>
      <c r="Z43" s="10">
        <f t="shared" si="15"/>
        <v>-160.29289962999997</v>
      </c>
      <c r="AA43" s="18">
        <f t="shared" si="16"/>
        <v>-0.10412816397144489</v>
      </c>
      <c r="AB43" s="18">
        <f t="shared" si="17"/>
        <v>-1.1076333647568237E-3</v>
      </c>
      <c r="AC43" s="18">
        <f t="shared" si="18"/>
        <v>8.096789597012076E-2</v>
      </c>
      <c r="AD43" s="18">
        <f t="shared" si="19"/>
        <v>0.17049631766696799</v>
      </c>
      <c r="AE43" s="7"/>
      <c r="AF43" s="9">
        <v>79845.938164752893</v>
      </c>
      <c r="AG43" s="9">
        <v>66681.7541784403</v>
      </c>
      <c r="AH43" s="9">
        <v>66475.8809947728</v>
      </c>
      <c r="AI43" s="9">
        <v>80621.818159999995</v>
      </c>
      <c r="AJ43" s="10">
        <v>76383.184819999995</v>
      </c>
      <c r="AK43" s="10">
        <v>76296.399725863201</v>
      </c>
      <c r="AL43" s="10">
        <f t="shared" si="20"/>
        <v>-13164.183986312593</v>
      </c>
      <c r="AM43" s="10">
        <f t="shared" si="20"/>
        <v>-205.87318366749969</v>
      </c>
      <c r="AN43" s="10">
        <f t="shared" si="21"/>
        <v>-9701.4306415596948</v>
      </c>
      <c r="AO43" s="10">
        <f t="shared" si="22"/>
        <v>-9820.5187310904003</v>
      </c>
      <c r="AP43" s="18">
        <f t="shared" si="23"/>
        <v>-3.0873990374725786E-3</v>
      </c>
      <c r="AQ43" s="18">
        <f t="shared" si="24"/>
        <v>-1.1361806180418732E-3</v>
      </c>
      <c r="AR43" s="18">
        <f t="shared" si="25"/>
        <v>-0.16486980163160983</v>
      </c>
      <c r="AS43" s="18">
        <f t="shared" si="26"/>
        <v>-5.2574271292023175E-2</v>
      </c>
      <c r="AT43" s="7"/>
      <c r="AU43" s="9">
        <v>1402.83160922092</v>
      </c>
      <c r="AV43" s="9">
        <v>1341.3962142429</v>
      </c>
      <c r="AW43" s="9">
        <v>1243.07193931654</v>
      </c>
      <c r="AX43" s="9">
        <v>1402.83160922092</v>
      </c>
      <c r="AY43" s="10">
        <v>1341.4147929999999</v>
      </c>
      <c r="AZ43" s="10">
        <v>1196.7540905542</v>
      </c>
      <c r="BA43" s="10">
        <f t="shared" si="27"/>
        <v>-61.435394978019986</v>
      </c>
      <c r="BB43" s="10">
        <f t="shared" si="27"/>
        <v>-98.324274926359976</v>
      </c>
      <c r="BC43" s="10">
        <f t="shared" si="28"/>
        <v>-1.8578757099930954E-2</v>
      </c>
      <c r="BD43" s="10">
        <f t="shared" si="29"/>
        <v>46.317848762339963</v>
      </c>
      <c r="BE43" s="18">
        <f t="shared" si="30"/>
        <v>-7.3299949621413965E-2</v>
      </c>
      <c r="BF43" s="18">
        <f t="shared" si="31"/>
        <v>-0.10784188693959026</v>
      </c>
      <c r="BG43" s="18">
        <f t="shared" si="32"/>
        <v>-4.3793848509115718E-2</v>
      </c>
      <c r="BH43" s="18">
        <f t="shared" si="33"/>
        <v>-4.3780604754856248E-2</v>
      </c>
      <c r="BI43" s="1"/>
      <c r="BJ43" s="9">
        <v>0</v>
      </c>
      <c r="BK43" s="9">
        <v>0</v>
      </c>
      <c r="BL43" s="9">
        <v>0</v>
      </c>
      <c r="BM43" s="9">
        <v>0</v>
      </c>
      <c r="BN43" s="10">
        <v>0</v>
      </c>
      <c r="BO43" s="10">
        <v>0</v>
      </c>
      <c r="BP43" s="10">
        <f t="shared" si="34"/>
        <v>0</v>
      </c>
      <c r="BQ43" s="10">
        <f t="shared" si="34"/>
        <v>0</v>
      </c>
      <c r="BR43" s="10">
        <f t="shared" si="35"/>
        <v>0</v>
      </c>
      <c r="BS43" s="10">
        <f t="shared" si="36"/>
        <v>0</v>
      </c>
      <c r="BT43" s="18">
        <f t="shared" si="37"/>
        <v>0</v>
      </c>
      <c r="BU43" s="18">
        <f t="shared" si="38"/>
        <v>0</v>
      </c>
      <c r="BV43" s="18">
        <f t="shared" si="39"/>
        <v>0</v>
      </c>
      <c r="BW43" s="18">
        <f t="shared" si="40"/>
        <v>0</v>
      </c>
      <c r="BX43" s="2"/>
      <c r="BY43" s="9">
        <v>143122.34296861701</v>
      </c>
      <c r="BZ43" s="9">
        <v>136735.71569725999</v>
      </c>
      <c r="CA43" s="9">
        <v>133244.35840232199</v>
      </c>
      <c r="CB43" s="9">
        <v>143122.34299999999</v>
      </c>
      <c r="CC43" s="10">
        <v>134980.40656727817</v>
      </c>
      <c r="CD43" s="10">
        <v>130989.840106977</v>
      </c>
      <c r="CE43" s="10">
        <f t="shared" si="41"/>
        <v>-6386.6272713570215</v>
      </c>
      <c r="CF43" s="10">
        <f t="shared" si="41"/>
        <v>-3491.3572949380032</v>
      </c>
      <c r="CG43" s="10">
        <f t="shared" si="42"/>
        <v>1755.3091299818188</v>
      </c>
      <c r="CH43" s="10">
        <f t="shared" si="43"/>
        <v>2254.5182953449839</v>
      </c>
      <c r="CI43" s="18">
        <f t="shared" si="44"/>
        <v>-2.5533616269417497E-2</v>
      </c>
      <c r="CJ43" s="18">
        <f t="shared" si="45"/>
        <v>-2.9564042380566941E-2</v>
      </c>
      <c r="CK43" s="18">
        <f t="shared" si="46"/>
        <v>-4.4623551703296543E-2</v>
      </c>
      <c r="CL43" s="18">
        <f t="shared" si="47"/>
        <v>-5.6887948185153879E-2</v>
      </c>
      <c r="CM43" s="6"/>
      <c r="CN43" s="9">
        <v>10803.012574600003</v>
      </c>
      <c r="CO43" s="9">
        <v>10803.012574600003</v>
      </c>
      <c r="CP43" s="9">
        <v>10803.012574600003</v>
      </c>
      <c r="CQ43" s="9">
        <v>10803.012574600003</v>
      </c>
      <c r="CR43" s="9">
        <v>10803.012574600003</v>
      </c>
      <c r="CS43" s="9">
        <v>10803.012574600003</v>
      </c>
      <c r="CT43" s="10">
        <f t="shared" si="48"/>
        <v>0</v>
      </c>
      <c r="CU43" s="10">
        <f t="shared" si="48"/>
        <v>0</v>
      </c>
      <c r="CV43" s="10">
        <f t="shared" si="49"/>
        <v>0</v>
      </c>
      <c r="CW43" s="10">
        <f t="shared" si="50"/>
        <v>0</v>
      </c>
      <c r="CX43" s="18">
        <f t="shared" si="51"/>
        <v>0</v>
      </c>
      <c r="CY43" s="18">
        <f t="shared" si="52"/>
        <v>0</v>
      </c>
      <c r="CZ43" s="18">
        <f t="shared" si="53"/>
        <v>0</v>
      </c>
      <c r="DA43" s="18">
        <f t="shared" si="54"/>
        <v>0</v>
      </c>
      <c r="DB43" s="7"/>
      <c r="DC43" s="9">
        <v>100951.261443482</v>
      </c>
      <c r="DD43" s="9">
        <v>62182.195527709475</v>
      </c>
      <c r="DE43" s="9">
        <v>56569.579150790603</v>
      </c>
      <c r="DF43" s="9">
        <v>75533.838428344679</v>
      </c>
      <c r="DG43" s="10">
        <v>50422.101629999997</v>
      </c>
      <c r="DH43" s="10">
        <v>43577.091871799697</v>
      </c>
      <c r="DI43" s="10">
        <f t="shared" si="55"/>
        <v>-38769.065915772524</v>
      </c>
      <c r="DJ43" s="10">
        <f t="shared" si="55"/>
        <v>-5612.6163769188715</v>
      </c>
      <c r="DK43" s="10">
        <f t="shared" si="56"/>
        <v>11760.093897709477</v>
      </c>
      <c r="DL43" s="10">
        <f t="shared" si="57"/>
        <v>12992.487278990906</v>
      </c>
      <c r="DM43" s="18">
        <f t="shared" si="58"/>
        <v>-9.0260826741278236E-2</v>
      </c>
      <c r="DN43" s="18">
        <f t="shared" si="59"/>
        <v>-0.1357541541689265</v>
      </c>
      <c r="DO43" s="18">
        <f t="shared" si="60"/>
        <v>-0.38403745888284468</v>
      </c>
      <c r="DP43" s="18">
        <f t="shared" si="61"/>
        <v>-0.33245678123675626</v>
      </c>
      <c r="DQ43" s="7"/>
      <c r="DR43" s="9">
        <v>57209.420730742</v>
      </c>
      <c r="DS43" s="9">
        <v>41185.871810899996</v>
      </c>
      <c r="DT43" s="9">
        <v>36403.576820856601</v>
      </c>
      <c r="DU43" s="9">
        <v>57209.420728000005</v>
      </c>
      <c r="DV43" s="10">
        <v>41185.871810899996</v>
      </c>
      <c r="DW43" s="10">
        <v>36403.576820856601</v>
      </c>
      <c r="DX43" s="10">
        <f t="shared" si="62"/>
        <v>-16023.548919842004</v>
      </c>
      <c r="DY43" s="10">
        <f t="shared" si="62"/>
        <v>-4782.294990043396</v>
      </c>
      <c r="DZ43" s="10">
        <f t="shared" si="63"/>
        <v>0</v>
      </c>
      <c r="EA43" s="10">
        <f t="shared" si="64"/>
        <v>0</v>
      </c>
      <c r="EB43" s="18">
        <f t="shared" si="65"/>
        <v>-0.11611493892859015</v>
      </c>
      <c r="EC43" s="18">
        <f t="shared" si="66"/>
        <v>-0.11611493892859015</v>
      </c>
      <c r="ED43" s="18">
        <f t="shared" si="67"/>
        <v>-0.28008584451951291</v>
      </c>
      <c r="EE43" s="18">
        <f t="shared" si="68"/>
        <v>-0.28008584448500812</v>
      </c>
      <c r="EF43" s="6"/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v>0</v>
      </c>
      <c r="EM43" s="10">
        <f t="shared" si="69"/>
        <v>0</v>
      </c>
      <c r="EN43" s="10">
        <f t="shared" si="69"/>
        <v>0</v>
      </c>
      <c r="EO43" s="10">
        <f t="shared" si="70"/>
        <v>0</v>
      </c>
      <c r="EP43" s="10">
        <f t="shared" si="71"/>
        <v>0</v>
      </c>
      <c r="EQ43" s="18">
        <f t="shared" si="72"/>
        <v>0</v>
      </c>
      <c r="ER43" s="18">
        <f t="shared" si="73"/>
        <v>0</v>
      </c>
      <c r="ES43" s="18">
        <f t="shared" si="74"/>
        <v>0</v>
      </c>
      <c r="ET43" s="18">
        <f t="shared" si="75"/>
        <v>0</v>
      </c>
      <c r="EU43" s="7"/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10">
        <f t="shared" si="76"/>
        <v>0</v>
      </c>
      <c r="FC43" s="10">
        <f t="shared" si="76"/>
        <v>0</v>
      </c>
      <c r="FD43" s="10">
        <f t="shared" si="77"/>
        <v>0</v>
      </c>
      <c r="FE43" s="10">
        <f t="shared" si="78"/>
        <v>0</v>
      </c>
      <c r="FF43" s="18">
        <f t="shared" si="79"/>
        <v>0</v>
      </c>
      <c r="FG43" s="18">
        <f t="shared" si="80"/>
        <v>0</v>
      </c>
      <c r="FH43" s="18">
        <f t="shared" si="81"/>
        <v>0</v>
      </c>
      <c r="FI43" s="18">
        <f t="shared" si="82"/>
        <v>0</v>
      </c>
      <c r="FJ43" s="7"/>
    </row>
    <row r="44" spans="1:166">
      <c r="A44" s="5" t="s">
        <v>41</v>
      </c>
      <c r="B44" s="9">
        <f t="shared" si="83"/>
        <v>1360692.7522241815</v>
      </c>
      <c r="C44" s="9">
        <f t="shared" si="84"/>
        <v>1172342.2464035996</v>
      </c>
      <c r="D44" s="9">
        <f t="shared" si="85"/>
        <v>1134890.9955414026</v>
      </c>
      <c r="E44" s="9">
        <f t="shared" si="86"/>
        <v>1280819.8010777875</v>
      </c>
      <c r="F44" s="9">
        <f t="shared" si="87"/>
        <v>1140740.1130220746</v>
      </c>
      <c r="G44" s="9">
        <f t="shared" si="88"/>
        <v>1096696.9073696081</v>
      </c>
      <c r="H44" s="10">
        <f t="shared" si="6"/>
        <v>-188350.50582058192</v>
      </c>
      <c r="I44" s="10">
        <f t="shared" si="6"/>
        <v>-37451.250862197019</v>
      </c>
      <c r="J44" s="10">
        <f t="shared" si="7"/>
        <v>31602.133381525055</v>
      </c>
      <c r="K44" s="10">
        <f t="shared" si="8"/>
        <v>38194.088171794545</v>
      </c>
      <c r="L44" s="18">
        <f t="shared" si="9"/>
        <v>-3.1945663458846099E-2</v>
      </c>
      <c r="M44" s="18">
        <f t="shared" si="10"/>
        <v>-3.8609324902046487E-2</v>
      </c>
      <c r="N44" s="18">
        <f t="shared" si="11"/>
        <v>-0.138422509793416</v>
      </c>
      <c r="O44" s="18">
        <f t="shared" si="12"/>
        <v>-0.10936720992120699</v>
      </c>
      <c r="P44" s="5"/>
      <c r="Q44" s="10">
        <v>3851.3496245258998</v>
      </c>
      <c r="R44" s="9">
        <v>4399.8744344799898</v>
      </c>
      <c r="S44" s="9">
        <v>4587.5518703799899</v>
      </c>
      <c r="T44" s="9">
        <v>3851.3496249999998</v>
      </c>
      <c r="U44" s="10">
        <v>4748.6136836999995</v>
      </c>
      <c r="V44" s="10">
        <v>5418.9905288499904</v>
      </c>
      <c r="W44" s="10">
        <f t="shared" si="13"/>
        <v>548.52480995408996</v>
      </c>
      <c r="X44" s="10">
        <f t="shared" si="13"/>
        <v>187.67743590000009</v>
      </c>
      <c r="Y44" s="10">
        <f t="shared" si="14"/>
        <v>-348.7392492200097</v>
      </c>
      <c r="Z44" s="10">
        <f t="shared" si="15"/>
        <v>-831.43865847000052</v>
      </c>
      <c r="AA44" s="18">
        <f t="shared" si="16"/>
        <v>4.265517998178537E-2</v>
      </c>
      <c r="AB44" s="18">
        <f t="shared" si="17"/>
        <v>0.14117316964551435</v>
      </c>
      <c r="AC44" s="18">
        <f t="shared" si="18"/>
        <v>0.1424240496009534</v>
      </c>
      <c r="AD44" s="18">
        <f t="shared" si="19"/>
        <v>0.23297393019726162</v>
      </c>
      <c r="AE44" s="7"/>
      <c r="AF44" s="9">
        <v>146063.54072856801</v>
      </c>
      <c r="AG44" s="9">
        <v>133834.909953569</v>
      </c>
      <c r="AH44" s="9">
        <v>131641.669110644</v>
      </c>
      <c r="AI44" s="9">
        <v>146063.54070000001</v>
      </c>
      <c r="AJ44" s="10">
        <v>134638.98050000001</v>
      </c>
      <c r="AK44" s="10">
        <v>134627.29992136001</v>
      </c>
      <c r="AL44" s="10">
        <f t="shared" si="20"/>
        <v>-12228.630774999008</v>
      </c>
      <c r="AM44" s="10">
        <f t="shared" si="20"/>
        <v>-2193.2408429250063</v>
      </c>
      <c r="AN44" s="10">
        <f t="shared" si="21"/>
        <v>-804.07054643100128</v>
      </c>
      <c r="AO44" s="10">
        <f t="shared" si="22"/>
        <v>-2985.6308107160148</v>
      </c>
      <c r="AP44" s="18">
        <f t="shared" si="23"/>
        <v>-1.6387658822992458E-2</v>
      </c>
      <c r="AQ44" s="18">
        <f t="shared" si="24"/>
        <v>-8.6754806049595305E-5</v>
      </c>
      <c r="AR44" s="18">
        <f t="shared" si="25"/>
        <v>-8.3721308644185546E-2</v>
      </c>
      <c r="AS44" s="18">
        <f t="shared" si="26"/>
        <v>-7.821637176018427E-2</v>
      </c>
      <c r="AT44" s="7"/>
      <c r="AU44" s="9">
        <v>6685.4179999999897</v>
      </c>
      <c r="AV44" s="9">
        <v>6242.8485903495302</v>
      </c>
      <c r="AW44" s="9">
        <v>5804.2046335027298</v>
      </c>
      <c r="AX44" s="9">
        <v>6685.4179999999897</v>
      </c>
      <c r="AY44" s="10">
        <v>6242.9609579999997</v>
      </c>
      <c r="AZ44" s="10">
        <v>5576.6570253</v>
      </c>
      <c r="BA44" s="10">
        <f t="shared" si="27"/>
        <v>-442.56940965045942</v>
      </c>
      <c r="BB44" s="10">
        <f t="shared" si="27"/>
        <v>-438.64395684680039</v>
      </c>
      <c r="BC44" s="10">
        <f t="shared" si="28"/>
        <v>-0.1123676504694231</v>
      </c>
      <c r="BD44" s="10">
        <f t="shared" si="29"/>
        <v>227.54760820272986</v>
      </c>
      <c r="BE44" s="18">
        <f t="shared" si="30"/>
        <v>-7.0263430307259969E-2</v>
      </c>
      <c r="BF44" s="18">
        <f t="shared" si="31"/>
        <v>-0.10672883222922755</v>
      </c>
      <c r="BG44" s="18">
        <f t="shared" si="32"/>
        <v>-6.6199212921385031E-2</v>
      </c>
      <c r="BH44" s="18">
        <f t="shared" si="33"/>
        <v>-6.6182405049316384E-2</v>
      </c>
      <c r="BI44" s="1"/>
      <c r="BJ44" s="9">
        <v>345.88495971629999</v>
      </c>
      <c r="BK44" s="9">
        <v>422.51301785369998</v>
      </c>
      <c r="BL44" s="9">
        <v>447.37329006670001</v>
      </c>
      <c r="BM44" s="9">
        <v>1362.4755674626299</v>
      </c>
      <c r="BN44" s="10">
        <v>1667.039184</v>
      </c>
      <c r="BO44" s="10">
        <v>1762.24828226617</v>
      </c>
      <c r="BP44" s="10">
        <f t="shared" si="34"/>
        <v>76.628058137399989</v>
      </c>
      <c r="BQ44" s="10">
        <f t="shared" si="34"/>
        <v>24.86027221300003</v>
      </c>
      <c r="BR44" s="10">
        <f t="shared" si="35"/>
        <v>-1244.5261661463001</v>
      </c>
      <c r="BS44" s="10">
        <f t="shared" si="36"/>
        <v>-1314.8749921994699</v>
      </c>
      <c r="BT44" s="18">
        <f t="shared" si="37"/>
        <v>5.8839068058272673E-2</v>
      </c>
      <c r="BU44" s="18">
        <f t="shared" si="38"/>
        <v>5.7112693678692816E-2</v>
      </c>
      <c r="BV44" s="18">
        <f t="shared" si="39"/>
        <v>0.2215420358267427</v>
      </c>
      <c r="BW44" s="18">
        <f t="shared" si="40"/>
        <v>0.22353693806382599</v>
      </c>
      <c r="BX44" s="1"/>
      <c r="BY44" s="9">
        <v>691983.61566182005</v>
      </c>
      <c r="BZ44" s="9">
        <v>670535.76073283399</v>
      </c>
      <c r="CA44" s="9">
        <v>666994.04919783003</v>
      </c>
      <c r="CB44" s="9">
        <v>687646.31869999995</v>
      </c>
      <c r="CC44" s="10">
        <v>669870.41291987442</v>
      </c>
      <c r="CD44" s="10">
        <v>662026.08319694595</v>
      </c>
      <c r="CE44" s="10">
        <f t="shared" si="41"/>
        <v>-21447.854928986053</v>
      </c>
      <c r="CF44" s="10">
        <f t="shared" si="41"/>
        <v>-3541.7115350039676</v>
      </c>
      <c r="CG44" s="10">
        <f t="shared" si="42"/>
        <v>665.34781295957509</v>
      </c>
      <c r="CH44" s="10">
        <f t="shared" si="43"/>
        <v>4967.9660008840729</v>
      </c>
      <c r="CI44" s="18">
        <f t="shared" si="44"/>
        <v>-5.2819129752799494E-3</v>
      </c>
      <c r="CJ44" s="18">
        <f t="shared" si="45"/>
        <v>-1.1710219725537801E-2</v>
      </c>
      <c r="CK44" s="18">
        <f t="shared" si="46"/>
        <v>-3.0994743869004918E-2</v>
      </c>
      <c r="CL44" s="18">
        <f t="shared" si="47"/>
        <v>-2.5850361292896903E-2</v>
      </c>
      <c r="CM44" s="6"/>
      <c r="CN44" s="9">
        <v>58845.16944549996</v>
      </c>
      <c r="CO44" s="9">
        <v>58845.16944549996</v>
      </c>
      <c r="CP44" s="9">
        <v>58845.16944549996</v>
      </c>
      <c r="CQ44" s="9">
        <v>58845.16944549996</v>
      </c>
      <c r="CR44" s="9">
        <v>58845.16944549996</v>
      </c>
      <c r="CS44" s="9">
        <v>58845.16944549996</v>
      </c>
      <c r="CT44" s="10">
        <f t="shared" si="48"/>
        <v>0</v>
      </c>
      <c r="CU44" s="10">
        <f t="shared" si="48"/>
        <v>0</v>
      </c>
      <c r="CV44" s="10">
        <f t="shared" si="49"/>
        <v>0</v>
      </c>
      <c r="CW44" s="10">
        <f t="shared" si="50"/>
        <v>0</v>
      </c>
      <c r="CX44" s="18">
        <f t="shared" si="51"/>
        <v>0</v>
      </c>
      <c r="CY44" s="18">
        <f t="shared" si="52"/>
        <v>0</v>
      </c>
      <c r="CZ44" s="18">
        <f t="shared" si="53"/>
        <v>0</v>
      </c>
      <c r="DA44" s="18">
        <f t="shared" si="54"/>
        <v>0</v>
      </c>
      <c r="DB44" s="7"/>
      <c r="DC44" s="9">
        <v>293230.692949722</v>
      </c>
      <c r="DD44" s="9">
        <v>184994.69059801332</v>
      </c>
      <c r="DE44" s="9">
        <v>166535.93559808101</v>
      </c>
      <c r="DF44" s="9">
        <v>216678.44822682481</v>
      </c>
      <c r="DG44" s="10">
        <v>151660.45670000001</v>
      </c>
      <c r="DH44" s="10">
        <v>128405.416573988</v>
      </c>
      <c r="DI44" s="10">
        <f t="shared" si="55"/>
        <v>-108236.00235170868</v>
      </c>
      <c r="DJ44" s="10">
        <f t="shared" si="55"/>
        <v>-18458.754999932309</v>
      </c>
      <c r="DK44" s="10">
        <f t="shared" si="56"/>
        <v>33334.233898013306</v>
      </c>
      <c r="DL44" s="10">
        <f t="shared" si="57"/>
        <v>38130.51902409301</v>
      </c>
      <c r="DM44" s="18">
        <f t="shared" si="58"/>
        <v>-9.9779917684462135E-2</v>
      </c>
      <c r="DN44" s="18">
        <f t="shared" si="59"/>
        <v>-0.1533362132227577</v>
      </c>
      <c r="DO44" s="18">
        <f t="shared" si="60"/>
        <v>-0.36911552901546724</v>
      </c>
      <c r="DP44" s="18">
        <f t="shared" si="61"/>
        <v>-0.30006672125860079</v>
      </c>
      <c r="DQ44" s="7"/>
      <c r="DR44" s="9">
        <v>159687.08085432899</v>
      </c>
      <c r="DS44" s="9">
        <v>113066.47963100001</v>
      </c>
      <c r="DT44" s="9">
        <v>100035.04239539801</v>
      </c>
      <c r="DU44" s="9">
        <v>159687.08081300001</v>
      </c>
      <c r="DV44" s="10">
        <v>113066.47963100001</v>
      </c>
      <c r="DW44" s="10">
        <v>100035.04239539801</v>
      </c>
      <c r="DX44" s="10">
        <f t="shared" si="62"/>
        <v>-46620.60122332898</v>
      </c>
      <c r="DY44" s="10">
        <f t="shared" si="62"/>
        <v>-13031.437235602003</v>
      </c>
      <c r="DZ44" s="10">
        <f t="shared" si="63"/>
        <v>0</v>
      </c>
      <c r="EA44" s="10">
        <f t="shared" si="64"/>
        <v>0</v>
      </c>
      <c r="EB44" s="18">
        <f t="shared" si="65"/>
        <v>-0.11525464733784024</v>
      </c>
      <c r="EC44" s="18">
        <f t="shared" si="66"/>
        <v>-0.11525464733784024</v>
      </c>
      <c r="ED44" s="18">
        <f t="shared" si="67"/>
        <v>-0.29194973678464065</v>
      </c>
      <c r="EE44" s="18">
        <f t="shared" si="68"/>
        <v>-0.29194973660138857</v>
      </c>
      <c r="EF44" s="6"/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v>0</v>
      </c>
      <c r="EM44" s="10">
        <f t="shared" si="69"/>
        <v>0</v>
      </c>
      <c r="EN44" s="10">
        <f t="shared" si="69"/>
        <v>0</v>
      </c>
      <c r="EO44" s="10">
        <f t="shared" si="70"/>
        <v>0</v>
      </c>
      <c r="EP44" s="10">
        <f t="shared" si="71"/>
        <v>0</v>
      </c>
      <c r="EQ44" s="18">
        <f t="shared" si="72"/>
        <v>0</v>
      </c>
      <c r="ER44" s="18">
        <f t="shared" si="73"/>
        <v>0</v>
      </c>
      <c r="ES44" s="18">
        <f t="shared" si="74"/>
        <v>0</v>
      </c>
      <c r="ET44" s="18">
        <f t="shared" si="75"/>
        <v>0</v>
      </c>
      <c r="EU44" s="7"/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10">
        <f t="shared" si="76"/>
        <v>0</v>
      </c>
      <c r="FC44" s="10">
        <f t="shared" si="76"/>
        <v>0</v>
      </c>
      <c r="FD44" s="10">
        <f t="shared" si="77"/>
        <v>0</v>
      </c>
      <c r="FE44" s="10">
        <f t="shared" si="78"/>
        <v>0</v>
      </c>
      <c r="FF44" s="18">
        <f t="shared" si="79"/>
        <v>0</v>
      </c>
      <c r="FG44" s="18">
        <f t="shared" si="80"/>
        <v>0</v>
      </c>
      <c r="FH44" s="18">
        <f t="shared" si="81"/>
        <v>0</v>
      </c>
      <c r="FI44" s="18">
        <f t="shared" si="82"/>
        <v>0</v>
      </c>
      <c r="FJ44" s="7"/>
    </row>
    <row r="45" spans="1:166">
      <c r="A45" s="4" t="s">
        <v>57</v>
      </c>
      <c r="B45" s="9">
        <f t="shared" si="83"/>
        <v>1347.5518863120001</v>
      </c>
      <c r="C45" s="9">
        <f t="shared" si="84"/>
        <v>1033.12016721993</v>
      </c>
      <c r="D45" s="9">
        <f t="shared" si="85"/>
        <v>1012.98230120567</v>
      </c>
      <c r="E45" s="9">
        <f t="shared" si="86"/>
        <v>1347.5518860000002</v>
      </c>
      <c r="F45" s="9">
        <f t="shared" si="87"/>
        <v>1052.1169477999999</v>
      </c>
      <c r="G45" s="9">
        <f t="shared" si="88"/>
        <v>1038.2888995569899</v>
      </c>
      <c r="H45" s="10">
        <f t="shared" si="6"/>
        <v>-314.43171909207013</v>
      </c>
      <c r="I45" s="10">
        <f t="shared" si="6"/>
        <v>-20.137866014259998</v>
      </c>
      <c r="J45" s="10">
        <f t="shared" si="7"/>
        <v>-18.996780580069981</v>
      </c>
      <c r="K45" s="10">
        <f t="shared" si="8"/>
        <v>-25.306598351319963</v>
      </c>
      <c r="L45" s="18">
        <f t="shared" si="9"/>
        <v>-1.9492278491136127E-2</v>
      </c>
      <c r="M45" s="18">
        <f t="shared" si="10"/>
        <v>-1.3143071473114063E-2</v>
      </c>
      <c r="N45" s="18">
        <f t="shared" si="11"/>
        <v>-0.23333551923749038</v>
      </c>
      <c r="O45" s="18">
        <f t="shared" si="12"/>
        <v>-0.21923826553124665</v>
      </c>
      <c r="P45" s="4"/>
      <c r="Q45" s="10">
        <v>132.77895000000001</v>
      </c>
      <c r="R45" s="9">
        <v>6.6491234099999899</v>
      </c>
      <c r="S45" s="9">
        <v>2.3356399300000001</v>
      </c>
      <c r="T45" s="9">
        <v>132.77895000000001</v>
      </c>
      <c r="U45" s="10">
        <v>27.052113800000001</v>
      </c>
      <c r="V45" s="10">
        <v>15.61244651</v>
      </c>
      <c r="W45" s="10">
        <f t="shared" si="13"/>
        <v>-126.12982659000002</v>
      </c>
      <c r="X45" s="10">
        <f t="shared" si="13"/>
        <v>-4.3134834799999897</v>
      </c>
      <c r="Y45" s="10">
        <f t="shared" si="14"/>
        <v>-20.40299039000001</v>
      </c>
      <c r="Z45" s="10">
        <f t="shared" si="15"/>
        <v>-13.276806579999999</v>
      </c>
      <c r="AA45" s="18">
        <f t="shared" si="16"/>
        <v>-0.6487296466046486</v>
      </c>
      <c r="AB45" s="18">
        <f t="shared" si="17"/>
        <v>-0.4228751725123972</v>
      </c>
      <c r="AC45" s="18">
        <f t="shared" si="18"/>
        <v>-0.94992336202387517</v>
      </c>
      <c r="AD45" s="18">
        <f t="shared" si="19"/>
        <v>-0.79626202948584845</v>
      </c>
      <c r="AE45" s="7"/>
      <c r="AF45" s="9">
        <v>1214.772936312</v>
      </c>
      <c r="AG45" s="9">
        <v>1026.4710438099301</v>
      </c>
      <c r="AH45" s="9">
        <v>1010.64666127567</v>
      </c>
      <c r="AI45" s="9">
        <v>1214.7729360000001</v>
      </c>
      <c r="AJ45" s="10">
        <v>1025.064834</v>
      </c>
      <c r="AK45" s="10">
        <v>1022.67645304699</v>
      </c>
      <c r="AL45" s="10">
        <f t="shared" si="20"/>
        <v>-188.3018925020699</v>
      </c>
      <c r="AM45" s="10">
        <f t="shared" si="20"/>
        <v>-15.824382534260053</v>
      </c>
      <c r="AN45" s="10">
        <f t="shared" si="21"/>
        <v>1.4062098099300329</v>
      </c>
      <c r="AO45" s="10">
        <f t="shared" si="22"/>
        <v>-12.029791771319992</v>
      </c>
      <c r="AP45" s="18">
        <f t="shared" si="23"/>
        <v>-1.5416297059413425E-2</v>
      </c>
      <c r="AQ45" s="18">
        <f t="shared" si="24"/>
        <v>-2.3299803815238752E-3</v>
      </c>
      <c r="AR45" s="18">
        <f t="shared" si="25"/>
        <v>-0.15500995031528</v>
      </c>
      <c r="AS45" s="18">
        <f t="shared" si="26"/>
        <v>-0.15616754076253148</v>
      </c>
      <c r="AT45" s="7"/>
      <c r="AU45" s="9">
        <v>0</v>
      </c>
      <c r="AV45" s="9">
        <v>0</v>
      </c>
      <c r="AW45" s="9">
        <v>0</v>
      </c>
      <c r="AX45" s="9">
        <v>0</v>
      </c>
      <c r="AY45" s="10">
        <v>0</v>
      </c>
      <c r="AZ45" s="10">
        <v>0</v>
      </c>
      <c r="BA45" s="10">
        <f t="shared" si="27"/>
        <v>0</v>
      </c>
      <c r="BB45" s="10">
        <f t="shared" si="27"/>
        <v>0</v>
      </c>
      <c r="BC45" s="10">
        <f t="shared" si="28"/>
        <v>0</v>
      </c>
      <c r="BD45" s="10">
        <f t="shared" si="29"/>
        <v>0</v>
      </c>
      <c r="BE45" s="18">
        <f t="shared" si="30"/>
        <v>0</v>
      </c>
      <c r="BF45" s="18">
        <f t="shared" si="31"/>
        <v>0</v>
      </c>
      <c r="BG45" s="18">
        <f t="shared" si="32"/>
        <v>0</v>
      </c>
      <c r="BH45" s="18">
        <f t="shared" si="33"/>
        <v>0</v>
      </c>
      <c r="BI45" s="1"/>
      <c r="BJ45" s="9">
        <v>0</v>
      </c>
      <c r="BK45" s="9">
        <v>0</v>
      </c>
      <c r="BL45" s="9">
        <v>0</v>
      </c>
      <c r="BM45" s="9">
        <v>0</v>
      </c>
      <c r="BN45" s="10">
        <v>0</v>
      </c>
      <c r="BO45" s="10">
        <v>0</v>
      </c>
      <c r="BP45" s="10">
        <f t="shared" si="34"/>
        <v>0</v>
      </c>
      <c r="BQ45" s="10">
        <f t="shared" si="34"/>
        <v>0</v>
      </c>
      <c r="BR45" s="10">
        <f t="shared" si="35"/>
        <v>0</v>
      </c>
      <c r="BS45" s="10">
        <f t="shared" si="36"/>
        <v>0</v>
      </c>
      <c r="BT45" s="18">
        <f t="shared" si="37"/>
        <v>0</v>
      </c>
      <c r="BU45" s="18">
        <f t="shared" si="38"/>
        <v>0</v>
      </c>
      <c r="BV45" s="18">
        <f t="shared" si="39"/>
        <v>0</v>
      </c>
      <c r="BW45" s="18">
        <f t="shared" si="40"/>
        <v>0</v>
      </c>
      <c r="BX45" s="2"/>
      <c r="BY45" s="9">
        <v>0</v>
      </c>
      <c r="BZ45" s="9">
        <v>0</v>
      </c>
      <c r="CA45" s="9">
        <v>0</v>
      </c>
      <c r="CB45" s="9">
        <v>0</v>
      </c>
      <c r="CC45" s="10">
        <v>0</v>
      </c>
      <c r="CD45" s="10">
        <v>0</v>
      </c>
      <c r="CE45" s="10">
        <f t="shared" si="41"/>
        <v>0</v>
      </c>
      <c r="CF45" s="10">
        <f t="shared" si="41"/>
        <v>0</v>
      </c>
      <c r="CG45" s="10">
        <f t="shared" si="42"/>
        <v>0</v>
      </c>
      <c r="CH45" s="10">
        <f t="shared" si="43"/>
        <v>0</v>
      </c>
      <c r="CI45" s="18">
        <f t="shared" si="44"/>
        <v>0</v>
      </c>
      <c r="CJ45" s="18">
        <f t="shared" si="45"/>
        <v>0</v>
      </c>
      <c r="CK45" s="18">
        <f t="shared" si="46"/>
        <v>0</v>
      </c>
      <c r="CL45" s="18">
        <f t="shared" si="47"/>
        <v>0</v>
      </c>
      <c r="CM45" s="3"/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10">
        <f t="shared" si="48"/>
        <v>0</v>
      </c>
      <c r="CU45" s="10">
        <f t="shared" si="48"/>
        <v>0</v>
      </c>
      <c r="CV45" s="10">
        <f t="shared" si="49"/>
        <v>0</v>
      </c>
      <c r="CW45" s="10">
        <f t="shared" si="50"/>
        <v>0</v>
      </c>
      <c r="CX45" s="18">
        <f t="shared" si="51"/>
        <v>0</v>
      </c>
      <c r="CY45" s="18">
        <f t="shared" si="52"/>
        <v>0</v>
      </c>
      <c r="CZ45" s="18">
        <f t="shared" si="53"/>
        <v>0</v>
      </c>
      <c r="DA45" s="18">
        <f t="shared" si="54"/>
        <v>0</v>
      </c>
      <c r="DB45" s="7"/>
      <c r="DC45" s="9">
        <v>0</v>
      </c>
      <c r="DD45" s="9">
        <v>0</v>
      </c>
      <c r="DE45" s="9">
        <v>0</v>
      </c>
      <c r="DF45" s="9">
        <v>0</v>
      </c>
      <c r="DG45" s="10">
        <v>0</v>
      </c>
      <c r="DH45" s="10">
        <v>0</v>
      </c>
      <c r="DI45" s="10">
        <f t="shared" si="55"/>
        <v>0</v>
      </c>
      <c r="DJ45" s="10">
        <f t="shared" si="55"/>
        <v>0</v>
      </c>
      <c r="DK45" s="10">
        <f t="shared" si="56"/>
        <v>0</v>
      </c>
      <c r="DL45" s="10">
        <f t="shared" si="57"/>
        <v>0</v>
      </c>
      <c r="DM45" s="18">
        <f t="shared" si="58"/>
        <v>0</v>
      </c>
      <c r="DN45" s="18">
        <f t="shared" si="59"/>
        <v>0</v>
      </c>
      <c r="DO45" s="18">
        <f t="shared" si="60"/>
        <v>0</v>
      </c>
      <c r="DP45" s="18">
        <f t="shared" si="61"/>
        <v>0</v>
      </c>
      <c r="DQ45" s="7"/>
      <c r="DR45" s="9">
        <v>0</v>
      </c>
      <c r="DS45" s="9">
        <v>0</v>
      </c>
      <c r="DT45" s="9">
        <v>0</v>
      </c>
      <c r="DU45" s="9">
        <v>0</v>
      </c>
      <c r="DV45" s="10">
        <v>0</v>
      </c>
      <c r="DW45" s="10">
        <v>0</v>
      </c>
      <c r="DX45" s="10">
        <f t="shared" si="62"/>
        <v>0</v>
      </c>
      <c r="DY45" s="10">
        <f t="shared" si="62"/>
        <v>0</v>
      </c>
      <c r="DZ45" s="10">
        <f t="shared" si="63"/>
        <v>0</v>
      </c>
      <c r="EA45" s="10">
        <f t="shared" si="64"/>
        <v>0</v>
      </c>
      <c r="EB45" s="18">
        <f t="shared" si="65"/>
        <v>0</v>
      </c>
      <c r="EC45" s="18">
        <f t="shared" si="66"/>
        <v>0</v>
      </c>
      <c r="ED45" s="18">
        <f t="shared" si="67"/>
        <v>0</v>
      </c>
      <c r="EE45" s="18">
        <f t="shared" si="68"/>
        <v>0</v>
      </c>
      <c r="EF45" s="6"/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v>0</v>
      </c>
      <c r="EM45" s="10">
        <f t="shared" si="69"/>
        <v>0</v>
      </c>
      <c r="EN45" s="10">
        <f t="shared" si="69"/>
        <v>0</v>
      </c>
      <c r="EO45" s="10">
        <f t="shared" si="70"/>
        <v>0</v>
      </c>
      <c r="EP45" s="10">
        <f t="shared" si="71"/>
        <v>0</v>
      </c>
      <c r="EQ45" s="18">
        <f t="shared" si="72"/>
        <v>0</v>
      </c>
      <c r="ER45" s="18">
        <f t="shared" si="73"/>
        <v>0</v>
      </c>
      <c r="ES45" s="18">
        <f t="shared" si="74"/>
        <v>0</v>
      </c>
      <c r="ET45" s="18">
        <f t="shared" si="75"/>
        <v>0</v>
      </c>
      <c r="EU45" s="7"/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10">
        <f t="shared" si="76"/>
        <v>0</v>
      </c>
      <c r="FC45" s="10">
        <f t="shared" si="76"/>
        <v>0</v>
      </c>
      <c r="FD45" s="10">
        <f t="shared" si="77"/>
        <v>0</v>
      </c>
      <c r="FE45" s="10">
        <f t="shared" si="78"/>
        <v>0</v>
      </c>
      <c r="FF45" s="18">
        <f t="shared" si="79"/>
        <v>0</v>
      </c>
      <c r="FG45" s="18">
        <f t="shared" si="80"/>
        <v>0</v>
      </c>
      <c r="FH45" s="18">
        <f t="shared" si="81"/>
        <v>0</v>
      </c>
      <c r="FI45" s="18">
        <f t="shared" si="82"/>
        <v>0</v>
      </c>
      <c r="FJ45" s="7"/>
    </row>
    <row r="46" spans="1:166">
      <c r="A46" s="5" t="s">
        <v>42</v>
      </c>
      <c r="B46" s="9">
        <f t="shared" si="83"/>
        <v>240089.11230634758</v>
      </c>
      <c r="C46" s="9">
        <f t="shared" si="84"/>
        <v>220421.7595138466</v>
      </c>
      <c r="D46" s="9">
        <f t="shared" si="85"/>
        <v>215283.89795915678</v>
      </c>
      <c r="E46" s="9">
        <f t="shared" si="86"/>
        <v>233998.53385761037</v>
      </c>
      <c r="F46" s="9">
        <f t="shared" si="87"/>
        <v>217342.39671788472</v>
      </c>
      <c r="G46" s="9">
        <f t="shared" si="88"/>
        <v>211077.48545698024</v>
      </c>
      <c r="H46" s="10">
        <f t="shared" si="6"/>
        <v>-19667.352792500984</v>
      </c>
      <c r="I46" s="10">
        <f t="shared" si="6"/>
        <v>-5137.8615546898218</v>
      </c>
      <c r="J46" s="10">
        <f t="shared" si="7"/>
        <v>3079.3627959618752</v>
      </c>
      <c r="K46" s="10">
        <f t="shared" si="8"/>
        <v>4206.4125021765358</v>
      </c>
      <c r="L46" s="18">
        <f t="shared" si="9"/>
        <v>-2.3309230295691694E-2</v>
      </c>
      <c r="M46" s="18">
        <f t="shared" si="10"/>
        <v>-2.8825076724613822E-2</v>
      </c>
      <c r="N46" s="18">
        <f t="shared" si="11"/>
        <v>-8.1916887457211901E-2</v>
      </c>
      <c r="O46" s="18">
        <f t="shared" si="12"/>
        <v>-7.1180519232915421E-2</v>
      </c>
      <c r="P46" s="5"/>
      <c r="Q46" s="10">
        <v>368.10294016</v>
      </c>
      <c r="R46" s="9">
        <v>485.47677759999902</v>
      </c>
      <c r="S46" s="9">
        <v>484.93475789000001</v>
      </c>
      <c r="T46" s="9">
        <v>368.10294019999998</v>
      </c>
      <c r="U46" s="10">
        <v>473.67404680000004</v>
      </c>
      <c r="V46" s="10">
        <v>475.19579702999903</v>
      </c>
      <c r="W46" s="10">
        <f t="shared" si="13"/>
        <v>117.37383743999902</v>
      </c>
      <c r="X46" s="10">
        <f t="shared" si="13"/>
        <v>-0.5420197099990105</v>
      </c>
      <c r="Y46" s="10">
        <f t="shared" si="14"/>
        <v>11.802730799998983</v>
      </c>
      <c r="Z46" s="10">
        <f t="shared" si="15"/>
        <v>9.7389608600009865</v>
      </c>
      <c r="AA46" s="18">
        <f t="shared" si="16"/>
        <v>-1.1164688714433199E-3</v>
      </c>
      <c r="AB46" s="18">
        <f t="shared" si="17"/>
        <v>3.2126527519915323E-3</v>
      </c>
      <c r="AC46" s="18">
        <f t="shared" si="18"/>
        <v>0.31886145051974102</v>
      </c>
      <c r="AD46" s="18">
        <f t="shared" si="19"/>
        <v>0.28679778146471885</v>
      </c>
      <c r="AE46" s="7"/>
      <c r="AF46" s="9">
        <v>5876.5457048649296</v>
      </c>
      <c r="AG46" s="9">
        <v>5645.7631574753505</v>
      </c>
      <c r="AH46" s="9">
        <v>5546.5511195376603</v>
      </c>
      <c r="AI46" s="9">
        <v>5876.5457050000005</v>
      </c>
      <c r="AJ46" s="10">
        <v>5649.4626529999996</v>
      </c>
      <c r="AK46" s="10">
        <v>5660.8048682621902</v>
      </c>
      <c r="AL46" s="10">
        <f t="shared" si="20"/>
        <v>-230.78254738957912</v>
      </c>
      <c r="AM46" s="10">
        <f t="shared" si="20"/>
        <v>-99.212037937690184</v>
      </c>
      <c r="AN46" s="10">
        <f t="shared" si="21"/>
        <v>-3.6994955246491372</v>
      </c>
      <c r="AO46" s="10">
        <f t="shared" si="22"/>
        <v>-114.25374872452994</v>
      </c>
      <c r="AP46" s="18">
        <f t="shared" si="23"/>
        <v>-1.7572830310164024E-2</v>
      </c>
      <c r="AQ46" s="18">
        <f t="shared" si="24"/>
        <v>2.0076626679119002E-3</v>
      </c>
      <c r="AR46" s="18">
        <f t="shared" si="25"/>
        <v>-3.9271803365457457E-2</v>
      </c>
      <c r="AS46" s="18">
        <f t="shared" si="26"/>
        <v>-3.8642267651690265E-2</v>
      </c>
      <c r="AT46" s="7"/>
      <c r="AU46" s="9">
        <v>569.84698113171498</v>
      </c>
      <c r="AV46" s="9">
        <v>509.93536627348601</v>
      </c>
      <c r="AW46" s="9">
        <v>461.20713190954399</v>
      </c>
      <c r="AX46" s="9">
        <v>569.84698113171498</v>
      </c>
      <c r="AY46" s="10">
        <v>509.94342390000003</v>
      </c>
      <c r="AZ46" s="10">
        <v>439.99736093980403</v>
      </c>
      <c r="BA46" s="10">
        <f t="shared" si="27"/>
        <v>-59.911614858228972</v>
      </c>
      <c r="BB46" s="10">
        <f t="shared" si="27"/>
        <v>-48.728234363942022</v>
      </c>
      <c r="BC46" s="10">
        <f t="shared" si="28"/>
        <v>-8.057626514016647E-3</v>
      </c>
      <c r="BD46" s="10">
        <f t="shared" si="29"/>
        <v>21.209770969739964</v>
      </c>
      <c r="BE46" s="18">
        <f t="shared" si="30"/>
        <v>-9.5557667866888713E-2</v>
      </c>
      <c r="BF46" s="18">
        <f t="shared" si="31"/>
        <v>-0.13716435918568182</v>
      </c>
      <c r="BG46" s="18">
        <f t="shared" si="32"/>
        <v>-0.10513632052458122</v>
      </c>
      <c r="BH46" s="18">
        <f t="shared" si="33"/>
        <v>-0.10512218054177738</v>
      </c>
      <c r="BI46" s="1"/>
      <c r="BJ46" s="9">
        <v>0</v>
      </c>
      <c r="BK46" s="9">
        <v>0</v>
      </c>
      <c r="BL46" s="9">
        <v>0</v>
      </c>
      <c r="BM46" s="9">
        <v>0</v>
      </c>
      <c r="BN46" s="10">
        <v>0</v>
      </c>
      <c r="BO46" s="10">
        <v>0</v>
      </c>
      <c r="BP46" s="10">
        <f t="shared" si="34"/>
        <v>0</v>
      </c>
      <c r="BQ46" s="10">
        <f t="shared" si="34"/>
        <v>0</v>
      </c>
      <c r="BR46" s="10">
        <f t="shared" si="35"/>
        <v>0</v>
      </c>
      <c r="BS46" s="10">
        <f t="shared" si="36"/>
        <v>0</v>
      </c>
      <c r="BT46" s="18">
        <f t="shared" si="37"/>
        <v>0</v>
      </c>
      <c r="BU46" s="18">
        <f t="shared" si="38"/>
        <v>0</v>
      </c>
      <c r="BV46" s="18">
        <f t="shared" si="39"/>
        <v>0</v>
      </c>
      <c r="BW46" s="18">
        <f t="shared" si="40"/>
        <v>0</v>
      </c>
      <c r="BX46" s="2"/>
      <c r="BY46" s="9">
        <v>95498.248439757605</v>
      </c>
      <c r="BZ46" s="9">
        <v>93759.112052830606</v>
      </c>
      <c r="CA46" s="9">
        <v>92931.568500888403</v>
      </c>
      <c r="CB46" s="9">
        <v>95498.248439999996</v>
      </c>
      <c r="CC46" s="10">
        <v>93403.069718154773</v>
      </c>
      <c r="CD46" s="10">
        <v>92290.973005112901</v>
      </c>
      <c r="CE46" s="10">
        <f t="shared" si="41"/>
        <v>-1739.136386926999</v>
      </c>
      <c r="CF46" s="10">
        <f t="shared" si="41"/>
        <v>-827.54355194220261</v>
      </c>
      <c r="CG46" s="10">
        <f t="shared" si="42"/>
        <v>356.04233467583254</v>
      </c>
      <c r="CH46" s="10">
        <f t="shared" si="43"/>
        <v>640.59549577550206</v>
      </c>
      <c r="CI46" s="18">
        <f t="shared" si="44"/>
        <v>-8.8262733490469206E-3</v>
      </c>
      <c r="CJ46" s="18">
        <f t="shared" si="45"/>
        <v>-1.1906425735231631E-2</v>
      </c>
      <c r="CK46" s="18">
        <f t="shared" si="46"/>
        <v>-1.8211186229494927E-2</v>
      </c>
      <c r="CL46" s="18">
        <f t="shared" si="47"/>
        <v>-2.1939446597929905E-2</v>
      </c>
      <c r="CM46" s="6"/>
      <c r="CN46" s="9">
        <v>75275.304078099958</v>
      </c>
      <c r="CO46" s="9">
        <v>75275.304078099958</v>
      </c>
      <c r="CP46" s="9">
        <v>75275.304078099958</v>
      </c>
      <c r="CQ46" s="9">
        <v>75275.304078099958</v>
      </c>
      <c r="CR46" s="9">
        <v>75275.304078099958</v>
      </c>
      <c r="CS46" s="9">
        <v>75275.304078099958</v>
      </c>
      <c r="CT46" s="10">
        <f t="shared" si="48"/>
        <v>0</v>
      </c>
      <c r="CU46" s="10">
        <f t="shared" si="48"/>
        <v>0</v>
      </c>
      <c r="CV46" s="10">
        <f t="shared" si="49"/>
        <v>0</v>
      </c>
      <c r="CW46" s="10">
        <f t="shared" si="50"/>
        <v>0</v>
      </c>
      <c r="CX46" s="18">
        <f t="shared" si="51"/>
        <v>0</v>
      </c>
      <c r="CY46" s="18">
        <f t="shared" si="52"/>
        <v>0</v>
      </c>
      <c r="CZ46" s="18">
        <f t="shared" si="53"/>
        <v>0</v>
      </c>
      <c r="DA46" s="18">
        <f t="shared" si="54"/>
        <v>0</v>
      </c>
      <c r="DB46" s="7"/>
      <c r="DC46" s="9">
        <v>36720.495051588201</v>
      </c>
      <c r="DD46" s="9">
        <v>24118.163873637182</v>
      </c>
      <c r="DE46" s="9">
        <v>22034.728062296599</v>
      </c>
      <c r="DF46" s="9">
        <v>30629.916605978698</v>
      </c>
      <c r="DG46" s="10">
        <v>21402.938590000002</v>
      </c>
      <c r="DH46" s="10">
        <v>18385.606039000799</v>
      </c>
      <c r="DI46" s="10">
        <f t="shared" si="55"/>
        <v>-12602.331177951019</v>
      </c>
      <c r="DJ46" s="10">
        <f t="shared" si="55"/>
        <v>-2083.4358113405833</v>
      </c>
      <c r="DK46" s="10">
        <f t="shared" si="56"/>
        <v>2715.2252836371808</v>
      </c>
      <c r="DL46" s="10">
        <f t="shared" si="57"/>
        <v>3649.1220232958003</v>
      </c>
      <c r="DM46" s="18">
        <f t="shared" si="58"/>
        <v>-8.6384511783582432E-2</v>
      </c>
      <c r="DN46" s="18">
        <f t="shared" si="59"/>
        <v>-0.14097748953075898</v>
      </c>
      <c r="DO46" s="18">
        <f t="shared" si="60"/>
        <v>-0.34319611323992633</v>
      </c>
      <c r="DP46" s="18">
        <f t="shared" si="61"/>
        <v>-0.30124071621460663</v>
      </c>
      <c r="DQ46" s="7"/>
      <c r="DR46" s="9">
        <v>25780.5691107452</v>
      </c>
      <c r="DS46" s="9">
        <v>20628.00420793</v>
      </c>
      <c r="DT46" s="9">
        <v>18549.604308534599</v>
      </c>
      <c r="DU46" s="9">
        <v>25780.569107200001</v>
      </c>
      <c r="DV46" s="10">
        <v>20628.00420793</v>
      </c>
      <c r="DW46" s="10">
        <v>18549.604308534599</v>
      </c>
      <c r="DX46" s="10">
        <f t="shared" si="62"/>
        <v>-5152.5649028152002</v>
      </c>
      <c r="DY46" s="10">
        <f t="shared" si="62"/>
        <v>-2078.399899395401</v>
      </c>
      <c r="DZ46" s="10">
        <f t="shared" si="63"/>
        <v>0</v>
      </c>
      <c r="EA46" s="10">
        <f t="shared" si="64"/>
        <v>0</v>
      </c>
      <c r="EB46" s="18">
        <f t="shared" si="65"/>
        <v>-0.10075622820536385</v>
      </c>
      <c r="EC46" s="18">
        <f t="shared" si="66"/>
        <v>-0.10075622820536385</v>
      </c>
      <c r="ED46" s="18">
        <f t="shared" si="67"/>
        <v>-0.1998623413114507</v>
      </c>
      <c r="EE46" s="18">
        <f t="shared" si="68"/>
        <v>-0.19986234120142024</v>
      </c>
      <c r="EF46" s="6"/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v>0</v>
      </c>
      <c r="EM46" s="10">
        <f t="shared" si="69"/>
        <v>0</v>
      </c>
      <c r="EN46" s="10">
        <f t="shared" si="69"/>
        <v>0</v>
      </c>
      <c r="EO46" s="10">
        <f t="shared" si="70"/>
        <v>0</v>
      </c>
      <c r="EP46" s="10">
        <f t="shared" si="71"/>
        <v>0</v>
      </c>
      <c r="EQ46" s="18">
        <f t="shared" si="72"/>
        <v>0</v>
      </c>
      <c r="ER46" s="18">
        <f t="shared" si="73"/>
        <v>0</v>
      </c>
      <c r="ES46" s="18">
        <f t="shared" si="74"/>
        <v>0</v>
      </c>
      <c r="ET46" s="18">
        <f t="shared" si="75"/>
        <v>0</v>
      </c>
      <c r="EU46" s="7"/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10">
        <f t="shared" si="76"/>
        <v>0</v>
      </c>
      <c r="FC46" s="10">
        <f t="shared" si="76"/>
        <v>0</v>
      </c>
      <c r="FD46" s="10">
        <f t="shared" si="77"/>
        <v>0</v>
      </c>
      <c r="FE46" s="10">
        <f t="shared" si="78"/>
        <v>0</v>
      </c>
      <c r="FF46" s="18">
        <f t="shared" si="79"/>
        <v>0</v>
      </c>
      <c r="FG46" s="18">
        <f t="shared" si="80"/>
        <v>0</v>
      </c>
      <c r="FH46" s="18">
        <f t="shared" si="81"/>
        <v>0</v>
      </c>
      <c r="FI46" s="18">
        <f t="shared" si="82"/>
        <v>0</v>
      </c>
      <c r="FJ46" s="7"/>
    </row>
    <row r="47" spans="1:166">
      <c r="A47" s="5" t="s">
        <v>43</v>
      </c>
      <c r="B47" s="9">
        <f t="shared" si="83"/>
        <v>37034.429489165021</v>
      </c>
      <c r="C47" s="9">
        <f t="shared" si="84"/>
        <v>32091.301718396484</v>
      </c>
      <c r="D47" s="9">
        <f t="shared" si="85"/>
        <v>31064.869662435642</v>
      </c>
      <c r="E47" s="9">
        <f t="shared" si="86"/>
        <v>35712.309354512945</v>
      </c>
      <c r="F47" s="9">
        <f t="shared" si="87"/>
        <v>34330.784890719413</v>
      </c>
      <c r="G47" s="9">
        <f t="shared" si="88"/>
        <v>31746.234495243185</v>
      </c>
      <c r="H47" s="10">
        <f t="shared" si="6"/>
        <v>-4943.1277707685367</v>
      </c>
      <c r="I47" s="10">
        <f t="shared" si="6"/>
        <v>-1026.4320559608423</v>
      </c>
      <c r="J47" s="10">
        <f t="shared" si="7"/>
        <v>-2239.483172322929</v>
      </c>
      <c r="K47" s="10">
        <f t="shared" si="8"/>
        <v>-681.36483280754328</v>
      </c>
      <c r="L47" s="18">
        <f t="shared" si="9"/>
        <v>-3.1984743559730251E-2</v>
      </c>
      <c r="M47" s="18">
        <f t="shared" si="10"/>
        <v>-7.5283754906952494E-2</v>
      </c>
      <c r="N47" s="18">
        <f t="shared" si="11"/>
        <v>-0.13347384687577604</v>
      </c>
      <c r="O47" s="18">
        <f t="shared" si="12"/>
        <v>-3.8684825729953798E-2</v>
      </c>
      <c r="P47" s="5"/>
      <c r="Q47" s="10">
        <v>22.472499036999899</v>
      </c>
      <c r="R47" s="9">
        <v>43.3139333499999</v>
      </c>
      <c r="S47" s="9">
        <v>52.043259359999901</v>
      </c>
      <c r="T47" s="9">
        <v>22.472499039999999</v>
      </c>
      <c r="U47" s="10">
        <v>0</v>
      </c>
      <c r="V47" s="10">
        <v>0</v>
      </c>
      <c r="W47" s="10">
        <f t="shared" si="13"/>
        <v>20.841434313000001</v>
      </c>
      <c r="X47" s="10">
        <f t="shared" si="13"/>
        <v>8.7293260100000012</v>
      </c>
      <c r="Y47" s="10">
        <f t="shared" si="14"/>
        <v>43.3139333499999</v>
      </c>
      <c r="Z47" s="10">
        <f t="shared" si="15"/>
        <v>52.043259359999901</v>
      </c>
      <c r="AA47" s="18">
        <f t="shared" si="16"/>
        <v>0.20153621098001762</v>
      </c>
      <c r="AB47" s="18">
        <f t="shared" si="17"/>
        <v>0</v>
      </c>
      <c r="AC47" s="18">
        <f t="shared" si="18"/>
        <v>0.92741952190922661</v>
      </c>
      <c r="AD47" s="18">
        <f t="shared" si="19"/>
        <v>-1</v>
      </c>
      <c r="AE47" s="7"/>
      <c r="AF47" s="9">
        <v>1101.3526587332899</v>
      </c>
      <c r="AG47" s="9">
        <v>1021.2851969214601</v>
      </c>
      <c r="AH47" s="9">
        <v>1021.67119298854</v>
      </c>
      <c r="AI47" s="9">
        <v>1101.3526589999999</v>
      </c>
      <c r="AJ47" s="10">
        <v>1021.283949</v>
      </c>
      <c r="AK47" s="10">
        <v>1022.981840147</v>
      </c>
      <c r="AL47" s="10">
        <f t="shared" si="20"/>
        <v>-80.067461811829844</v>
      </c>
      <c r="AM47" s="10">
        <f t="shared" si="20"/>
        <v>0.38599606707998646</v>
      </c>
      <c r="AN47" s="10">
        <f t="shared" si="21"/>
        <v>1.2479214600489286E-3</v>
      </c>
      <c r="AO47" s="10">
        <f t="shared" si="22"/>
        <v>-1.3106471584599149</v>
      </c>
      <c r="AP47" s="18">
        <f t="shared" si="23"/>
        <v>3.7795129924875502E-4</v>
      </c>
      <c r="AQ47" s="18">
        <f t="shared" si="24"/>
        <v>1.6625064446204767E-3</v>
      </c>
      <c r="AR47" s="18">
        <f t="shared" si="25"/>
        <v>-7.2699204180356414E-2</v>
      </c>
      <c r="AS47" s="18">
        <f t="shared" si="26"/>
        <v>-7.2700337485633565E-2</v>
      </c>
      <c r="AT47" s="7"/>
      <c r="AU47" s="9">
        <v>0</v>
      </c>
      <c r="AV47" s="9">
        <v>0</v>
      </c>
      <c r="AW47" s="9">
        <v>0</v>
      </c>
      <c r="AX47" s="9">
        <v>0</v>
      </c>
      <c r="AY47" s="10">
        <v>0</v>
      </c>
      <c r="AZ47" s="10">
        <v>0</v>
      </c>
      <c r="BA47" s="10">
        <f t="shared" si="27"/>
        <v>0</v>
      </c>
      <c r="BB47" s="10">
        <f t="shared" si="27"/>
        <v>0</v>
      </c>
      <c r="BC47" s="10">
        <f t="shared" si="28"/>
        <v>0</v>
      </c>
      <c r="BD47" s="10">
        <f t="shared" si="29"/>
        <v>0</v>
      </c>
      <c r="BE47" s="18">
        <f t="shared" si="30"/>
        <v>0</v>
      </c>
      <c r="BF47" s="18">
        <f t="shared" si="31"/>
        <v>0</v>
      </c>
      <c r="BG47" s="18">
        <f t="shared" si="32"/>
        <v>0</v>
      </c>
      <c r="BH47" s="18">
        <f t="shared" si="33"/>
        <v>0</v>
      </c>
      <c r="BI47" s="2"/>
      <c r="BJ47" s="9">
        <v>0</v>
      </c>
      <c r="BK47" s="9">
        <v>0</v>
      </c>
      <c r="BL47" s="9">
        <v>0</v>
      </c>
      <c r="BM47" s="9">
        <v>0</v>
      </c>
      <c r="BN47" s="10">
        <v>0</v>
      </c>
      <c r="BO47" s="10">
        <v>0</v>
      </c>
      <c r="BP47" s="10">
        <f t="shared" si="34"/>
        <v>0</v>
      </c>
      <c r="BQ47" s="10">
        <f t="shared" si="34"/>
        <v>0</v>
      </c>
      <c r="BR47" s="10">
        <f t="shared" si="35"/>
        <v>0</v>
      </c>
      <c r="BS47" s="10">
        <f t="shared" si="36"/>
        <v>0</v>
      </c>
      <c r="BT47" s="18">
        <f t="shared" si="37"/>
        <v>0</v>
      </c>
      <c r="BU47" s="18">
        <f t="shared" si="38"/>
        <v>0</v>
      </c>
      <c r="BV47" s="18">
        <f t="shared" si="39"/>
        <v>0</v>
      </c>
      <c r="BW47" s="18">
        <f t="shared" si="40"/>
        <v>0</v>
      </c>
      <c r="BX47" s="2"/>
      <c r="BY47" s="9">
        <v>14535.918845291801</v>
      </c>
      <c r="BZ47" s="9">
        <v>13372.9865663605</v>
      </c>
      <c r="CA47" s="9">
        <v>13169.554642159001</v>
      </c>
      <c r="CB47" s="9">
        <v>14535.91885</v>
      </c>
      <c r="CC47" s="10">
        <v>13630.202665829411</v>
      </c>
      <c r="CD47" s="10">
        <v>13137.2437700797</v>
      </c>
      <c r="CE47" s="10">
        <f t="shared" si="41"/>
        <v>-1162.932278931301</v>
      </c>
      <c r="CF47" s="10">
        <f t="shared" si="41"/>
        <v>-203.43192420149899</v>
      </c>
      <c r="CG47" s="10">
        <f t="shared" si="42"/>
        <v>-257.21609946891112</v>
      </c>
      <c r="CH47" s="10">
        <f t="shared" si="43"/>
        <v>32.31087207930068</v>
      </c>
      <c r="CI47" s="18">
        <f t="shared" si="44"/>
        <v>-1.5212153485088233E-2</v>
      </c>
      <c r="CJ47" s="18">
        <f t="shared" si="45"/>
        <v>-3.6166659281270032E-2</v>
      </c>
      <c r="CK47" s="18">
        <f t="shared" si="46"/>
        <v>-8.0004043178046214E-2</v>
      </c>
      <c r="CL47" s="18">
        <f t="shared" si="47"/>
        <v>-6.2308836030038048E-2</v>
      </c>
      <c r="CM47" s="6"/>
      <c r="CN47" s="9">
        <v>1911.4677861000002</v>
      </c>
      <c r="CO47" s="9">
        <v>1911.4677861000002</v>
      </c>
      <c r="CP47" s="9">
        <v>1911.4677861000002</v>
      </c>
      <c r="CQ47" s="9">
        <v>1911.4677861000002</v>
      </c>
      <c r="CR47" s="9">
        <v>1911.4677861000002</v>
      </c>
      <c r="CS47" s="9">
        <v>1911.4677861000002</v>
      </c>
      <c r="CT47" s="10">
        <f t="shared" si="48"/>
        <v>0</v>
      </c>
      <c r="CU47" s="10">
        <f t="shared" si="48"/>
        <v>0</v>
      </c>
      <c r="CV47" s="10">
        <f t="shared" si="49"/>
        <v>0</v>
      </c>
      <c r="CW47" s="10">
        <f t="shared" si="50"/>
        <v>0</v>
      </c>
      <c r="CX47" s="18">
        <f t="shared" si="51"/>
        <v>0</v>
      </c>
      <c r="CY47" s="18">
        <f t="shared" si="52"/>
        <v>0</v>
      </c>
      <c r="CZ47" s="18">
        <f t="shared" si="53"/>
        <v>0</v>
      </c>
      <c r="DA47" s="18">
        <f t="shared" si="54"/>
        <v>0</v>
      </c>
      <c r="DB47" s="7"/>
      <c r="DC47" s="9">
        <v>8748.4635686557303</v>
      </c>
      <c r="DD47" s="9">
        <v>7054.8056828745184</v>
      </c>
      <c r="DE47" s="9">
        <v>7019.0606357938996</v>
      </c>
      <c r="DF47" s="9">
        <v>7426.3434293729433</v>
      </c>
      <c r="DG47" s="10">
        <v>9080.3879369999995</v>
      </c>
      <c r="DH47" s="10">
        <v>7783.4689528822801</v>
      </c>
      <c r="DI47" s="10">
        <f t="shared" si="55"/>
        <v>-1693.6578857812119</v>
      </c>
      <c r="DJ47" s="10">
        <f t="shared" si="55"/>
        <v>-35.74504708061886</v>
      </c>
      <c r="DK47" s="10">
        <f t="shared" si="56"/>
        <v>-2025.5822541254811</v>
      </c>
      <c r="DL47" s="10">
        <f t="shared" si="57"/>
        <v>-764.4083170883805</v>
      </c>
      <c r="DM47" s="18">
        <f t="shared" si="58"/>
        <v>-5.066765647052429E-3</v>
      </c>
      <c r="DN47" s="18">
        <f t="shared" si="59"/>
        <v>-0.14282638507471065</v>
      </c>
      <c r="DO47" s="18">
        <f t="shared" si="60"/>
        <v>-0.19359489497667939</v>
      </c>
      <c r="DP47" s="18">
        <f t="shared" si="61"/>
        <v>0.22272663839985091</v>
      </c>
      <c r="DQ47" s="7"/>
      <c r="DR47" s="9">
        <v>10714.754131347199</v>
      </c>
      <c r="DS47" s="9">
        <v>8687.4425527900003</v>
      </c>
      <c r="DT47" s="9">
        <v>7891.0721460342002</v>
      </c>
      <c r="DU47" s="9">
        <v>10714.754131000002</v>
      </c>
      <c r="DV47" s="10">
        <v>8687.4425527900003</v>
      </c>
      <c r="DW47" s="10">
        <v>7891.0721460342002</v>
      </c>
      <c r="DX47" s="10">
        <f t="shared" si="62"/>
        <v>-2027.311578557199</v>
      </c>
      <c r="DY47" s="10">
        <f t="shared" si="62"/>
        <v>-796.3704067558001</v>
      </c>
      <c r="DZ47" s="10">
        <f t="shared" si="63"/>
        <v>0</v>
      </c>
      <c r="EA47" s="10">
        <f t="shared" si="64"/>
        <v>0</v>
      </c>
      <c r="EB47" s="18">
        <f t="shared" si="65"/>
        <v>-9.1669142203425924E-2</v>
      </c>
      <c r="EC47" s="18">
        <f t="shared" si="66"/>
        <v>-9.1669142203425924E-2</v>
      </c>
      <c r="ED47" s="18">
        <f t="shared" si="67"/>
        <v>-0.18920747538443972</v>
      </c>
      <c r="EE47" s="18">
        <f t="shared" si="68"/>
        <v>-0.18920747535816704</v>
      </c>
      <c r="EF47" s="6"/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v>0</v>
      </c>
      <c r="EM47" s="10">
        <f t="shared" si="69"/>
        <v>0</v>
      </c>
      <c r="EN47" s="10">
        <f t="shared" si="69"/>
        <v>0</v>
      </c>
      <c r="EO47" s="10">
        <f t="shared" si="70"/>
        <v>0</v>
      </c>
      <c r="EP47" s="10">
        <f t="shared" si="71"/>
        <v>0</v>
      </c>
      <c r="EQ47" s="18">
        <f t="shared" si="72"/>
        <v>0</v>
      </c>
      <c r="ER47" s="18">
        <f t="shared" si="73"/>
        <v>0</v>
      </c>
      <c r="ES47" s="18">
        <f t="shared" si="74"/>
        <v>0</v>
      </c>
      <c r="ET47" s="18">
        <f t="shared" si="75"/>
        <v>0</v>
      </c>
      <c r="EU47" s="7"/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10">
        <f t="shared" si="76"/>
        <v>0</v>
      </c>
      <c r="FC47" s="10">
        <f t="shared" si="76"/>
        <v>0</v>
      </c>
      <c r="FD47" s="10">
        <f t="shared" si="77"/>
        <v>0</v>
      </c>
      <c r="FE47" s="10">
        <f t="shared" si="78"/>
        <v>0</v>
      </c>
      <c r="FF47" s="18">
        <f t="shared" si="79"/>
        <v>0</v>
      </c>
      <c r="FG47" s="18">
        <f t="shared" si="80"/>
        <v>0</v>
      </c>
      <c r="FH47" s="18">
        <f t="shared" si="81"/>
        <v>0</v>
      </c>
      <c r="FI47" s="18">
        <f t="shared" si="82"/>
        <v>0</v>
      </c>
      <c r="FJ47" s="7"/>
    </row>
    <row r="48" spans="1:166">
      <c r="A48" s="5" t="s">
        <v>44</v>
      </c>
      <c r="B48" s="9">
        <f t="shared" si="83"/>
        <v>394904.38727190671</v>
      </c>
      <c r="C48" s="9">
        <f t="shared" si="84"/>
        <v>319594.63008549612</v>
      </c>
      <c r="D48" s="9">
        <f t="shared" si="85"/>
        <v>305673.85605181608</v>
      </c>
      <c r="E48" s="9">
        <f t="shared" si="86"/>
        <v>370970.98916744499</v>
      </c>
      <c r="F48" s="9">
        <f t="shared" si="87"/>
        <v>317170.49200020893</v>
      </c>
      <c r="G48" s="9">
        <f t="shared" si="88"/>
        <v>299176.35621575383</v>
      </c>
      <c r="H48" s="10">
        <f t="shared" si="6"/>
        <v>-75309.757186410599</v>
      </c>
      <c r="I48" s="10">
        <f t="shared" si="6"/>
        <v>-13920.774033680034</v>
      </c>
      <c r="J48" s="10">
        <f t="shared" si="7"/>
        <v>2424.1380852871807</v>
      </c>
      <c r="K48" s="10">
        <f t="shared" si="8"/>
        <v>6497.4998360622558</v>
      </c>
      <c r="L48" s="18">
        <f t="shared" si="9"/>
        <v>-4.3557596790521881E-2</v>
      </c>
      <c r="M48" s="18">
        <f t="shared" si="10"/>
        <v>-5.6733322419045384E-2</v>
      </c>
      <c r="N48" s="18">
        <f t="shared" si="11"/>
        <v>-0.19070377441655761</v>
      </c>
      <c r="O48" s="18">
        <f t="shared" si="12"/>
        <v>-0.14502615767334881</v>
      </c>
      <c r="P48" s="5"/>
      <c r="Q48" s="10">
        <v>655.96290093349899</v>
      </c>
      <c r="R48" s="9">
        <v>648.79936877</v>
      </c>
      <c r="S48" s="9">
        <v>699.88020752999898</v>
      </c>
      <c r="T48" s="9">
        <v>646.0100774</v>
      </c>
      <c r="U48" s="10">
        <v>599.51758917000006</v>
      </c>
      <c r="V48" s="10">
        <v>577.59233384000004</v>
      </c>
      <c r="W48" s="10">
        <f t="shared" si="13"/>
        <v>-7.163532163498985</v>
      </c>
      <c r="X48" s="10">
        <f t="shared" si="13"/>
        <v>51.080838759998983</v>
      </c>
      <c r="Y48" s="10">
        <f t="shared" si="14"/>
        <v>49.281779599999936</v>
      </c>
      <c r="Z48" s="10">
        <f t="shared" si="15"/>
        <v>122.28787368999895</v>
      </c>
      <c r="AA48" s="18">
        <f t="shared" si="16"/>
        <v>7.8731332394540582E-2</v>
      </c>
      <c r="AB48" s="18">
        <f t="shared" si="17"/>
        <v>-3.6571496359855543E-2</v>
      </c>
      <c r="AC48" s="18">
        <f t="shared" si="18"/>
        <v>-1.092063614162414E-2</v>
      </c>
      <c r="AD48" s="18">
        <f t="shared" si="19"/>
        <v>-7.1968673332649058E-2</v>
      </c>
      <c r="AE48" s="7"/>
      <c r="AF48" s="9">
        <v>42602.690770818801</v>
      </c>
      <c r="AG48" s="9">
        <v>35695.378170643497</v>
      </c>
      <c r="AH48" s="9">
        <v>35593.368085034403</v>
      </c>
      <c r="AI48" s="9">
        <v>42612.64359</v>
      </c>
      <c r="AJ48" s="10">
        <v>37895.618699999999</v>
      </c>
      <c r="AK48" s="10">
        <v>37926.847777603398</v>
      </c>
      <c r="AL48" s="10">
        <f t="shared" si="20"/>
        <v>-6907.3126001753044</v>
      </c>
      <c r="AM48" s="10">
        <f t="shared" si="20"/>
        <v>-102.01008560909395</v>
      </c>
      <c r="AN48" s="10">
        <f t="shared" si="21"/>
        <v>-2200.2405293565025</v>
      </c>
      <c r="AO48" s="10">
        <f t="shared" si="22"/>
        <v>-2333.4796925689952</v>
      </c>
      <c r="AP48" s="18">
        <f t="shared" si="23"/>
        <v>-2.8577953459809212E-3</v>
      </c>
      <c r="AQ48" s="18">
        <f t="shared" si="24"/>
        <v>8.240814815724005E-4</v>
      </c>
      <c r="AR48" s="18">
        <f t="shared" si="25"/>
        <v>-0.162133247341892</v>
      </c>
      <c r="AS48" s="18">
        <f t="shared" si="26"/>
        <v>-0.11069542963316538</v>
      </c>
      <c r="AT48" s="7"/>
      <c r="AU48" s="9">
        <v>1259.5544110783001</v>
      </c>
      <c r="AV48" s="9">
        <v>1202.5553298319801</v>
      </c>
      <c r="AW48" s="9">
        <v>1117.7113441229101</v>
      </c>
      <c r="AX48" s="9">
        <v>1259.5544110783001</v>
      </c>
      <c r="AY48" s="10">
        <v>1202.5739120000001</v>
      </c>
      <c r="AZ48" s="10">
        <v>1076.4044698832199</v>
      </c>
      <c r="BA48" s="10">
        <f t="shared" si="27"/>
        <v>-56.999081246319975</v>
      </c>
      <c r="BB48" s="10">
        <f t="shared" si="27"/>
        <v>-84.843985709070012</v>
      </c>
      <c r="BC48" s="10">
        <f t="shared" si="28"/>
        <v>-1.8582168019975143E-2</v>
      </c>
      <c r="BD48" s="10">
        <f t="shared" si="29"/>
        <v>41.30687423969016</v>
      </c>
      <c r="BE48" s="18">
        <f t="shared" si="30"/>
        <v>-7.0553082759962762E-2</v>
      </c>
      <c r="BF48" s="18">
        <f t="shared" si="31"/>
        <v>-0.10491616428544322</v>
      </c>
      <c r="BG48" s="18">
        <f t="shared" si="32"/>
        <v>-4.5253369560687151E-2</v>
      </c>
      <c r="BH48" s="18">
        <f t="shared" si="33"/>
        <v>-4.5238616591020624E-2</v>
      </c>
      <c r="BI48" s="1"/>
      <c r="BJ48" s="9">
        <v>92.742593904200007</v>
      </c>
      <c r="BK48" s="9">
        <v>126.2094609058</v>
      </c>
      <c r="BL48" s="9">
        <v>137.824011128</v>
      </c>
      <c r="BM48" s="9">
        <v>565.68629569809502</v>
      </c>
      <c r="BN48" s="10">
        <v>772.80584959999999</v>
      </c>
      <c r="BO48" s="10">
        <v>840.66365503639599</v>
      </c>
      <c r="BP48" s="10">
        <f t="shared" si="34"/>
        <v>33.466867001599994</v>
      </c>
      <c r="BQ48" s="10">
        <f t="shared" si="34"/>
        <v>11.614550222199995</v>
      </c>
      <c r="BR48" s="10">
        <f t="shared" si="35"/>
        <v>-646.59638869419996</v>
      </c>
      <c r="BS48" s="10">
        <f t="shared" si="36"/>
        <v>-702.83964390839606</v>
      </c>
      <c r="BT48" s="18">
        <f t="shared" si="37"/>
        <v>9.2025987107803617E-2</v>
      </c>
      <c r="BU48" s="18">
        <f t="shared" si="38"/>
        <v>8.780705460694796E-2</v>
      </c>
      <c r="BV48" s="18">
        <f t="shared" si="39"/>
        <v>0.36085756924342816</v>
      </c>
      <c r="BW48" s="18">
        <f t="shared" si="40"/>
        <v>0.36613853911080785</v>
      </c>
      <c r="BX48" s="1"/>
      <c r="BY48" s="9">
        <v>163745.82211999601</v>
      </c>
      <c r="BZ48" s="9">
        <v>152896.47738456001</v>
      </c>
      <c r="CA48" s="9">
        <v>151263.95785884501</v>
      </c>
      <c r="CB48" s="9">
        <v>163745.82209999999</v>
      </c>
      <c r="CC48" s="10">
        <v>155875.88435913893</v>
      </c>
      <c r="CD48" s="10">
        <v>151619.52722810401</v>
      </c>
      <c r="CE48" s="10">
        <f t="shared" si="41"/>
        <v>-10849.344735435996</v>
      </c>
      <c r="CF48" s="10">
        <f t="shared" si="41"/>
        <v>-1632.5195257150044</v>
      </c>
      <c r="CG48" s="10">
        <f t="shared" si="42"/>
        <v>-2979.4069745789166</v>
      </c>
      <c r="CH48" s="10">
        <f t="shared" si="43"/>
        <v>-355.56936925899936</v>
      </c>
      <c r="CI48" s="18">
        <f t="shared" si="44"/>
        <v>-1.0677286708240811E-2</v>
      </c>
      <c r="CJ48" s="18">
        <f t="shared" si="45"/>
        <v>-2.7306065646615679E-2</v>
      </c>
      <c r="CK48" s="18">
        <f t="shared" si="46"/>
        <v>-6.6257230840890663E-2</v>
      </c>
      <c r="CL48" s="18">
        <f t="shared" si="47"/>
        <v>-4.8061914740364302E-2</v>
      </c>
      <c r="CM48" s="6"/>
      <c r="CN48" s="9">
        <v>15541.200141199999</v>
      </c>
      <c r="CO48" s="9">
        <v>15541.200141199999</v>
      </c>
      <c r="CP48" s="9">
        <v>15541.200141199999</v>
      </c>
      <c r="CQ48" s="9">
        <v>15541.200141199999</v>
      </c>
      <c r="CR48" s="9">
        <v>15541.200141199999</v>
      </c>
      <c r="CS48" s="9">
        <v>15541.200141199999</v>
      </c>
      <c r="CT48" s="10">
        <f t="shared" si="48"/>
        <v>0</v>
      </c>
      <c r="CU48" s="10">
        <f t="shared" si="48"/>
        <v>0</v>
      </c>
      <c r="CV48" s="10">
        <f t="shared" si="49"/>
        <v>0</v>
      </c>
      <c r="CW48" s="10">
        <f t="shared" si="50"/>
        <v>0</v>
      </c>
      <c r="CX48" s="18">
        <f t="shared" si="51"/>
        <v>0</v>
      </c>
      <c r="CY48" s="18">
        <f t="shared" si="52"/>
        <v>0</v>
      </c>
      <c r="CZ48" s="18">
        <f t="shared" si="53"/>
        <v>0</v>
      </c>
      <c r="DA48" s="18">
        <f t="shared" si="54"/>
        <v>0</v>
      </c>
      <c r="DB48" s="7"/>
      <c r="DC48" s="9">
        <v>110861.888154473</v>
      </c>
      <c r="DD48" s="9">
        <v>71899.675990484873</v>
      </c>
      <c r="DE48" s="9">
        <v>64404.924664766397</v>
      </c>
      <c r="DF48" s="9">
        <v>86455.546374068625</v>
      </c>
      <c r="DG48" s="10">
        <v>63698.557209999999</v>
      </c>
      <c r="DH48" s="10">
        <v>54679.130870897498</v>
      </c>
      <c r="DI48" s="10">
        <f t="shared" si="55"/>
        <v>-38962.212163988122</v>
      </c>
      <c r="DJ48" s="10">
        <f t="shared" si="55"/>
        <v>-7494.7513257184764</v>
      </c>
      <c r="DK48" s="10">
        <f t="shared" si="56"/>
        <v>8201.1187804848742</v>
      </c>
      <c r="DL48" s="10">
        <f t="shared" si="57"/>
        <v>9725.7937938688992</v>
      </c>
      <c r="DM48" s="18">
        <f t="shared" si="58"/>
        <v>-0.10423901391030363</v>
      </c>
      <c r="DN48" s="18">
        <f t="shared" si="59"/>
        <v>-0.14159545732515505</v>
      </c>
      <c r="DO48" s="18">
        <f t="shared" si="60"/>
        <v>-0.35144821013420646</v>
      </c>
      <c r="DP48" s="18">
        <f t="shared" si="61"/>
        <v>-0.26322185352464939</v>
      </c>
      <c r="DQ48" s="7"/>
      <c r="DR48" s="9">
        <v>60144.5261795029</v>
      </c>
      <c r="DS48" s="9">
        <v>41584.334239100004</v>
      </c>
      <c r="DT48" s="9">
        <v>36914.989739189397</v>
      </c>
      <c r="DU48" s="9">
        <v>60144.526178000007</v>
      </c>
      <c r="DV48" s="10">
        <v>41584.334239100004</v>
      </c>
      <c r="DW48" s="10">
        <v>36914.989739189397</v>
      </c>
      <c r="DX48" s="10">
        <f t="shared" si="62"/>
        <v>-18560.191940402896</v>
      </c>
      <c r="DY48" s="10">
        <f t="shared" si="62"/>
        <v>-4669.3444999106068</v>
      </c>
      <c r="DZ48" s="10">
        <f t="shared" si="63"/>
        <v>0</v>
      </c>
      <c r="EA48" s="10">
        <f t="shared" si="64"/>
        <v>0</v>
      </c>
      <c r="EB48" s="18">
        <f t="shared" si="65"/>
        <v>-0.11228614297545296</v>
      </c>
      <c r="EC48" s="18">
        <f t="shared" si="66"/>
        <v>-0.11228614297545296</v>
      </c>
      <c r="ED48" s="18">
        <f t="shared" si="67"/>
        <v>-0.30859320239733073</v>
      </c>
      <c r="EE48" s="18">
        <f t="shared" si="68"/>
        <v>-0.30859320238005383</v>
      </c>
      <c r="EF48" s="6"/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v>0</v>
      </c>
      <c r="EM48" s="10">
        <f t="shared" si="69"/>
        <v>0</v>
      </c>
      <c r="EN48" s="10">
        <f t="shared" si="69"/>
        <v>0</v>
      </c>
      <c r="EO48" s="10">
        <f t="shared" si="70"/>
        <v>0</v>
      </c>
      <c r="EP48" s="10">
        <f t="shared" si="71"/>
        <v>0</v>
      </c>
      <c r="EQ48" s="18">
        <f t="shared" si="72"/>
        <v>0</v>
      </c>
      <c r="ER48" s="18">
        <f t="shared" si="73"/>
        <v>0</v>
      </c>
      <c r="ES48" s="18">
        <f t="shared" si="74"/>
        <v>0</v>
      </c>
      <c r="ET48" s="18">
        <f t="shared" si="75"/>
        <v>0</v>
      </c>
      <c r="EU48" s="7"/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10">
        <f t="shared" si="76"/>
        <v>0</v>
      </c>
      <c r="FC48" s="10">
        <f t="shared" si="76"/>
        <v>0</v>
      </c>
      <c r="FD48" s="10">
        <f t="shared" si="77"/>
        <v>0</v>
      </c>
      <c r="FE48" s="10">
        <f t="shared" si="78"/>
        <v>0</v>
      </c>
      <c r="FF48" s="18">
        <f t="shared" si="79"/>
        <v>0</v>
      </c>
      <c r="FG48" s="18">
        <f t="shared" si="80"/>
        <v>0</v>
      </c>
      <c r="FH48" s="18">
        <f t="shared" si="81"/>
        <v>0</v>
      </c>
      <c r="FI48" s="18">
        <f t="shared" si="82"/>
        <v>0</v>
      </c>
      <c r="FJ48" s="7"/>
    </row>
    <row r="49" spans="1:166">
      <c r="A49" s="5" t="s">
        <v>45</v>
      </c>
      <c r="B49" s="9">
        <f t="shared" si="83"/>
        <v>280320.99296988698</v>
      </c>
      <c r="C49" s="9">
        <f t="shared" si="84"/>
        <v>230338.46304757011</v>
      </c>
      <c r="D49" s="9">
        <f t="shared" si="85"/>
        <v>220102.88948087982</v>
      </c>
      <c r="E49" s="9">
        <f t="shared" si="86"/>
        <v>266418.61866896856</v>
      </c>
      <c r="F49" s="9">
        <f t="shared" si="87"/>
        <v>227411.199201404</v>
      </c>
      <c r="G49" s="9">
        <f t="shared" si="88"/>
        <v>212810.92434129867</v>
      </c>
      <c r="H49" s="10">
        <f t="shared" si="6"/>
        <v>-49982.529922316869</v>
      </c>
      <c r="I49" s="10">
        <f t="shared" si="6"/>
        <v>-10235.573566690291</v>
      </c>
      <c r="J49" s="10">
        <f t="shared" si="7"/>
        <v>2927.2638461661118</v>
      </c>
      <c r="K49" s="10">
        <f t="shared" si="8"/>
        <v>7291.9651395811525</v>
      </c>
      <c r="L49" s="18">
        <f t="shared" si="9"/>
        <v>-4.4437101087092055E-2</v>
      </c>
      <c r="M49" s="18">
        <f t="shared" si="10"/>
        <v>-6.4202092559103793E-2</v>
      </c>
      <c r="N49" s="18">
        <f t="shared" si="11"/>
        <v>-0.17830462639551994</v>
      </c>
      <c r="O49" s="18">
        <f t="shared" si="12"/>
        <v>-0.14641401439000853</v>
      </c>
      <c r="P49" s="5"/>
      <c r="Q49" s="10">
        <v>248.27207999999999</v>
      </c>
      <c r="R49" s="9">
        <v>302.13022977999998</v>
      </c>
      <c r="S49" s="9">
        <v>312.95055721999898</v>
      </c>
      <c r="T49" s="9">
        <v>248.27207999999999</v>
      </c>
      <c r="U49" s="10">
        <v>318.38528557000001</v>
      </c>
      <c r="V49" s="10">
        <v>345.58513204000002</v>
      </c>
      <c r="W49" s="10">
        <f t="shared" si="13"/>
        <v>53.858149779999991</v>
      </c>
      <c r="X49" s="10">
        <f t="shared" si="13"/>
        <v>10.820327439999005</v>
      </c>
      <c r="Y49" s="10">
        <f t="shared" si="14"/>
        <v>-16.255055790000029</v>
      </c>
      <c r="Z49" s="10">
        <f t="shared" si="15"/>
        <v>-32.634574820001035</v>
      </c>
      <c r="AA49" s="18">
        <f t="shared" si="16"/>
        <v>3.5813455170897547E-2</v>
      </c>
      <c r="AB49" s="18">
        <f t="shared" si="17"/>
        <v>8.5430601547130447E-2</v>
      </c>
      <c r="AC49" s="18">
        <f t="shared" si="18"/>
        <v>0.21693196343302071</v>
      </c>
      <c r="AD49" s="18">
        <f t="shared" si="19"/>
        <v>0.28240471328874361</v>
      </c>
      <c r="AE49" s="7"/>
      <c r="AF49" s="9">
        <v>13638.086605235099</v>
      </c>
      <c r="AG49" s="9">
        <v>12618.2517450624</v>
      </c>
      <c r="AH49" s="9">
        <v>12616.1500160787</v>
      </c>
      <c r="AI49" s="9">
        <v>13638.08661</v>
      </c>
      <c r="AJ49" s="10">
        <v>12618.49619</v>
      </c>
      <c r="AK49" s="10">
        <v>12646.1797218344</v>
      </c>
      <c r="AL49" s="10">
        <f t="shared" si="20"/>
        <v>-1019.8348601726993</v>
      </c>
      <c r="AM49" s="10">
        <f t="shared" si="20"/>
        <v>-2.1017289837000135</v>
      </c>
      <c r="AN49" s="10">
        <f t="shared" si="21"/>
        <v>-0.24444493759983743</v>
      </c>
      <c r="AO49" s="10">
        <f t="shared" si="22"/>
        <v>-30.029705755699979</v>
      </c>
      <c r="AP49" s="18">
        <f t="shared" si="23"/>
        <v>-1.6656261312288629E-4</v>
      </c>
      <c r="AQ49" s="18">
        <f t="shared" si="24"/>
        <v>2.1938851839047968E-3</v>
      </c>
      <c r="AR49" s="18">
        <f t="shared" si="25"/>
        <v>-7.4778441411365346E-2</v>
      </c>
      <c r="AS49" s="18">
        <f t="shared" si="26"/>
        <v>-7.4760518037214632E-2</v>
      </c>
      <c r="AT49" s="7"/>
      <c r="AU49" s="9">
        <v>1251.23787841801</v>
      </c>
      <c r="AV49" s="9">
        <v>1157.9018477423999</v>
      </c>
      <c r="AW49" s="9">
        <v>1067.6185618137599</v>
      </c>
      <c r="AX49" s="9">
        <v>1251.23787841801</v>
      </c>
      <c r="AY49" s="10">
        <v>1157.9215939999999</v>
      </c>
      <c r="AZ49" s="10">
        <v>1023.57034579689</v>
      </c>
      <c r="BA49" s="10">
        <f t="shared" si="27"/>
        <v>-93.336030675610118</v>
      </c>
      <c r="BB49" s="10">
        <f t="shared" si="27"/>
        <v>-90.283285928639998</v>
      </c>
      <c r="BC49" s="10">
        <f t="shared" si="28"/>
        <v>-1.9746257599990713E-2</v>
      </c>
      <c r="BD49" s="10">
        <f t="shared" si="29"/>
        <v>44.048216016869901</v>
      </c>
      <c r="BE49" s="18">
        <f t="shared" si="30"/>
        <v>-7.7971449915783753E-2</v>
      </c>
      <c r="BF49" s="18">
        <f t="shared" si="31"/>
        <v>-0.11602793220134895</v>
      </c>
      <c r="BG49" s="18">
        <f t="shared" si="32"/>
        <v>-7.459495295460411E-2</v>
      </c>
      <c r="BH49" s="18">
        <f t="shared" si="33"/>
        <v>-7.4579171576865652E-2</v>
      </c>
      <c r="BI49" s="1"/>
      <c r="BJ49" s="9">
        <v>746.56791980163496</v>
      </c>
      <c r="BK49" s="9">
        <v>937.06817520180198</v>
      </c>
      <c r="BL49" s="9">
        <v>999.93359470748999</v>
      </c>
      <c r="BM49" s="9">
        <v>1266.21920667983</v>
      </c>
      <c r="BN49" s="10">
        <v>1592.6711029999999</v>
      </c>
      <c r="BO49" s="10">
        <v>1695.94510411179</v>
      </c>
      <c r="BP49" s="10">
        <f t="shared" si="34"/>
        <v>190.50025540016702</v>
      </c>
      <c r="BQ49" s="10">
        <f t="shared" si="34"/>
        <v>62.86541950568801</v>
      </c>
      <c r="BR49" s="10">
        <f t="shared" si="35"/>
        <v>-655.60292779819792</v>
      </c>
      <c r="BS49" s="10">
        <f t="shared" si="36"/>
        <v>-696.0115094043</v>
      </c>
      <c r="BT49" s="18">
        <f t="shared" si="37"/>
        <v>6.7087348785641612E-2</v>
      </c>
      <c r="BU49" s="18">
        <f t="shared" si="38"/>
        <v>6.4843269220657224E-2</v>
      </c>
      <c r="BV49" s="18">
        <f t="shared" si="39"/>
        <v>0.25516801666321726</v>
      </c>
      <c r="BW49" s="18">
        <f t="shared" si="40"/>
        <v>0.2578162569308704</v>
      </c>
      <c r="BX49" s="1"/>
      <c r="BY49" s="9">
        <v>116239.66539724301</v>
      </c>
      <c r="BZ49" s="9">
        <v>110243.273951932</v>
      </c>
      <c r="CA49" s="9">
        <v>108413.675981229</v>
      </c>
      <c r="CB49" s="9">
        <v>116239.6654</v>
      </c>
      <c r="CC49" s="10">
        <v>111602.41955773399</v>
      </c>
      <c r="CD49" s="10">
        <v>107990.754142023</v>
      </c>
      <c r="CE49" s="10">
        <f t="shared" si="41"/>
        <v>-5996.3914453110046</v>
      </c>
      <c r="CF49" s="10">
        <f t="shared" si="41"/>
        <v>-1829.5979707030056</v>
      </c>
      <c r="CG49" s="10">
        <f t="shared" si="42"/>
        <v>-1359.145605801983</v>
      </c>
      <c r="CH49" s="10">
        <f t="shared" si="43"/>
        <v>422.92183920599928</v>
      </c>
      <c r="CI49" s="18">
        <f t="shared" si="44"/>
        <v>-1.6596005408010126E-2</v>
      </c>
      <c r="CJ49" s="18">
        <f t="shared" si="45"/>
        <v>-3.2361891704709919E-2</v>
      </c>
      <c r="CK49" s="18">
        <f t="shared" si="46"/>
        <v>-5.158644792049813E-2</v>
      </c>
      <c r="CL49" s="18">
        <f t="shared" si="47"/>
        <v>-3.9893833368398642E-2</v>
      </c>
      <c r="CM49" s="6"/>
      <c r="CN49" s="9">
        <v>11927.600613799998</v>
      </c>
      <c r="CO49" s="9">
        <v>11927.600613799998</v>
      </c>
      <c r="CP49" s="9">
        <v>11927.600613799998</v>
      </c>
      <c r="CQ49" s="9">
        <v>11927.600613799998</v>
      </c>
      <c r="CR49" s="9">
        <v>11927.600613799998</v>
      </c>
      <c r="CS49" s="9">
        <v>11927.600613799998</v>
      </c>
      <c r="CT49" s="10">
        <f t="shared" si="48"/>
        <v>0</v>
      </c>
      <c r="CU49" s="10">
        <f t="shared" si="48"/>
        <v>0</v>
      </c>
      <c r="CV49" s="10">
        <f t="shared" si="49"/>
        <v>0</v>
      </c>
      <c r="CW49" s="10">
        <f t="shared" si="50"/>
        <v>0</v>
      </c>
      <c r="CX49" s="18">
        <f t="shared" si="51"/>
        <v>0</v>
      </c>
      <c r="CY49" s="18">
        <f t="shared" si="52"/>
        <v>0</v>
      </c>
      <c r="CZ49" s="18">
        <f t="shared" si="53"/>
        <v>0</v>
      </c>
      <c r="DA49" s="18">
        <f t="shared" si="54"/>
        <v>0</v>
      </c>
      <c r="DB49" s="7"/>
      <c r="DC49" s="9">
        <v>76434.837714180801</v>
      </c>
      <c r="DD49" s="9">
        <v>50654.84668675148</v>
      </c>
      <c r="DE49" s="9">
        <v>46946.772223827102</v>
      </c>
      <c r="DF49" s="9">
        <v>62012.812122070696</v>
      </c>
      <c r="DG49" s="10">
        <v>45696.315060000001</v>
      </c>
      <c r="DH49" s="10">
        <v>39363.101349488803</v>
      </c>
      <c r="DI49" s="10">
        <f t="shared" si="55"/>
        <v>-25779.991027429322</v>
      </c>
      <c r="DJ49" s="10">
        <f t="shared" si="55"/>
        <v>-3708.0744629243782</v>
      </c>
      <c r="DK49" s="10">
        <f t="shared" si="56"/>
        <v>4958.5316267514791</v>
      </c>
      <c r="DL49" s="10">
        <f t="shared" si="57"/>
        <v>7583.6708743382987</v>
      </c>
      <c r="DM49" s="18">
        <f t="shared" si="58"/>
        <v>-7.3202757593069698E-2</v>
      </c>
      <c r="DN49" s="18">
        <f t="shared" si="59"/>
        <v>-0.13859353215233189</v>
      </c>
      <c r="DO49" s="18">
        <f t="shared" si="60"/>
        <v>-0.33728064058735369</v>
      </c>
      <c r="DP49" s="18">
        <f t="shared" si="61"/>
        <v>-0.26311493550642523</v>
      </c>
      <c r="DQ49" s="7"/>
      <c r="DR49" s="9">
        <v>59834.724761208403</v>
      </c>
      <c r="DS49" s="9">
        <v>42497.389797299998</v>
      </c>
      <c r="DT49" s="9">
        <v>37818.1879322038</v>
      </c>
      <c r="DU49" s="9">
        <v>59834.724757999997</v>
      </c>
      <c r="DV49" s="10">
        <v>42497.389797299998</v>
      </c>
      <c r="DW49" s="10">
        <v>37818.1879322038</v>
      </c>
      <c r="DX49" s="10">
        <f t="shared" si="62"/>
        <v>-17337.334963908404</v>
      </c>
      <c r="DY49" s="10">
        <f t="shared" si="62"/>
        <v>-4679.2018650961982</v>
      </c>
      <c r="DZ49" s="10">
        <f t="shared" si="63"/>
        <v>0</v>
      </c>
      <c r="EA49" s="10">
        <f t="shared" si="64"/>
        <v>0</v>
      </c>
      <c r="EB49" s="18">
        <f t="shared" si="65"/>
        <v>-0.11010562972019246</v>
      </c>
      <c r="EC49" s="18">
        <f t="shared" si="66"/>
        <v>-0.11010562972019246</v>
      </c>
      <c r="ED49" s="18">
        <f t="shared" si="67"/>
        <v>-0.28975373469334342</v>
      </c>
      <c r="EE49" s="18">
        <f t="shared" si="68"/>
        <v>-0.28975373465525917</v>
      </c>
      <c r="EF49" s="6"/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v>0</v>
      </c>
      <c r="EM49" s="10">
        <f t="shared" si="69"/>
        <v>0</v>
      </c>
      <c r="EN49" s="10">
        <f t="shared" si="69"/>
        <v>0</v>
      </c>
      <c r="EO49" s="10">
        <f t="shared" si="70"/>
        <v>0</v>
      </c>
      <c r="EP49" s="10">
        <f t="shared" si="71"/>
        <v>0</v>
      </c>
      <c r="EQ49" s="18">
        <f t="shared" si="72"/>
        <v>0</v>
      </c>
      <c r="ER49" s="18">
        <f t="shared" si="73"/>
        <v>0</v>
      </c>
      <c r="ES49" s="18">
        <f t="shared" si="74"/>
        <v>0</v>
      </c>
      <c r="ET49" s="18">
        <f t="shared" si="75"/>
        <v>0</v>
      </c>
      <c r="EU49" s="7"/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10">
        <f t="shared" si="76"/>
        <v>0</v>
      </c>
      <c r="FC49" s="10">
        <f t="shared" si="76"/>
        <v>0</v>
      </c>
      <c r="FD49" s="10">
        <f t="shared" si="77"/>
        <v>0</v>
      </c>
      <c r="FE49" s="10">
        <f t="shared" si="78"/>
        <v>0</v>
      </c>
      <c r="FF49" s="18">
        <f t="shared" si="79"/>
        <v>0</v>
      </c>
      <c r="FG49" s="18">
        <f t="shared" si="80"/>
        <v>0</v>
      </c>
      <c r="FH49" s="18">
        <f t="shared" si="81"/>
        <v>0</v>
      </c>
      <c r="FI49" s="18">
        <f t="shared" si="82"/>
        <v>0</v>
      </c>
      <c r="FJ49" s="7"/>
    </row>
    <row r="50" spans="1:166">
      <c r="A50" s="5" t="s">
        <v>46</v>
      </c>
      <c r="B50" s="9">
        <f t="shared" si="83"/>
        <v>124119.48581055521</v>
      </c>
      <c r="C50" s="9">
        <f t="shared" si="84"/>
        <v>107143.25786196937</v>
      </c>
      <c r="D50" s="9">
        <f t="shared" si="85"/>
        <v>102092.25543987568</v>
      </c>
      <c r="E50" s="9">
        <f t="shared" si="86"/>
        <v>119059.96999094402</v>
      </c>
      <c r="F50" s="9">
        <f t="shared" si="87"/>
        <v>104936.85419885929</v>
      </c>
      <c r="G50" s="9">
        <f t="shared" si="88"/>
        <v>99642.734400757487</v>
      </c>
      <c r="H50" s="10">
        <f t="shared" si="6"/>
        <v>-16976.227948585845</v>
      </c>
      <c r="I50" s="10">
        <f t="shared" si="6"/>
        <v>-5051.0024220936903</v>
      </c>
      <c r="J50" s="10">
        <f t="shared" si="7"/>
        <v>2206.4036631100753</v>
      </c>
      <c r="K50" s="10">
        <f t="shared" si="8"/>
        <v>2449.5210391181899</v>
      </c>
      <c r="L50" s="18">
        <f t="shared" si="9"/>
        <v>-4.7142512957752333E-2</v>
      </c>
      <c r="M50" s="18">
        <f t="shared" si="10"/>
        <v>-5.0450528925416883E-2</v>
      </c>
      <c r="N50" s="18">
        <f t="shared" si="11"/>
        <v>-0.13677327002866277</v>
      </c>
      <c r="O50" s="18">
        <f t="shared" si="12"/>
        <v>-0.1186218658811939</v>
      </c>
      <c r="P50" s="5"/>
      <c r="Q50" s="10">
        <v>1140.5356093600001</v>
      </c>
      <c r="R50" s="9">
        <v>1145.72852298</v>
      </c>
      <c r="S50" s="9">
        <v>1248.8484696999999</v>
      </c>
      <c r="T50" s="9">
        <v>1140.535609</v>
      </c>
      <c r="U50" s="10">
        <v>1309.2286477799998</v>
      </c>
      <c r="V50" s="10">
        <v>1229.98270632</v>
      </c>
      <c r="W50" s="10">
        <f t="shared" si="13"/>
        <v>5.1929136199998993</v>
      </c>
      <c r="X50" s="10">
        <f t="shared" si="13"/>
        <v>103.11994671999992</v>
      </c>
      <c r="Y50" s="10">
        <f t="shared" si="14"/>
        <v>-163.50012479999987</v>
      </c>
      <c r="Z50" s="10">
        <f t="shared" si="15"/>
        <v>18.865763379999862</v>
      </c>
      <c r="AA50" s="18">
        <f t="shared" si="16"/>
        <v>9.0003822591226523E-2</v>
      </c>
      <c r="AB50" s="18">
        <f t="shared" si="17"/>
        <v>-6.0528725516641874E-2</v>
      </c>
      <c r="AC50" s="18">
        <f t="shared" si="18"/>
        <v>4.5530482147013805E-3</v>
      </c>
      <c r="AD50" s="18">
        <f t="shared" si="19"/>
        <v>0.14790685836447201</v>
      </c>
      <c r="AE50" s="7"/>
      <c r="AF50" s="9">
        <v>12724.307709479601</v>
      </c>
      <c r="AG50" s="9">
        <v>11703.267757117699</v>
      </c>
      <c r="AH50" s="9">
        <v>11446.571954077899</v>
      </c>
      <c r="AI50" s="9">
        <v>12925.3465</v>
      </c>
      <c r="AJ50" s="10">
        <v>11984.08338</v>
      </c>
      <c r="AK50" s="10">
        <v>11986.825019965599</v>
      </c>
      <c r="AL50" s="10">
        <f t="shared" si="20"/>
        <v>-1021.0399523619017</v>
      </c>
      <c r="AM50" s="10">
        <f t="shared" si="20"/>
        <v>-256.69580303980001</v>
      </c>
      <c r="AN50" s="10">
        <f t="shared" si="21"/>
        <v>-280.81562288230089</v>
      </c>
      <c r="AO50" s="10">
        <f t="shared" si="22"/>
        <v>-540.25306588770036</v>
      </c>
      <c r="AP50" s="18">
        <f t="shared" si="23"/>
        <v>-2.1933686246192449E-2</v>
      </c>
      <c r="AQ50" s="18">
        <f t="shared" si="24"/>
        <v>2.2877343879089908E-4</v>
      </c>
      <c r="AR50" s="18">
        <f t="shared" si="25"/>
        <v>-8.0243261611885386E-2</v>
      </c>
      <c r="AS50" s="18">
        <f t="shared" si="26"/>
        <v>-7.282304733571357E-2</v>
      </c>
      <c r="AT50" s="7"/>
      <c r="AU50" s="9">
        <v>879.80319739999902</v>
      </c>
      <c r="AV50" s="9">
        <v>818.64979410624301</v>
      </c>
      <c r="AW50" s="9">
        <v>756.99593218939401</v>
      </c>
      <c r="AX50" s="9">
        <v>879.80319739999902</v>
      </c>
      <c r="AY50" s="10">
        <v>818.66366670000002</v>
      </c>
      <c r="AZ50" s="10">
        <v>726.92627219567896</v>
      </c>
      <c r="BA50" s="10">
        <f t="shared" si="27"/>
        <v>-61.153403293756014</v>
      </c>
      <c r="BB50" s="10">
        <f t="shared" si="27"/>
        <v>-61.653861916848996</v>
      </c>
      <c r="BC50" s="10">
        <f t="shared" si="28"/>
        <v>-1.3872593757014329E-2</v>
      </c>
      <c r="BD50" s="10">
        <f t="shared" si="29"/>
        <v>30.069659993715049</v>
      </c>
      <c r="BE50" s="18">
        <f t="shared" si="30"/>
        <v>-7.531164407627966E-2</v>
      </c>
      <c r="BF50" s="18">
        <f t="shared" si="31"/>
        <v>-0.11205748860714776</v>
      </c>
      <c r="BG50" s="18">
        <f t="shared" si="32"/>
        <v>-6.9508048475473844E-2</v>
      </c>
      <c r="BH50" s="18">
        <f t="shared" si="33"/>
        <v>-6.9492280638077927E-2</v>
      </c>
      <c r="BI50" s="1"/>
      <c r="BJ50" s="9">
        <v>0.866256409</v>
      </c>
      <c r="BK50" s="9">
        <v>1.17885159239999</v>
      </c>
      <c r="BL50" s="9">
        <v>1.2873365724000001</v>
      </c>
      <c r="BM50" s="9">
        <v>0.85769284839999904</v>
      </c>
      <c r="BN50" s="10">
        <v>1.1717272560000001</v>
      </c>
      <c r="BO50" s="10">
        <v>1.2746131742</v>
      </c>
      <c r="BP50" s="10">
        <f t="shared" si="34"/>
        <v>0.31259518339999004</v>
      </c>
      <c r="BQ50" s="10">
        <f t="shared" si="34"/>
        <v>0.10848498000001006</v>
      </c>
      <c r="BR50" s="10">
        <f t="shared" si="35"/>
        <v>7.1243363999899945E-3</v>
      </c>
      <c r="BS50" s="10">
        <f t="shared" si="36"/>
        <v>1.2723398200000124E-2</v>
      </c>
      <c r="BT50" s="18">
        <f t="shared" si="37"/>
        <v>9.2025985882708619E-2</v>
      </c>
      <c r="BU50" s="18">
        <f t="shared" si="38"/>
        <v>8.7807053794436887E-2</v>
      </c>
      <c r="BV50" s="18">
        <f t="shared" si="39"/>
        <v>0.36085757075188352</v>
      </c>
      <c r="BW50" s="18">
        <f t="shared" si="40"/>
        <v>0.36613854037120985</v>
      </c>
      <c r="BX50" s="1"/>
      <c r="BY50" s="9">
        <v>57243.757806437097</v>
      </c>
      <c r="BZ50" s="9">
        <v>54476.778622307</v>
      </c>
      <c r="CA50" s="9">
        <v>53275.528276160003</v>
      </c>
      <c r="CB50" s="9">
        <v>57243.757810000003</v>
      </c>
      <c r="CC50" s="10">
        <v>54132.669606543306</v>
      </c>
      <c r="CD50" s="10">
        <v>52436.373125290098</v>
      </c>
      <c r="CE50" s="10">
        <f t="shared" si="41"/>
        <v>-2766.9791841300976</v>
      </c>
      <c r="CF50" s="10">
        <f t="shared" si="41"/>
        <v>-1201.2503461469969</v>
      </c>
      <c r="CG50" s="10">
        <f t="shared" si="42"/>
        <v>344.10901576369361</v>
      </c>
      <c r="CH50" s="10">
        <f t="shared" si="43"/>
        <v>839.1551508699049</v>
      </c>
      <c r="CI50" s="18">
        <f t="shared" si="44"/>
        <v>-2.2050686118490717E-2</v>
      </c>
      <c r="CJ50" s="18">
        <f t="shared" si="45"/>
        <v>-3.1335910339957959E-2</v>
      </c>
      <c r="CK50" s="18">
        <f t="shared" si="46"/>
        <v>-4.833678448375639E-2</v>
      </c>
      <c r="CL50" s="18">
        <f t="shared" si="47"/>
        <v>-5.4348077807589629E-2</v>
      </c>
      <c r="CM50" s="6"/>
      <c r="CN50" s="9">
        <v>8376.3921819999978</v>
      </c>
      <c r="CO50" s="9">
        <v>8376.3921819999978</v>
      </c>
      <c r="CP50" s="9">
        <v>8376.3921819999978</v>
      </c>
      <c r="CQ50" s="9">
        <v>8376.3921819999978</v>
      </c>
      <c r="CR50" s="9">
        <v>8376.3921819999978</v>
      </c>
      <c r="CS50" s="9">
        <v>8376.3921819999978</v>
      </c>
      <c r="CT50" s="10">
        <f t="shared" si="48"/>
        <v>0</v>
      </c>
      <c r="CU50" s="10">
        <f t="shared" si="48"/>
        <v>0</v>
      </c>
      <c r="CV50" s="10">
        <f t="shared" si="49"/>
        <v>0</v>
      </c>
      <c r="CW50" s="10">
        <f t="shared" si="50"/>
        <v>0</v>
      </c>
      <c r="CX50" s="18">
        <f t="shared" si="51"/>
        <v>0</v>
      </c>
      <c r="CY50" s="18">
        <f t="shared" si="52"/>
        <v>0</v>
      </c>
      <c r="CZ50" s="18">
        <f t="shared" si="53"/>
        <v>0</v>
      </c>
      <c r="DA50" s="18">
        <f t="shared" si="54"/>
        <v>0</v>
      </c>
      <c r="DB50" s="7"/>
      <c r="DC50" s="9">
        <v>26067.032204850198</v>
      </c>
      <c r="DD50" s="9">
        <v>16199.994883286014</v>
      </c>
      <c r="DE50" s="9">
        <v>14051.110513912299</v>
      </c>
      <c r="DF50" s="9">
        <v>20806.48615889563</v>
      </c>
      <c r="DG50" s="10">
        <v>13893.37774</v>
      </c>
      <c r="DH50" s="10">
        <v>11949.439706548201</v>
      </c>
      <c r="DI50" s="10">
        <f t="shared" si="55"/>
        <v>-9867.0373215641848</v>
      </c>
      <c r="DJ50" s="10">
        <f t="shared" si="55"/>
        <v>-2148.8843693737144</v>
      </c>
      <c r="DK50" s="10">
        <f t="shared" si="56"/>
        <v>2306.6171432860137</v>
      </c>
      <c r="DL50" s="10">
        <f t="shared" si="57"/>
        <v>2101.6708073640984</v>
      </c>
      <c r="DM50" s="18">
        <f t="shared" si="58"/>
        <v>-0.13264722519084116</v>
      </c>
      <c r="DN50" s="18">
        <f t="shared" si="59"/>
        <v>-0.13991831718899189</v>
      </c>
      <c r="DO50" s="18">
        <f t="shared" si="60"/>
        <v>-0.37852553539747652</v>
      </c>
      <c r="DP50" s="18">
        <f t="shared" si="61"/>
        <v>-0.33225737234540159</v>
      </c>
      <c r="DQ50" s="7"/>
      <c r="DR50" s="9">
        <v>17686.7908446193</v>
      </c>
      <c r="DS50" s="9">
        <v>14421.267248579999</v>
      </c>
      <c r="DT50" s="9">
        <v>12935.5207752637</v>
      </c>
      <c r="DU50" s="9">
        <v>17686.7908408</v>
      </c>
      <c r="DV50" s="10">
        <v>14421.267248579999</v>
      </c>
      <c r="DW50" s="10">
        <v>12935.5207752637</v>
      </c>
      <c r="DX50" s="10">
        <f t="shared" si="62"/>
        <v>-3265.5235960393002</v>
      </c>
      <c r="DY50" s="10">
        <f t="shared" si="62"/>
        <v>-1485.7464733162997</v>
      </c>
      <c r="DZ50" s="10">
        <f t="shared" si="63"/>
        <v>0</v>
      </c>
      <c r="EA50" s="10">
        <f t="shared" si="64"/>
        <v>0</v>
      </c>
      <c r="EB50" s="18">
        <f t="shared" si="65"/>
        <v>-0.10302468206894888</v>
      </c>
      <c r="EC50" s="18">
        <f t="shared" si="66"/>
        <v>-0.10302468206894888</v>
      </c>
      <c r="ED50" s="18">
        <f t="shared" si="67"/>
        <v>-0.18463064468434884</v>
      </c>
      <c r="EE50" s="18">
        <f t="shared" si="68"/>
        <v>-0.18463064450827735</v>
      </c>
      <c r="EF50" s="6"/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v>0</v>
      </c>
      <c r="EM50" s="10">
        <f t="shared" si="69"/>
        <v>0</v>
      </c>
      <c r="EN50" s="10">
        <f t="shared" si="69"/>
        <v>0</v>
      </c>
      <c r="EO50" s="10">
        <f t="shared" si="70"/>
        <v>0</v>
      </c>
      <c r="EP50" s="10">
        <f t="shared" si="71"/>
        <v>0</v>
      </c>
      <c r="EQ50" s="18">
        <f t="shared" si="72"/>
        <v>0</v>
      </c>
      <c r="ER50" s="18">
        <f t="shared" si="73"/>
        <v>0</v>
      </c>
      <c r="ES50" s="18">
        <f t="shared" si="74"/>
        <v>0</v>
      </c>
      <c r="ET50" s="18">
        <f t="shared" si="75"/>
        <v>0</v>
      </c>
      <c r="EU50" s="7"/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10">
        <f t="shared" si="76"/>
        <v>0</v>
      </c>
      <c r="FC50" s="10">
        <f t="shared" si="76"/>
        <v>0</v>
      </c>
      <c r="FD50" s="10">
        <f t="shared" si="77"/>
        <v>0</v>
      </c>
      <c r="FE50" s="10">
        <f t="shared" si="78"/>
        <v>0</v>
      </c>
      <c r="FF50" s="18">
        <f t="shared" si="79"/>
        <v>0</v>
      </c>
      <c r="FG50" s="18">
        <f t="shared" si="80"/>
        <v>0</v>
      </c>
      <c r="FH50" s="18">
        <f t="shared" si="81"/>
        <v>0</v>
      </c>
      <c r="FI50" s="18">
        <f t="shared" si="82"/>
        <v>0</v>
      </c>
      <c r="FJ50" s="7"/>
    </row>
    <row r="51" spans="1:166">
      <c r="A51" s="5" t="s">
        <v>47</v>
      </c>
      <c r="B51" s="9">
        <f t="shared" si="83"/>
        <v>390836.15481706272</v>
      </c>
      <c r="C51" s="9">
        <f t="shared" si="84"/>
        <v>317603.9017591321</v>
      </c>
      <c r="D51" s="9">
        <f t="shared" si="85"/>
        <v>302251.44520977431</v>
      </c>
      <c r="E51" s="9">
        <f t="shared" si="86"/>
        <v>372974.82684029447</v>
      </c>
      <c r="F51" s="9">
        <f t="shared" si="87"/>
        <v>318303.06314642198</v>
      </c>
      <c r="G51" s="9">
        <f t="shared" si="88"/>
        <v>298812.48516850814</v>
      </c>
      <c r="H51" s="10">
        <f t="shared" si="6"/>
        <v>-73232.253057930619</v>
      </c>
      <c r="I51" s="10">
        <f t="shared" si="6"/>
        <v>-15352.456549357797</v>
      </c>
      <c r="J51" s="10">
        <f t="shared" si="7"/>
        <v>-699.16138728987426</v>
      </c>
      <c r="K51" s="10">
        <f t="shared" si="8"/>
        <v>3438.9600412661675</v>
      </c>
      <c r="L51" s="18">
        <f t="shared" si="9"/>
        <v>-4.8338375140620789E-2</v>
      </c>
      <c r="M51" s="18">
        <f t="shared" si="10"/>
        <v>-6.1232769126535289E-2</v>
      </c>
      <c r="N51" s="18">
        <f t="shared" si="11"/>
        <v>-0.18737328201432177</v>
      </c>
      <c r="O51" s="18">
        <f t="shared" si="12"/>
        <v>-0.14658298565892922</v>
      </c>
      <c r="P51" s="5"/>
      <c r="Q51" s="10">
        <v>979.69494044694898</v>
      </c>
      <c r="R51" s="9">
        <v>937.45919196999898</v>
      </c>
      <c r="S51" s="9">
        <v>1034.95697367</v>
      </c>
      <c r="T51" s="9">
        <v>979.69494039999995</v>
      </c>
      <c r="U51" s="10">
        <v>870.29213871000002</v>
      </c>
      <c r="V51" s="10">
        <v>983.46699978000004</v>
      </c>
      <c r="W51" s="10">
        <f t="shared" si="13"/>
        <v>-42.235748476949993</v>
      </c>
      <c r="X51" s="10">
        <f t="shared" si="13"/>
        <v>97.497781700001042</v>
      </c>
      <c r="Y51" s="10">
        <f t="shared" si="14"/>
        <v>67.167053259998966</v>
      </c>
      <c r="Z51" s="10">
        <f t="shared" si="15"/>
        <v>51.489973889999987</v>
      </c>
      <c r="AA51" s="18">
        <f t="shared" si="16"/>
        <v>0.10400216087818916</v>
      </c>
      <c r="AB51" s="18">
        <f t="shared" si="17"/>
        <v>0.13004238006533608</v>
      </c>
      <c r="AC51" s="18">
        <f t="shared" si="18"/>
        <v>-4.3111122384363362E-2</v>
      </c>
      <c r="AD51" s="18">
        <f t="shared" si="19"/>
        <v>-0.11167027324376283</v>
      </c>
      <c r="AE51" s="7"/>
      <c r="AF51" s="9">
        <v>32828.9570125432</v>
      </c>
      <c r="AG51" s="9">
        <v>28639.684510871401</v>
      </c>
      <c r="AH51" s="9">
        <v>28582.229033462601</v>
      </c>
      <c r="AI51" s="9">
        <v>32828.957009999998</v>
      </c>
      <c r="AJ51" s="10">
        <v>28852.335190000002</v>
      </c>
      <c r="AK51" s="10">
        <v>28880.866433721101</v>
      </c>
      <c r="AL51" s="10">
        <f t="shared" si="20"/>
        <v>-4189.2725016717995</v>
      </c>
      <c r="AM51" s="10">
        <f t="shared" si="20"/>
        <v>-57.455477408799197</v>
      </c>
      <c r="AN51" s="10">
        <f t="shared" si="21"/>
        <v>-212.65067912860104</v>
      </c>
      <c r="AO51" s="10">
        <f t="shared" si="22"/>
        <v>-298.63740025849984</v>
      </c>
      <c r="AP51" s="18">
        <f t="shared" si="23"/>
        <v>-2.0061491035974766E-3</v>
      </c>
      <c r="AQ51" s="18">
        <f t="shared" si="24"/>
        <v>9.8887121382772191E-4</v>
      </c>
      <c r="AR51" s="18">
        <f t="shared" si="25"/>
        <v>-0.12760906476776504</v>
      </c>
      <c r="AS51" s="18">
        <f t="shared" si="26"/>
        <v>-0.12113153088563494</v>
      </c>
      <c r="AT51" s="7"/>
      <c r="AU51" s="9">
        <v>1014.6892876240699</v>
      </c>
      <c r="AV51" s="9">
        <v>947.831033039261</v>
      </c>
      <c r="AW51" s="9">
        <v>869.79942321939996</v>
      </c>
      <c r="AX51" s="9">
        <v>1014.6892876240699</v>
      </c>
      <c r="AY51" s="10">
        <v>947.84255519999999</v>
      </c>
      <c r="AZ51" s="10">
        <v>836.86797047517302</v>
      </c>
      <c r="BA51" s="10">
        <f t="shared" si="27"/>
        <v>-66.858254584808947</v>
      </c>
      <c r="BB51" s="10">
        <f t="shared" si="27"/>
        <v>-78.031609819861046</v>
      </c>
      <c r="BC51" s="10">
        <f t="shared" si="28"/>
        <v>-1.1522160738991261E-2</v>
      </c>
      <c r="BD51" s="10">
        <f t="shared" si="29"/>
        <v>32.931452744226931</v>
      </c>
      <c r="BE51" s="18">
        <f t="shared" si="30"/>
        <v>-8.2326498183594318E-2</v>
      </c>
      <c r="BF51" s="18">
        <f t="shared" si="31"/>
        <v>-0.1170812432043745</v>
      </c>
      <c r="BG51" s="18">
        <f t="shared" si="32"/>
        <v>-6.5890371959439781E-2</v>
      </c>
      <c r="BH51" s="18">
        <f t="shared" si="33"/>
        <v>-6.5879016600829496E-2</v>
      </c>
      <c r="BI51" s="1"/>
      <c r="BJ51" s="9">
        <v>26.087033688899901</v>
      </c>
      <c r="BK51" s="9">
        <v>29.354137761400001</v>
      </c>
      <c r="BL51" s="9">
        <v>30.3606648694999</v>
      </c>
      <c r="BM51" s="9">
        <v>25.803987197600001</v>
      </c>
      <c r="BN51" s="10">
        <v>29.052282720000001</v>
      </c>
      <c r="BO51" s="10">
        <v>30.0313872414998</v>
      </c>
      <c r="BP51" s="10">
        <f t="shared" si="34"/>
        <v>3.2671040725000999</v>
      </c>
      <c r="BQ51" s="10">
        <f t="shared" si="34"/>
        <v>1.006527108099899</v>
      </c>
      <c r="BR51" s="10">
        <f t="shared" si="35"/>
        <v>0.30185504139999964</v>
      </c>
      <c r="BS51" s="10">
        <f t="shared" si="36"/>
        <v>0.3292776280000993</v>
      </c>
      <c r="BT51" s="18">
        <f t="shared" si="37"/>
        <v>3.4289104871050184E-2</v>
      </c>
      <c r="BU51" s="18">
        <f t="shared" si="38"/>
        <v>3.3701466109779039E-2</v>
      </c>
      <c r="BV51" s="18">
        <f t="shared" si="39"/>
        <v>0.12523861898067243</v>
      </c>
      <c r="BW51" s="18">
        <f t="shared" si="40"/>
        <v>0.12588347287283261</v>
      </c>
      <c r="BX51" s="1"/>
      <c r="BY51" s="9">
        <v>156289.656198696</v>
      </c>
      <c r="BZ51" s="9">
        <v>149334.57907873299</v>
      </c>
      <c r="CA51" s="9">
        <v>147496.86616436701</v>
      </c>
      <c r="CB51" s="9">
        <v>156289.6562</v>
      </c>
      <c r="CC51" s="10">
        <v>149485.57624989201</v>
      </c>
      <c r="CD51" s="10">
        <v>146146.515955282</v>
      </c>
      <c r="CE51" s="10">
        <f t="shared" si="41"/>
        <v>-6955.0771199630108</v>
      </c>
      <c r="CF51" s="10">
        <f t="shared" si="41"/>
        <v>-1837.712914365984</v>
      </c>
      <c r="CG51" s="10">
        <f t="shared" si="42"/>
        <v>-150.99717115901876</v>
      </c>
      <c r="CH51" s="10">
        <f t="shared" si="43"/>
        <v>1350.3502090850088</v>
      </c>
      <c r="CI51" s="18">
        <f t="shared" si="44"/>
        <v>-1.2306010608548306E-2</v>
      </c>
      <c r="CJ51" s="18">
        <f t="shared" si="45"/>
        <v>-2.233700654187647E-2</v>
      </c>
      <c r="CK51" s="18">
        <f t="shared" si="46"/>
        <v>-4.4501199178023657E-2</v>
      </c>
      <c r="CL51" s="18">
        <f t="shared" si="47"/>
        <v>-4.3535062495760925E-2</v>
      </c>
      <c r="CM51" s="6"/>
      <c r="CN51" s="9">
        <v>2730.5932062000002</v>
      </c>
      <c r="CO51" s="9">
        <v>2730.5932062000002</v>
      </c>
      <c r="CP51" s="9">
        <v>2730.5932062000002</v>
      </c>
      <c r="CQ51" s="9">
        <v>2730.5932062000002</v>
      </c>
      <c r="CR51" s="9">
        <v>2730.5932062000002</v>
      </c>
      <c r="CS51" s="9">
        <v>2730.5932062000002</v>
      </c>
      <c r="CT51" s="10">
        <f t="shared" si="48"/>
        <v>0</v>
      </c>
      <c r="CU51" s="10">
        <f t="shared" si="48"/>
        <v>0</v>
      </c>
      <c r="CV51" s="10">
        <f t="shared" si="49"/>
        <v>0</v>
      </c>
      <c r="CW51" s="10">
        <f t="shared" si="50"/>
        <v>0</v>
      </c>
      <c r="CX51" s="18">
        <f t="shared" si="51"/>
        <v>0</v>
      </c>
      <c r="CY51" s="18">
        <f t="shared" si="52"/>
        <v>0</v>
      </c>
      <c r="CZ51" s="18">
        <f t="shared" si="53"/>
        <v>0</v>
      </c>
      <c r="DA51" s="18">
        <f t="shared" si="54"/>
        <v>0</v>
      </c>
      <c r="DB51" s="7"/>
      <c r="DC51" s="9">
        <v>87936.062251989599</v>
      </c>
      <c r="DD51" s="9">
        <v>52064.304226857028</v>
      </c>
      <c r="DE51" s="9">
        <v>47279.613655485096</v>
      </c>
      <c r="DF51" s="9">
        <v>70075.017321872729</v>
      </c>
      <c r="DG51" s="10">
        <v>52467.275150000001</v>
      </c>
      <c r="DH51" s="10">
        <v>44977.117127307698</v>
      </c>
      <c r="DI51" s="10">
        <f t="shared" si="55"/>
        <v>-35871.758025132571</v>
      </c>
      <c r="DJ51" s="10">
        <f t="shared" si="55"/>
        <v>-4784.6905713719316</v>
      </c>
      <c r="DK51" s="10">
        <f t="shared" si="56"/>
        <v>-402.97092314297333</v>
      </c>
      <c r="DL51" s="10">
        <f t="shared" si="57"/>
        <v>2302.4965281773984</v>
      </c>
      <c r="DM51" s="18">
        <f t="shared" si="58"/>
        <v>-9.1899635314895464E-2</v>
      </c>
      <c r="DN51" s="18">
        <f t="shared" si="59"/>
        <v>-0.1427586624477544</v>
      </c>
      <c r="DO51" s="18">
        <f t="shared" si="60"/>
        <v>-0.40793000171350013</v>
      </c>
      <c r="DP51" s="18">
        <f t="shared" si="61"/>
        <v>-0.25126989396229188</v>
      </c>
      <c r="DQ51" s="7"/>
      <c r="DR51" s="9">
        <v>109030.41488587399</v>
      </c>
      <c r="DS51" s="9">
        <v>82920.096373700013</v>
      </c>
      <c r="DT51" s="9">
        <v>74227.026088500701</v>
      </c>
      <c r="DU51" s="9">
        <v>109030.41488700001</v>
      </c>
      <c r="DV51" s="10">
        <v>82920.096373700013</v>
      </c>
      <c r="DW51" s="10">
        <v>74227.026088500701</v>
      </c>
      <c r="DX51" s="10">
        <f t="shared" si="62"/>
        <v>-26110.318512173981</v>
      </c>
      <c r="DY51" s="10">
        <f t="shared" si="62"/>
        <v>-8693.0702851993119</v>
      </c>
      <c r="DZ51" s="10">
        <f t="shared" si="63"/>
        <v>0</v>
      </c>
      <c r="EA51" s="10">
        <f t="shared" si="64"/>
        <v>0</v>
      </c>
      <c r="EB51" s="18">
        <f t="shared" si="65"/>
        <v>-0.10483671227324473</v>
      </c>
      <c r="EC51" s="18">
        <f t="shared" si="66"/>
        <v>-0.10483671227324473</v>
      </c>
      <c r="ED51" s="18">
        <f t="shared" si="67"/>
        <v>-0.23947738380620287</v>
      </c>
      <c r="EE51" s="18">
        <f t="shared" si="68"/>
        <v>-0.23947738381405717</v>
      </c>
      <c r="EF51" s="6"/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v>0</v>
      </c>
      <c r="EM51" s="10">
        <f t="shared" si="69"/>
        <v>0</v>
      </c>
      <c r="EN51" s="10">
        <f t="shared" si="69"/>
        <v>0</v>
      </c>
      <c r="EO51" s="10">
        <f t="shared" si="70"/>
        <v>0</v>
      </c>
      <c r="EP51" s="10">
        <f t="shared" si="71"/>
        <v>0</v>
      </c>
      <c r="EQ51" s="18">
        <f t="shared" si="72"/>
        <v>0</v>
      </c>
      <c r="ER51" s="18">
        <f t="shared" si="73"/>
        <v>0</v>
      </c>
      <c r="ES51" s="18">
        <f t="shared" si="74"/>
        <v>0</v>
      </c>
      <c r="ET51" s="18">
        <f t="shared" si="75"/>
        <v>0</v>
      </c>
      <c r="EU51" s="7"/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10">
        <f t="shared" si="76"/>
        <v>0</v>
      </c>
      <c r="FC51" s="10">
        <f t="shared" si="76"/>
        <v>0</v>
      </c>
      <c r="FD51" s="10">
        <f t="shared" si="77"/>
        <v>0</v>
      </c>
      <c r="FE51" s="10">
        <f t="shared" si="78"/>
        <v>0</v>
      </c>
      <c r="FF51" s="18">
        <f t="shared" si="79"/>
        <v>0</v>
      </c>
      <c r="FG51" s="18">
        <f t="shared" si="80"/>
        <v>0</v>
      </c>
      <c r="FH51" s="18">
        <f t="shared" si="81"/>
        <v>0</v>
      </c>
      <c r="FI51" s="18">
        <f t="shared" si="82"/>
        <v>0</v>
      </c>
      <c r="FJ51" s="7"/>
    </row>
    <row r="52" spans="1:166">
      <c r="A52" s="5" t="s">
        <v>48</v>
      </c>
      <c r="B52" s="9">
        <f t="shared" si="83"/>
        <v>261568.93678591689</v>
      </c>
      <c r="C52" s="9">
        <f t="shared" si="84"/>
        <v>254230.48903964998</v>
      </c>
      <c r="D52" s="9">
        <f t="shared" si="85"/>
        <v>251846.54108481127</v>
      </c>
      <c r="E52" s="9">
        <f t="shared" si="86"/>
        <v>259568.00627116859</v>
      </c>
      <c r="F52" s="9">
        <f t="shared" si="87"/>
        <v>253630.3455251772</v>
      </c>
      <c r="G52" s="9">
        <f t="shared" si="88"/>
        <v>251190.36372814252</v>
      </c>
      <c r="H52" s="10">
        <f t="shared" si="6"/>
        <v>-7338.447746266902</v>
      </c>
      <c r="I52" s="10">
        <f t="shared" si="6"/>
        <v>-2383.9479548387171</v>
      </c>
      <c r="J52" s="10">
        <f t="shared" si="7"/>
        <v>600.1435144727875</v>
      </c>
      <c r="K52" s="10">
        <f t="shared" si="8"/>
        <v>656.17735666874796</v>
      </c>
      <c r="L52" s="18">
        <f t="shared" si="9"/>
        <v>-9.3771127288628034E-3</v>
      </c>
      <c r="M52" s="18">
        <f t="shared" si="10"/>
        <v>-9.6202281788575154E-3</v>
      </c>
      <c r="N52" s="18">
        <f t="shared" si="11"/>
        <v>-2.8055501683187677E-2</v>
      </c>
      <c r="O52" s="18">
        <f t="shared" si="12"/>
        <v>-2.2875164128619025E-2</v>
      </c>
      <c r="P52" s="5"/>
      <c r="Q52" s="10">
        <v>848.12354822179896</v>
      </c>
      <c r="R52" s="9">
        <v>913.22687757999904</v>
      </c>
      <c r="S52" s="9">
        <v>917.12630777000004</v>
      </c>
      <c r="T52" s="9">
        <v>848.12354819999996</v>
      </c>
      <c r="U52" s="10">
        <v>873.60711659999993</v>
      </c>
      <c r="V52" s="10">
        <v>886.09141127999897</v>
      </c>
      <c r="W52" s="10">
        <f t="shared" si="13"/>
        <v>65.103329358200085</v>
      </c>
      <c r="X52" s="10">
        <f t="shared" si="13"/>
        <v>3.8994301900009987</v>
      </c>
      <c r="Y52" s="10">
        <f t="shared" si="14"/>
        <v>39.619760979999114</v>
      </c>
      <c r="Z52" s="10">
        <f t="shared" si="15"/>
        <v>31.034896490001074</v>
      </c>
      <c r="AA52" s="18">
        <f t="shared" si="16"/>
        <v>4.2699468070128135E-3</v>
      </c>
      <c r="AB52" s="18">
        <f t="shared" si="17"/>
        <v>1.429051394245366E-2</v>
      </c>
      <c r="AC52" s="18">
        <f t="shared" si="18"/>
        <v>7.6761610374688524E-2</v>
      </c>
      <c r="AD52" s="18">
        <f t="shared" si="19"/>
        <v>3.0047000173600378E-2</v>
      </c>
      <c r="AE52" s="7"/>
      <c r="AF52" s="9">
        <v>12944.386543537899</v>
      </c>
      <c r="AG52" s="9">
        <v>12796.4683437188</v>
      </c>
      <c r="AH52" s="9">
        <v>12562.648684223699</v>
      </c>
      <c r="AI52" s="9">
        <v>12944.38654</v>
      </c>
      <c r="AJ52" s="10">
        <v>12813.28537</v>
      </c>
      <c r="AK52" s="10">
        <v>12815.5453530472</v>
      </c>
      <c r="AL52" s="10">
        <f t="shared" si="20"/>
        <v>-147.91819981909975</v>
      </c>
      <c r="AM52" s="10">
        <f t="shared" si="20"/>
        <v>-233.8196594951005</v>
      </c>
      <c r="AN52" s="10">
        <f t="shared" si="21"/>
        <v>-16.817026281200015</v>
      </c>
      <c r="AO52" s="10">
        <f t="shared" si="22"/>
        <v>-252.89666882350139</v>
      </c>
      <c r="AP52" s="18">
        <f t="shared" si="23"/>
        <v>-1.8272202393238589E-2</v>
      </c>
      <c r="AQ52" s="18">
        <f t="shared" si="24"/>
        <v>1.763781092780638E-4</v>
      </c>
      <c r="AR52" s="18">
        <f t="shared" si="25"/>
        <v>-1.1427208181831029E-2</v>
      </c>
      <c r="AS52" s="18">
        <f t="shared" si="26"/>
        <v>-1.012803268775068E-2</v>
      </c>
      <c r="AT52" s="7"/>
      <c r="AU52" s="9">
        <v>1500.2508723230801</v>
      </c>
      <c r="AV52" s="9">
        <v>1258.83282388713</v>
      </c>
      <c r="AW52" s="9">
        <v>1122.4996148140799</v>
      </c>
      <c r="AX52" s="9">
        <v>1500.2508723230801</v>
      </c>
      <c r="AY52" s="10">
        <v>1258.8605130000001</v>
      </c>
      <c r="AZ52" s="10">
        <v>1060.22729147072</v>
      </c>
      <c r="BA52" s="10">
        <f t="shared" si="27"/>
        <v>-241.41804843595014</v>
      </c>
      <c r="BB52" s="10">
        <f t="shared" si="27"/>
        <v>-136.33320907305006</v>
      </c>
      <c r="BC52" s="10">
        <f t="shared" si="28"/>
        <v>-2.768911287012088E-2</v>
      </c>
      <c r="BD52" s="10">
        <f t="shared" si="29"/>
        <v>62.272323343359858</v>
      </c>
      <c r="BE52" s="18">
        <f t="shared" si="30"/>
        <v>-0.10830128233554388</v>
      </c>
      <c r="BF52" s="18">
        <f t="shared" si="31"/>
        <v>-0.15778811034108592</v>
      </c>
      <c r="BG52" s="18">
        <f t="shared" si="32"/>
        <v>-0.16091845229999679</v>
      </c>
      <c r="BH52" s="18">
        <f t="shared" si="33"/>
        <v>-0.16089999597820359</v>
      </c>
      <c r="BI52" s="1"/>
      <c r="BJ52" s="9">
        <v>0</v>
      </c>
      <c r="BK52" s="9">
        <v>0</v>
      </c>
      <c r="BL52" s="9">
        <v>0</v>
      </c>
      <c r="BM52" s="9">
        <v>0</v>
      </c>
      <c r="BN52" s="10">
        <v>0</v>
      </c>
      <c r="BO52" s="10">
        <v>0</v>
      </c>
      <c r="BP52" s="10">
        <f t="shared" si="34"/>
        <v>0</v>
      </c>
      <c r="BQ52" s="10">
        <f t="shared" si="34"/>
        <v>0</v>
      </c>
      <c r="BR52" s="10">
        <f t="shared" si="35"/>
        <v>0</v>
      </c>
      <c r="BS52" s="10">
        <f t="shared" si="36"/>
        <v>0</v>
      </c>
      <c r="BT52" s="18">
        <f t="shared" si="37"/>
        <v>0</v>
      </c>
      <c r="BU52" s="18">
        <f t="shared" si="38"/>
        <v>0</v>
      </c>
      <c r="BV52" s="18">
        <f t="shared" si="39"/>
        <v>0</v>
      </c>
      <c r="BW52" s="18">
        <f t="shared" si="40"/>
        <v>0</v>
      </c>
      <c r="BX52" s="1"/>
      <c r="BY52" s="9">
        <v>181322.80625263599</v>
      </c>
      <c r="BZ52" s="9">
        <v>180448.14402659101</v>
      </c>
      <c r="CA52" s="9">
        <v>180037.06107197201</v>
      </c>
      <c r="CB52" s="9">
        <v>181322.8063</v>
      </c>
      <c r="CC52" s="10">
        <v>180320.09208028723</v>
      </c>
      <c r="CD52" s="10">
        <v>179892.92062229701</v>
      </c>
      <c r="CE52" s="10">
        <f t="shared" si="41"/>
        <v>-874.66222604498034</v>
      </c>
      <c r="CF52" s="10">
        <f t="shared" si="41"/>
        <v>-411.08295461899252</v>
      </c>
      <c r="CG52" s="10">
        <f t="shared" si="42"/>
        <v>128.0519463037781</v>
      </c>
      <c r="CH52" s="10">
        <f t="shared" si="43"/>
        <v>144.14044967500377</v>
      </c>
      <c r="CI52" s="18">
        <f t="shared" si="44"/>
        <v>-2.2781223760240778E-3</v>
      </c>
      <c r="CJ52" s="18">
        <f t="shared" si="45"/>
        <v>-2.368962066634376E-3</v>
      </c>
      <c r="CK52" s="18">
        <f t="shared" si="46"/>
        <v>-4.8237849618669518E-3</v>
      </c>
      <c r="CL52" s="18">
        <f t="shared" si="47"/>
        <v>-5.5299950412954135E-3</v>
      </c>
      <c r="CM52" s="6"/>
      <c r="CN52" s="9">
        <v>43074.727625999978</v>
      </c>
      <c r="CO52" s="9">
        <v>43074.727625999978</v>
      </c>
      <c r="CP52" s="9">
        <v>43074.727625999978</v>
      </c>
      <c r="CQ52" s="9">
        <v>43074.727625999978</v>
      </c>
      <c r="CR52" s="9">
        <v>43074.727625999978</v>
      </c>
      <c r="CS52" s="9">
        <v>43074.727625999978</v>
      </c>
      <c r="CT52" s="10">
        <f t="shared" si="48"/>
        <v>0</v>
      </c>
      <c r="CU52" s="10">
        <f t="shared" si="48"/>
        <v>0</v>
      </c>
      <c r="CV52" s="10">
        <f t="shared" si="49"/>
        <v>0</v>
      </c>
      <c r="CW52" s="10">
        <f t="shared" si="50"/>
        <v>0</v>
      </c>
      <c r="CX52" s="18">
        <f t="shared" si="51"/>
        <v>0</v>
      </c>
      <c r="CY52" s="18">
        <f t="shared" si="52"/>
        <v>0</v>
      </c>
      <c r="CZ52" s="18">
        <f t="shared" si="53"/>
        <v>0</v>
      </c>
      <c r="DA52" s="18">
        <f t="shared" si="54"/>
        <v>0</v>
      </c>
      <c r="DB52" s="7"/>
      <c r="DC52" s="9">
        <v>12423.311052683201</v>
      </c>
      <c r="DD52" s="9">
        <v>7901.8628405831059</v>
      </c>
      <c r="DE52" s="9">
        <v>7020.36230585475</v>
      </c>
      <c r="DF52" s="9">
        <v>10422.380494345527</v>
      </c>
      <c r="DG52" s="10">
        <v>7452.5463179999997</v>
      </c>
      <c r="DH52" s="10">
        <v>6348.7359498708502</v>
      </c>
      <c r="DI52" s="10">
        <f t="shared" si="55"/>
        <v>-4521.4482121000947</v>
      </c>
      <c r="DJ52" s="10">
        <f t="shared" si="55"/>
        <v>-881.50053472835589</v>
      </c>
      <c r="DK52" s="10">
        <f t="shared" si="56"/>
        <v>449.31652258310623</v>
      </c>
      <c r="DL52" s="10">
        <f t="shared" si="57"/>
        <v>671.62635598389988</v>
      </c>
      <c r="DM52" s="18">
        <f t="shared" si="58"/>
        <v>-0.11155604096303283</v>
      </c>
      <c r="DN52" s="18">
        <f t="shared" si="59"/>
        <v>-0.14811184272188102</v>
      </c>
      <c r="DO52" s="18">
        <f t="shared" si="60"/>
        <v>-0.36394872453294547</v>
      </c>
      <c r="DP52" s="18">
        <f t="shared" si="61"/>
        <v>-0.2849477792483931</v>
      </c>
      <c r="DQ52" s="7"/>
      <c r="DR52" s="9">
        <v>9455.3308905149406</v>
      </c>
      <c r="DS52" s="9">
        <v>7837.2265012900007</v>
      </c>
      <c r="DT52" s="9">
        <v>7112.1154741767396</v>
      </c>
      <c r="DU52" s="9">
        <v>9455.3308903000016</v>
      </c>
      <c r="DV52" s="10">
        <v>7837.2265012900007</v>
      </c>
      <c r="DW52" s="10">
        <v>7112.1154741767396</v>
      </c>
      <c r="DX52" s="10">
        <f t="shared" si="62"/>
        <v>-1618.10438922494</v>
      </c>
      <c r="DY52" s="10">
        <f t="shared" si="62"/>
        <v>-725.11102711326112</v>
      </c>
      <c r="DZ52" s="10">
        <f t="shared" si="63"/>
        <v>0</v>
      </c>
      <c r="EA52" s="10">
        <f t="shared" si="64"/>
        <v>0</v>
      </c>
      <c r="EB52" s="18">
        <f t="shared" si="65"/>
        <v>-9.2521382021293952E-2</v>
      </c>
      <c r="EC52" s="18">
        <f t="shared" si="66"/>
        <v>-9.2521382021293952E-2</v>
      </c>
      <c r="ED52" s="18">
        <f t="shared" si="67"/>
        <v>-0.17113143981540951</v>
      </c>
      <c r="EE52" s="18">
        <f t="shared" si="68"/>
        <v>-0.17113143979656761</v>
      </c>
      <c r="EF52" s="6"/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v>0</v>
      </c>
      <c r="EM52" s="10">
        <f t="shared" si="69"/>
        <v>0</v>
      </c>
      <c r="EN52" s="10">
        <f t="shared" si="69"/>
        <v>0</v>
      </c>
      <c r="EO52" s="10">
        <f t="shared" si="70"/>
        <v>0</v>
      </c>
      <c r="EP52" s="10">
        <f t="shared" si="71"/>
        <v>0</v>
      </c>
      <c r="EQ52" s="18">
        <f t="shared" si="72"/>
        <v>0</v>
      </c>
      <c r="ER52" s="18">
        <f t="shared" si="73"/>
        <v>0</v>
      </c>
      <c r="ES52" s="18">
        <f t="shared" si="74"/>
        <v>0</v>
      </c>
      <c r="ET52" s="18">
        <f t="shared" si="75"/>
        <v>0</v>
      </c>
      <c r="EU52" s="7"/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10">
        <f t="shared" si="76"/>
        <v>0</v>
      </c>
      <c r="FC52" s="10">
        <f t="shared" si="76"/>
        <v>0</v>
      </c>
      <c r="FD52" s="10">
        <f t="shared" si="77"/>
        <v>0</v>
      </c>
      <c r="FE52" s="10">
        <f t="shared" si="78"/>
        <v>0</v>
      </c>
      <c r="FF52" s="18">
        <f t="shared" si="79"/>
        <v>0</v>
      </c>
      <c r="FG52" s="18">
        <f t="shared" si="80"/>
        <v>0</v>
      </c>
      <c r="FH52" s="18">
        <f t="shared" si="81"/>
        <v>0</v>
      </c>
      <c r="FI52" s="18">
        <f t="shared" si="82"/>
        <v>0</v>
      </c>
      <c r="FJ52" s="7"/>
    </row>
    <row r="53" spans="1:166">
      <c r="A53" s="4" t="s">
        <v>58</v>
      </c>
      <c r="B53" s="11">
        <f t="shared" ref="B53:G53" si="89">SUM(B2:B52)</f>
        <v>17554020.186230961</v>
      </c>
      <c r="C53" s="11">
        <f t="shared" si="89"/>
        <v>14842539.382183766</v>
      </c>
      <c r="D53" s="11">
        <f t="shared" si="89"/>
        <v>14288084.070606731</v>
      </c>
      <c r="E53" s="11">
        <f t="shared" si="89"/>
        <v>16690082.850680152</v>
      </c>
      <c r="F53" s="11">
        <f t="shared" si="89"/>
        <v>14604637.883683003</v>
      </c>
      <c r="G53" s="11">
        <f t="shared" si="89"/>
        <v>13940885.547631944</v>
      </c>
      <c r="H53" s="10">
        <f t="shared" si="6"/>
        <v>-2711480.8040471952</v>
      </c>
      <c r="I53" s="10">
        <f t="shared" si="6"/>
        <v>-554455.31157703511</v>
      </c>
      <c r="J53" s="10">
        <f t="shared" si="7"/>
        <v>237901.49850076251</v>
      </c>
      <c r="K53" s="10">
        <f t="shared" si="8"/>
        <v>347198.52297478728</v>
      </c>
      <c r="L53" s="18">
        <f t="shared" si="9"/>
        <v>-3.7355825529597396E-2</v>
      </c>
      <c r="M53" s="18">
        <f t="shared" si="10"/>
        <v>-4.5448051594119673E-2</v>
      </c>
      <c r="N53" s="18">
        <f t="shared" si="11"/>
        <v>-0.15446494736140437</v>
      </c>
      <c r="O53" s="18">
        <f t="shared" si="12"/>
        <v>-0.12495114527919571</v>
      </c>
      <c r="P53" s="4"/>
      <c r="Q53" s="11">
        <f t="shared" ref="Q53:V53" si="90">SUM(Q2:Q52)</f>
        <v>41088.508189986707</v>
      </c>
      <c r="R53" s="11">
        <f t="shared" si="90"/>
        <v>39635.572276799925</v>
      </c>
      <c r="S53" s="11">
        <f t="shared" si="90"/>
        <v>41503.764467569934</v>
      </c>
      <c r="T53" s="11">
        <f t="shared" si="90"/>
        <v>40950.477588033995</v>
      </c>
      <c r="U53" s="11">
        <f t="shared" si="90"/>
        <v>43589.554399169996</v>
      </c>
      <c r="V53" s="11">
        <f t="shared" si="90"/>
        <v>45278.705517819937</v>
      </c>
      <c r="W53" s="10">
        <f t="shared" si="13"/>
        <v>-1452.9359131867823</v>
      </c>
      <c r="X53" s="10">
        <f t="shared" si="13"/>
        <v>1868.1921907700089</v>
      </c>
      <c r="Y53" s="10">
        <f t="shared" si="14"/>
        <v>-3953.982122370071</v>
      </c>
      <c r="Z53" s="10">
        <f t="shared" si="15"/>
        <v>-3774.9410502500032</v>
      </c>
      <c r="AA53" s="18">
        <f t="shared" si="16"/>
        <v>4.7134230274846478E-2</v>
      </c>
      <c r="AB53" s="18">
        <f t="shared" si="17"/>
        <v>3.875128208885991E-2</v>
      </c>
      <c r="AC53" s="18">
        <f t="shared" si="18"/>
        <v>-3.5361125949587617E-2</v>
      </c>
      <c r="AD53" s="18">
        <f t="shared" si="19"/>
        <v>6.4445568564190744E-2</v>
      </c>
      <c r="AE53" s="7"/>
      <c r="AF53" s="11">
        <f t="shared" ref="AF53:AK53" si="91">SUM(AF2:AF52)</f>
        <v>1309894.6881256395</v>
      </c>
      <c r="AG53" s="11">
        <f t="shared" si="91"/>
        <v>1187965.252751596</v>
      </c>
      <c r="AH53" s="11">
        <f t="shared" si="91"/>
        <v>1176038.0600655582</v>
      </c>
      <c r="AI53" s="11">
        <f t="shared" si="91"/>
        <v>1310085.1174034304</v>
      </c>
      <c r="AJ53" s="11">
        <f t="shared" si="91"/>
        <v>1215814.2692468697</v>
      </c>
      <c r="AK53" s="11">
        <f t="shared" si="91"/>
        <v>1209114.3207373833</v>
      </c>
      <c r="AL53" s="10">
        <f t="shared" si="20"/>
        <v>-121929.43537404342</v>
      </c>
      <c r="AM53" s="10">
        <f t="shared" si="20"/>
        <v>-11927.192686037859</v>
      </c>
      <c r="AN53" s="10">
        <f t="shared" si="21"/>
        <v>-27849.016495273681</v>
      </c>
      <c r="AO53" s="10">
        <f t="shared" si="22"/>
        <v>-33076.260671825148</v>
      </c>
      <c r="AP53" s="18">
        <f t="shared" si="23"/>
        <v>-1.0040018138924337E-2</v>
      </c>
      <c r="AQ53" s="18">
        <f t="shared" si="24"/>
        <v>-5.5106677713501777E-3</v>
      </c>
      <c r="AR53" s="18">
        <f t="shared" si="25"/>
        <v>-9.3083387908470136E-2</v>
      </c>
      <c r="AS53" s="18">
        <f t="shared" si="26"/>
        <v>-7.1957804042079437E-2</v>
      </c>
      <c r="AT53" s="7"/>
      <c r="AU53" s="11">
        <f t="shared" ref="AU53:AZ53" si="92">SUM(AU2:AU52)</f>
        <v>67690.391749893548</v>
      </c>
      <c r="AV53" s="11">
        <f t="shared" si="92"/>
        <v>60670.069954228224</v>
      </c>
      <c r="AW53" s="11">
        <f t="shared" si="92"/>
        <v>55550.569629730882</v>
      </c>
      <c r="AX53" s="11">
        <f t="shared" si="92"/>
        <v>67690.391749893548</v>
      </c>
      <c r="AY53" s="11">
        <f t="shared" si="92"/>
        <v>60671.1848551</v>
      </c>
      <c r="AZ53" s="11">
        <f t="shared" si="92"/>
        <v>53137.708067254789</v>
      </c>
      <c r="BA53" s="10">
        <f t="shared" si="27"/>
        <v>-7020.3217956653243</v>
      </c>
      <c r="BB53" s="10">
        <f t="shared" si="27"/>
        <v>-5119.5003244973414</v>
      </c>
      <c r="BC53" s="10">
        <f t="shared" si="28"/>
        <v>-1.1149008717766264</v>
      </c>
      <c r="BD53" s="10">
        <f t="shared" si="29"/>
        <v>2412.8615624760932</v>
      </c>
      <c r="BE53" s="18">
        <f t="shared" si="30"/>
        <v>-8.4382634276830154E-2</v>
      </c>
      <c r="BF53" s="18">
        <f t="shared" si="31"/>
        <v>-0.12416894125007268</v>
      </c>
      <c r="BG53" s="18">
        <f t="shared" si="32"/>
        <v>-0.1037122346935799</v>
      </c>
      <c r="BH53" s="18">
        <f t="shared" si="33"/>
        <v>-0.10369576410088639</v>
      </c>
      <c r="BI53" s="1"/>
      <c r="BJ53" s="11">
        <f t="shared" ref="BJ53:BO53" si="93">SUM(BJ2:BJ52)</f>
        <v>4570.3234007004794</v>
      </c>
      <c r="BK53" s="11">
        <f t="shared" si="93"/>
        <v>5860.8072181394082</v>
      </c>
      <c r="BL53" s="11">
        <f t="shared" si="93"/>
        <v>6300.8301378980323</v>
      </c>
      <c r="BM53" s="11">
        <f t="shared" si="93"/>
        <v>22367.394655574804</v>
      </c>
      <c r="BN53" s="11">
        <f t="shared" si="93"/>
        <v>29420.611233690011</v>
      </c>
      <c r="BO53" s="11">
        <f t="shared" si="93"/>
        <v>31709.839420190685</v>
      </c>
      <c r="BP53" s="10">
        <f t="shared" si="34"/>
        <v>1290.4838174389288</v>
      </c>
      <c r="BQ53" s="10">
        <f t="shared" si="34"/>
        <v>440.02291975862408</v>
      </c>
      <c r="BR53" s="10">
        <f t="shared" si="35"/>
        <v>-23559.804015550602</v>
      </c>
      <c r="BS53" s="10">
        <f t="shared" si="36"/>
        <v>-25409.009282292653</v>
      </c>
      <c r="BT53" s="18">
        <f t="shared" si="37"/>
        <v>7.5078893295916202E-2</v>
      </c>
      <c r="BU53" s="18">
        <f t="shared" si="38"/>
        <v>7.781035439125214E-2</v>
      </c>
      <c r="BV53" s="18">
        <f t="shared" si="39"/>
        <v>0.28236159770250402</v>
      </c>
      <c r="BW53" s="18">
        <f t="shared" si="40"/>
        <v>0.3153347399965189</v>
      </c>
      <c r="BX53" s="1"/>
      <c r="BY53" s="11">
        <f t="shared" ref="BY53:CD53" si="94">SUM(BY2:BY52)</f>
        <v>7530578.1706091259</v>
      </c>
      <c r="BZ53" s="11">
        <f t="shared" si="94"/>
        <v>7213031.0516146868</v>
      </c>
      <c r="CA53" s="11">
        <f t="shared" si="94"/>
        <v>7125825.6268679667</v>
      </c>
      <c r="CB53" s="11">
        <f t="shared" si="94"/>
        <v>7474511.6548030004</v>
      </c>
      <c r="CC53" s="11">
        <f t="shared" si="94"/>
        <v>7214111.9076137748</v>
      </c>
      <c r="CD53" s="11">
        <f t="shared" si="94"/>
        <v>7069485.005024178</v>
      </c>
      <c r="CE53" s="10">
        <f t="shared" si="41"/>
        <v>-317547.11899443902</v>
      </c>
      <c r="CF53" s="10">
        <f t="shared" si="41"/>
        <v>-87205.42474672012</v>
      </c>
      <c r="CG53" s="10">
        <f t="shared" si="42"/>
        <v>-1080.8559990879148</v>
      </c>
      <c r="CH53" s="10">
        <f t="shared" si="43"/>
        <v>56340.621843788773</v>
      </c>
      <c r="CI53" s="18">
        <f t="shared" si="44"/>
        <v>-1.2089983270929991E-2</v>
      </c>
      <c r="CJ53" s="18">
        <f t="shared" si="45"/>
        <v>-2.0047776419569754E-2</v>
      </c>
      <c r="CK53" s="18">
        <f t="shared" si="46"/>
        <v>-4.2167694405428842E-2</v>
      </c>
      <c r="CL53" s="18">
        <f t="shared" si="47"/>
        <v>-3.4838362586791467E-2</v>
      </c>
      <c r="CM53" s="1"/>
      <c r="CN53" s="11">
        <f t="shared" ref="CN53:CS53" si="95">SUM(CN2:CN52)</f>
        <v>1958992.0983232004</v>
      </c>
      <c r="CO53" s="11">
        <f t="shared" si="95"/>
        <v>1958992.0983232004</v>
      </c>
      <c r="CP53" s="11">
        <f t="shared" si="95"/>
        <v>1958992.0983232004</v>
      </c>
      <c r="CQ53" s="11">
        <f t="shared" si="95"/>
        <v>1958992.0983232004</v>
      </c>
      <c r="CR53" s="11">
        <f t="shared" si="95"/>
        <v>1958992.0983232004</v>
      </c>
      <c r="CS53" s="11">
        <f t="shared" si="95"/>
        <v>1958992.0983232004</v>
      </c>
      <c r="CT53" s="10">
        <f t="shared" si="48"/>
        <v>0</v>
      </c>
      <c r="CU53" s="10">
        <f t="shared" si="48"/>
        <v>0</v>
      </c>
      <c r="CV53" s="10">
        <f t="shared" si="49"/>
        <v>0</v>
      </c>
      <c r="CW53" s="10">
        <f t="shared" si="50"/>
        <v>0</v>
      </c>
      <c r="CX53" s="18">
        <f t="shared" si="51"/>
        <v>0</v>
      </c>
      <c r="CY53" s="18">
        <f t="shared" si="52"/>
        <v>0</v>
      </c>
      <c r="CZ53" s="18">
        <f t="shared" si="53"/>
        <v>0</v>
      </c>
      <c r="DA53" s="18">
        <f t="shared" si="54"/>
        <v>0</v>
      </c>
      <c r="DB53" s="7"/>
      <c r="DC53" s="11">
        <f t="shared" ref="DC53:DH53" si="96">SUM(DC2:DC52)</f>
        <v>3949361.9071620968</v>
      </c>
      <c r="DD53" s="11">
        <f t="shared" si="96"/>
        <v>2407640.4405797394</v>
      </c>
      <c r="DE53" s="11">
        <f t="shared" si="96"/>
        <v>2163106.4682765771</v>
      </c>
      <c r="DF53" s="11">
        <f t="shared" si="96"/>
        <v>3123641.6174509749</v>
      </c>
      <c r="DG53" s="11">
        <f t="shared" si="96"/>
        <v>2135207.6002540002</v>
      </c>
      <c r="DH53" s="11">
        <f t="shared" si="96"/>
        <v>1833278.7779210461</v>
      </c>
      <c r="DI53" s="10">
        <f t="shared" si="55"/>
        <v>-1541721.4665823574</v>
      </c>
      <c r="DJ53" s="10">
        <f t="shared" si="55"/>
        <v>-244533.97230316233</v>
      </c>
      <c r="DK53" s="10">
        <f t="shared" si="56"/>
        <v>272432.84032573923</v>
      </c>
      <c r="DL53" s="10">
        <f t="shared" si="57"/>
        <v>329827.69035553094</v>
      </c>
      <c r="DM53" s="18">
        <f t="shared" si="58"/>
        <v>-0.10156581862542591</v>
      </c>
      <c r="DN53" s="18">
        <f t="shared" si="59"/>
        <v>-0.14140490240716508</v>
      </c>
      <c r="DO53" s="18">
        <f t="shared" si="60"/>
        <v>-0.39037229375876475</v>
      </c>
      <c r="DP53" s="18">
        <f t="shared" si="61"/>
        <v>-0.31643643485694722</v>
      </c>
      <c r="DQ53" s="7"/>
      <c r="DR53" s="11">
        <f t="shared" ref="DR53:DW53" si="97">SUM(DR2:DR52)</f>
        <v>2691844.0986703155</v>
      </c>
      <c r="DS53" s="11">
        <f t="shared" si="97"/>
        <v>1968744.0894653748</v>
      </c>
      <c r="DT53" s="11">
        <f t="shared" si="97"/>
        <v>1760766.6528382334</v>
      </c>
      <c r="DU53" s="11">
        <f t="shared" si="97"/>
        <v>2691844.0987060438</v>
      </c>
      <c r="DV53" s="11">
        <f t="shared" si="97"/>
        <v>1946830.6577572005</v>
      </c>
      <c r="DW53" s="11">
        <f t="shared" si="97"/>
        <v>1739889.0926208715</v>
      </c>
      <c r="DX53" s="10">
        <f t="shared" si="62"/>
        <v>-723100.00920494064</v>
      </c>
      <c r="DY53" s="10">
        <f t="shared" si="62"/>
        <v>-207977.43662714143</v>
      </c>
      <c r="DZ53" s="10">
        <f t="shared" si="63"/>
        <v>21913.431708174292</v>
      </c>
      <c r="EA53" s="10">
        <f t="shared" si="64"/>
        <v>20877.560217361897</v>
      </c>
      <c r="EB53" s="18">
        <f t="shared" si="65"/>
        <v>-0.10563965003883215</v>
      </c>
      <c r="EC53" s="18">
        <f t="shared" si="66"/>
        <v>-0.10629664388721467</v>
      </c>
      <c r="ED53" s="18">
        <f t="shared" si="67"/>
        <v>-0.26862625869088363</v>
      </c>
      <c r="EE53" s="18">
        <f t="shared" si="68"/>
        <v>-0.2767669350936659</v>
      </c>
      <c r="EF53" s="1"/>
      <c r="EG53" s="11">
        <f t="shared" ref="EG53:EL53" si="98">SUM(EG2:EG52)</f>
        <v>0</v>
      </c>
      <c r="EH53" s="11">
        <f t="shared" si="98"/>
        <v>0</v>
      </c>
      <c r="EI53" s="11">
        <f t="shared" si="98"/>
        <v>0</v>
      </c>
      <c r="EJ53" s="11">
        <f t="shared" si="98"/>
        <v>0</v>
      </c>
      <c r="EK53" s="11">
        <f t="shared" si="98"/>
        <v>0</v>
      </c>
      <c r="EL53" s="11">
        <f t="shared" si="98"/>
        <v>0</v>
      </c>
      <c r="EM53" s="10">
        <f t="shared" si="69"/>
        <v>0</v>
      </c>
      <c r="EN53" s="10">
        <f t="shared" si="69"/>
        <v>0</v>
      </c>
      <c r="EO53" s="10">
        <f t="shared" si="70"/>
        <v>0</v>
      </c>
      <c r="EP53" s="10">
        <f t="shared" si="71"/>
        <v>0</v>
      </c>
      <c r="EQ53" s="18">
        <f t="shared" si="72"/>
        <v>0</v>
      </c>
      <c r="ER53" s="18">
        <f t="shared" si="73"/>
        <v>0</v>
      </c>
      <c r="ES53" s="18">
        <f t="shared" si="74"/>
        <v>0</v>
      </c>
      <c r="ET53" s="18">
        <f t="shared" si="75"/>
        <v>0</v>
      </c>
      <c r="EU53" s="7"/>
      <c r="EV53" s="11">
        <f t="shared" ref="EV53:FA53" si="99">SUM(EV2:EV52)</f>
        <v>0</v>
      </c>
      <c r="EW53" s="11">
        <f t="shared" si="99"/>
        <v>0</v>
      </c>
      <c r="EX53" s="11">
        <f t="shared" si="99"/>
        <v>0</v>
      </c>
      <c r="EY53" s="11">
        <f t="shared" si="99"/>
        <v>0</v>
      </c>
      <c r="EZ53" s="11">
        <f t="shared" si="99"/>
        <v>0</v>
      </c>
      <c r="FA53" s="11">
        <f t="shared" si="99"/>
        <v>0</v>
      </c>
      <c r="FB53" s="10">
        <f t="shared" si="76"/>
        <v>0</v>
      </c>
      <c r="FC53" s="10">
        <f t="shared" si="76"/>
        <v>0</v>
      </c>
      <c r="FD53" s="10">
        <f t="shared" si="77"/>
        <v>0</v>
      </c>
      <c r="FE53" s="10">
        <f t="shared" si="78"/>
        <v>0</v>
      </c>
      <c r="FF53" s="18">
        <f t="shared" si="79"/>
        <v>0</v>
      </c>
      <c r="FG53" s="18">
        <f t="shared" si="80"/>
        <v>0</v>
      </c>
      <c r="FH53" s="18">
        <f t="shared" si="81"/>
        <v>0</v>
      </c>
      <c r="FI53" s="18">
        <f t="shared" si="82"/>
        <v>0</v>
      </c>
      <c r="FJ53" s="7"/>
    </row>
  </sheetData>
  <mergeCells count="11">
    <mergeCell ref="DC1:DP1"/>
    <mergeCell ref="DR1:EE1"/>
    <mergeCell ref="EG1:ET1"/>
    <mergeCell ref="EV1:FI1"/>
    <mergeCell ref="B1:O1"/>
    <mergeCell ref="CN1:DA1"/>
    <mergeCell ref="Q1:AD1"/>
    <mergeCell ref="AF1:AS1"/>
    <mergeCell ref="AU1:BH1"/>
    <mergeCell ref="BJ1:BW1"/>
    <mergeCell ref="BY1:C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FJ53"/>
  <sheetViews>
    <sheetView zoomScale="90" zoomScaleNormal="90" workbookViewId="0">
      <pane xSplit="1" ySplit="2" topLeftCell="H18" activePane="bottomRight" state="frozen"/>
      <selection activeCell="D34" sqref="D34"/>
      <selection pane="topRight" activeCell="D34" sqref="D34"/>
      <selection pane="bottomLeft" activeCell="D34" sqref="D34"/>
      <selection pane="bottomRight" activeCell="B2" sqref="B1:H1048576"/>
    </sheetView>
  </sheetViews>
  <sheetFormatPr defaultRowHeight="12.75"/>
  <cols>
    <col min="1" max="1" width="17.42578125" bestFit="1" customWidth="1"/>
    <col min="2" max="8" width="12.5703125" customWidth="1"/>
    <col min="9" max="13" width="10.85546875" customWidth="1"/>
    <col min="14" max="14" width="10.140625" bestFit="1" customWidth="1"/>
    <col min="15" max="15" width="10.85546875" bestFit="1" customWidth="1"/>
    <col min="16" max="16" width="17.42578125" customWidth="1"/>
    <col min="38" max="38" width="9.85546875" bestFit="1" customWidth="1"/>
    <col min="39" max="43" width="9.85546875" customWidth="1"/>
    <col min="44" max="44" width="9.85546875" bestFit="1" customWidth="1"/>
    <col min="83" max="83" width="9.85546875" bestFit="1" customWidth="1"/>
    <col min="84" max="88" width="9.85546875" customWidth="1"/>
    <col min="89" max="89" width="9.85546875" bestFit="1" customWidth="1"/>
    <col min="107" max="112" width="10.85546875" customWidth="1"/>
    <col min="113" max="118" width="10.7109375" customWidth="1"/>
    <col min="120" max="120" width="10.85546875" customWidth="1"/>
    <col min="122" max="127" width="9.85546875" customWidth="1"/>
    <col min="128" max="133" width="9.7109375" customWidth="1"/>
    <col min="135" max="135" width="9.7109375" customWidth="1"/>
  </cols>
  <sheetData>
    <row r="1" spans="1:166">
      <c r="B1" s="172" t="s">
        <v>62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Q1" s="172" t="s">
        <v>49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 s="172" t="s">
        <v>50</v>
      </c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U1" s="172" t="s">
        <v>55</v>
      </c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J1" s="172" t="s">
        <v>56</v>
      </c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Y1" s="172" t="s">
        <v>52</v>
      </c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N1" s="172" t="s">
        <v>51</v>
      </c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C1" s="172" t="s">
        <v>53</v>
      </c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R1" s="172" t="s">
        <v>54</v>
      </c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G1" s="172" t="s">
        <v>60</v>
      </c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V1" s="172" t="s">
        <v>61</v>
      </c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</row>
    <row r="2" spans="1:166" ht="38.25">
      <c r="B2" s="8" t="s">
        <v>63</v>
      </c>
      <c r="C2" s="8" t="s">
        <v>64</v>
      </c>
      <c r="D2" s="8" t="s">
        <v>70</v>
      </c>
      <c r="E2" s="8" t="s">
        <v>65</v>
      </c>
      <c r="F2" s="8" t="s">
        <v>66</v>
      </c>
      <c r="G2" s="8" t="s">
        <v>75</v>
      </c>
      <c r="H2" s="12" t="s">
        <v>67</v>
      </c>
      <c r="I2" s="12" t="s">
        <v>71</v>
      </c>
      <c r="J2" s="12" t="s">
        <v>78</v>
      </c>
      <c r="K2" s="12" t="s">
        <v>76</v>
      </c>
      <c r="L2" s="12" t="s">
        <v>72</v>
      </c>
      <c r="M2" s="12" t="s">
        <v>77</v>
      </c>
      <c r="N2" s="12" t="s">
        <v>73</v>
      </c>
      <c r="O2" s="12" t="s">
        <v>74</v>
      </c>
      <c r="Q2" s="8" t="s">
        <v>63</v>
      </c>
      <c r="R2" s="8" t="s">
        <v>64</v>
      </c>
      <c r="S2" s="8" t="s">
        <v>70</v>
      </c>
      <c r="T2" s="8" t="s">
        <v>65</v>
      </c>
      <c r="U2" s="8" t="s">
        <v>66</v>
      </c>
      <c r="V2" s="8" t="s">
        <v>75</v>
      </c>
      <c r="W2" s="12" t="s">
        <v>67</v>
      </c>
      <c r="X2" s="12" t="s">
        <v>71</v>
      </c>
      <c r="Y2" s="12" t="s">
        <v>78</v>
      </c>
      <c r="Z2" s="12" t="s">
        <v>76</v>
      </c>
      <c r="AA2" s="12" t="s">
        <v>72</v>
      </c>
      <c r="AB2" s="12" t="s">
        <v>77</v>
      </c>
      <c r="AC2" s="12" t="s">
        <v>73</v>
      </c>
      <c r="AD2" s="12" t="s">
        <v>74</v>
      </c>
      <c r="AF2" s="8" t="s">
        <v>63</v>
      </c>
      <c r="AG2" s="8" t="s">
        <v>64</v>
      </c>
      <c r="AH2" s="8" t="s">
        <v>70</v>
      </c>
      <c r="AI2" s="8" t="s">
        <v>65</v>
      </c>
      <c r="AJ2" s="8" t="s">
        <v>66</v>
      </c>
      <c r="AK2" s="8" t="s">
        <v>75</v>
      </c>
      <c r="AL2" s="12" t="s">
        <v>67</v>
      </c>
      <c r="AM2" s="12" t="s">
        <v>71</v>
      </c>
      <c r="AN2" s="12" t="s">
        <v>78</v>
      </c>
      <c r="AO2" s="12" t="s">
        <v>76</v>
      </c>
      <c r="AP2" s="12" t="s">
        <v>72</v>
      </c>
      <c r="AQ2" s="12" t="s">
        <v>77</v>
      </c>
      <c r="AR2" s="12" t="s">
        <v>73</v>
      </c>
      <c r="AS2" s="12" t="s">
        <v>74</v>
      </c>
      <c r="AU2" s="8" t="s">
        <v>63</v>
      </c>
      <c r="AV2" s="8" t="s">
        <v>64</v>
      </c>
      <c r="AW2" s="8" t="s">
        <v>70</v>
      </c>
      <c r="AX2" s="8" t="s">
        <v>65</v>
      </c>
      <c r="AY2" s="8" t="s">
        <v>66</v>
      </c>
      <c r="AZ2" s="8" t="s">
        <v>75</v>
      </c>
      <c r="BA2" s="12" t="s">
        <v>67</v>
      </c>
      <c r="BB2" s="12" t="s">
        <v>71</v>
      </c>
      <c r="BC2" s="12" t="s">
        <v>78</v>
      </c>
      <c r="BD2" s="12" t="s">
        <v>76</v>
      </c>
      <c r="BE2" s="12" t="s">
        <v>72</v>
      </c>
      <c r="BF2" s="12" t="s">
        <v>77</v>
      </c>
      <c r="BG2" s="12" t="s">
        <v>73</v>
      </c>
      <c r="BH2" s="12" t="s">
        <v>74</v>
      </c>
      <c r="BJ2" s="8" t="s">
        <v>63</v>
      </c>
      <c r="BK2" s="8" t="s">
        <v>64</v>
      </c>
      <c r="BL2" s="8" t="s">
        <v>70</v>
      </c>
      <c r="BM2" s="8" t="s">
        <v>65</v>
      </c>
      <c r="BN2" s="8" t="s">
        <v>66</v>
      </c>
      <c r="BO2" s="8" t="s">
        <v>75</v>
      </c>
      <c r="BP2" s="12" t="s">
        <v>67</v>
      </c>
      <c r="BQ2" s="12" t="s">
        <v>71</v>
      </c>
      <c r="BR2" s="12" t="s">
        <v>78</v>
      </c>
      <c r="BS2" s="12" t="s">
        <v>76</v>
      </c>
      <c r="BT2" s="12" t="s">
        <v>72</v>
      </c>
      <c r="BU2" s="12" t="s">
        <v>77</v>
      </c>
      <c r="BV2" s="12" t="s">
        <v>73</v>
      </c>
      <c r="BW2" s="12" t="s">
        <v>74</v>
      </c>
      <c r="BY2" s="8" t="s">
        <v>63</v>
      </c>
      <c r="BZ2" s="8" t="s">
        <v>64</v>
      </c>
      <c r="CA2" s="8" t="s">
        <v>70</v>
      </c>
      <c r="CB2" s="8" t="s">
        <v>65</v>
      </c>
      <c r="CC2" s="8" t="s">
        <v>66</v>
      </c>
      <c r="CD2" s="8" t="s">
        <v>75</v>
      </c>
      <c r="CE2" s="12" t="s">
        <v>67</v>
      </c>
      <c r="CF2" s="12" t="s">
        <v>71</v>
      </c>
      <c r="CG2" s="12" t="s">
        <v>78</v>
      </c>
      <c r="CH2" s="12" t="s">
        <v>76</v>
      </c>
      <c r="CI2" s="12" t="s">
        <v>72</v>
      </c>
      <c r="CJ2" s="12" t="s">
        <v>77</v>
      </c>
      <c r="CK2" s="12" t="s">
        <v>73</v>
      </c>
      <c r="CL2" s="12" t="s">
        <v>74</v>
      </c>
      <c r="CN2" s="8" t="s">
        <v>63</v>
      </c>
      <c r="CO2" s="8" t="s">
        <v>64</v>
      </c>
      <c r="CP2" s="8" t="s">
        <v>70</v>
      </c>
      <c r="CQ2" s="8" t="s">
        <v>65</v>
      </c>
      <c r="CR2" s="8" t="s">
        <v>66</v>
      </c>
      <c r="CS2" s="8" t="s">
        <v>75</v>
      </c>
      <c r="CT2" s="12" t="s">
        <v>67</v>
      </c>
      <c r="CU2" s="12" t="s">
        <v>71</v>
      </c>
      <c r="CV2" s="12" t="s">
        <v>78</v>
      </c>
      <c r="CW2" s="12" t="s">
        <v>76</v>
      </c>
      <c r="CX2" s="12" t="s">
        <v>72</v>
      </c>
      <c r="CY2" s="12" t="s">
        <v>77</v>
      </c>
      <c r="CZ2" s="12" t="s">
        <v>73</v>
      </c>
      <c r="DA2" s="12" t="s">
        <v>74</v>
      </c>
      <c r="DC2" s="8" t="s">
        <v>63</v>
      </c>
      <c r="DD2" s="8" t="s">
        <v>64</v>
      </c>
      <c r="DE2" s="8" t="s">
        <v>70</v>
      </c>
      <c r="DF2" s="8" t="s">
        <v>65</v>
      </c>
      <c r="DG2" s="8" t="s">
        <v>66</v>
      </c>
      <c r="DH2" s="8" t="s">
        <v>75</v>
      </c>
      <c r="DI2" s="12" t="s">
        <v>67</v>
      </c>
      <c r="DJ2" s="12" t="s">
        <v>71</v>
      </c>
      <c r="DK2" s="12" t="s">
        <v>78</v>
      </c>
      <c r="DL2" s="12" t="s">
        <v>76</v>
      </c>
      <c r="DM2" s="12" t="s">
        <v>72</v>
      </c>
      <c r="DN2" s="12" t="s">
        <v>77</v>
      </c>
      <c r="DO2" s="12" t="s">
        <v>73</v>
      </c>
      <c r="DP2" s="12" t="s">
        <v>74</v>
      </c>
      <c r="DR2" s="8" t="s">
        <v>63</v>
      </c>
      <c r="DS2" s="8" t="s">
        <v>64</v>
      </c>
      <c r="DT2" s="8" t="s">
        <v>70</v>
      </c>
      <c r="DU2" s="8" t="s">
        <v>65</v>
      </c>
      <c r="DV2" s="8" t="s">
        <v>66</v>
      </c>
      <c r="DW2" s="8" t="s">
        <v>75</v>
      </c>
      <c r="DX2" s="12" t="s">
        <v>67</v>
      </c>
      <c r="DY2" s="12" t="s">
        <v>71</v>
      </c>
      <c r="DZ2" s="12" t="s">
        <v>78</v>
      </c>
      <c r="EA2" s="12" t="s">
        <v>76</v>
      </c>
      <c r="EB2" s="12" t="s">
        <v>72</v>
      </c>
      <c r="EC2" s="12" t="s">
        <v>77</v>
      </c>
      <c r="ED2" s="12" t="s">
        <v>73</v>
      </c>
      <c r="EE2" s="12" t="s">
        <v>74</v>
      </c>
      <c r="EG2" s="8" t="s">
        <v>63</v>
      </c>
      <c r="EH2" s="8" t="s">
        <v>64</v>
      </c>
      <c r="EI2" s="8" t="s">
        <v>70</v>
      </c>
      <c r="EJ2" s="8" t="s">
        <v>65</v>
      </c>
      <c r="EK2" s="8" t="s">
        <v>66</v>
      </c>
      <c r="EL2" s="8" t="s">
        <v>75</v>
      </c>
      <c r="EM2" s="12" t="s">
        <v>67</v>
      </c>
      <c r="EN2" s="12" t="s">
        <v>71</v>
      </c>
      <c r="EO2" s="12" t="s">
        <v>78</v>
      </c>
      <c r="EP2" s="12" t="s">
        <v>76</v>
      </c>
      <c r="EQ2" s="12" t="s">
        <v>72</v>
      </c>
      <c r="ER2" s="12" t="s">
        <v>77</v>
      </c>
      <c r="ES2" s="12" t="s">
        <v>73</v>
      </c>
      <c r="ET2" s="12" t="s">
        <v>74</v>
      </c>
      <c r="EV2" s="8" t="s">
        <v>63</v>
      </c>
      <c r="EW2" s="8" t="s">
        <v>64</v>
      </c>
      <c r="EX2" s="8" t="s">
        <v>70</v>
      </c>
      <c r="EY2" s="8" t="s">
        <v>65</v>
      </c>
      <c r="EZ2" s="8" t="s">
        <v>66</v>
      </c>
      <c r="FA2" s="8" t="s">
        <v>75</v>
      </c>
      <c r="FB2" s="12" t="s">
        <v>67</v>
      </c>
      <c r="FC2" s="12" t="s">
        <v>71</v>
      </c>
      <c r="FD2" s="12" t="s">
        <v>78</v>
      </c>
      <c r="FE2" s="12" t="s">
        <v>76</v>
      </c>
      <c r="FF2" s="12" t="s">
        <v>72</v>
      </c>
      <c r="FG2" s="12" t="s">
        <v>77</v>
      </c>
      <c r="FH2" s="12" t="s">
        <v>73</v>
      </c>
      <c r="FI2" s="12" t="s">
        <v>74</v>
      </c>
    </row>
    <row r="3" spans="1:166">
      <c r="A3" s="5" t="s">
        <v>0</v>
      </c>
      <c r="B3" s="9">
        <f t="shared" ref="B3:B34" si="0">EV3+EG3+DR3+DC3+CN3+BY3+BJ3+AU3+AF3+Q3</f>
        <v>1700373.2142044106</v>
      </c>
      <c r="C3" s="9">
        <f t="shared" ref="C3:C34" si="1">EW3+EH3+DS3+DD3+CO3+BZ3+BK3+AV3+AG3+R3</f>
        <v>1290382.0062642221</v>
      </c>
      <c r="D3" s="9">
        <f t="shared" ref="D3:D34" si="2">EX3+EI3+DT3+DE3+CP3+CA3+BL3+AW3+AH3+S3</f>
        <v>1246869.9797322406</v>
      </c>
      <c r="E3" s="9">
        <f t="shared" ref="E3:E34" si="3">EY3+EJ3+DU3+DF3+CQ3+CB3+BM3+AX3+AI3+T3</f>
        <v>1675173.2047674044</v>
      </c>
      <c r="F3" s="9">
        <f t="shared" ref="F3:F34" si="4">EZ3+EK3+DV3+DG3+CR3+CC3+BN3+AY3+AJ3+U3</f>
        <v>1344754.1376017299</v>
      </c>
      <c r="G3" s="9">
        <f t="shared" ref="G3:G34" si="5">FA3+EL3+DW3+DH3+CS3+CD3+BO3+AZ3+AK3+V3</f>
        <v>1280614.7822114748</v>
      </c>
      <c r="H3" s="10">
        <f>C3-B3</f>
        <v>-409991.20794018847</v>
      </c>
      <c r="I3" s="10">
        <f>D3-C3</f>
        <v>-43512.026531981537</v>
      </c>
      <c r="J3" s="10">
        <f>C3-F3</f>
        <v>-54372.131337507861</v>
      </c>
      <c r="K3" s="10">
        <f>D3-G3</f>
        <v>-33744.802479234291</v>
      </c>
      <c r="L3" s="18">
        <f>I3/(C3+1E-50)</f>
        <v>-3.3720267580259408E-2</v>
      </c>
      <c r="M3" s="18">
        <f>(G3-F3)/(F3+1E-50)</f>
        <v>-4.7695971774173479E-2</v>
      </c>
      <c r="N3" s="18">
        <f>H3/(B3+1E-50)</f>
        <v>-0.24111836420101437</v>
      </c>
      <c r="O3" s="18">
        <f>(F3-E3)/(E3+1E-50)</f>
        <v>-0.19724471847169539</v>
      </c>
      <c r="P3" s="5"/>
      <c r="Q3" s="10">
        <v>11139.097997082999</v>
      </c>
      <c r="R3" s="9">
        <v>20494.206938859999</v>
      </c>
      <c r="S3" s="9">
        <v>20926.549241140001</v>
      </c>
      <c r="T3" s="9">
        <v>11139.098</v>
      </c>
      <c r="U3" s="10">
        <v>14399.567093099999</v>
      </c>
      <c r="V3" s="10">
        <v>15203.78882378</v>
      </c>
      <c r="W3" s="10">
        <f>R3-Q3</f>
        <v>9355.1089417769999</v>
      </c>
      <c r="X3" s="10">
        <f>S3-R3</f>
        <v>432.3423022800016</v>
      </c>
      <c r="Y3" s="10">
        <f>R3-U3</f>
        <v>6094.6398457600008</v>
      </c>
      <c r="Z3" s="10">
        <f>S3-V3</f>
        <v>5722.7604173600012</v>
      </c>
      <c r="AA3" s="18">
        <f>X3/(R3+1E-50)</f>
        <v>2.1095829839612758E-2</v>
      </c>
      <c r="AB3" s="18">
        <f>(V3-U3)/(U3+1E-50)</f>
        <v>5.5850410326944419E-2</v>
      </c>
      <c r="AC3" s="18">
        <f>W3/(Q3+1E-50)</f>
        <v>0.8398443881386829</v>
      </c>
      <c r="AD3" s="18">
        <f>(U3-T3)/(T3+1E-50)</f>
        <v>0.29270494730363256</v>
      </c>
      <c r="AE3" s="7"/>
      <c r="AF3" s="9">
        <v>166317.40617826101</v>
      </c>
      <c r="AG3" s="9">
        <v>155101.88989771999</v>
      </c>
      <c r="AH3" s="9">
        <v>154674.458922027</v>
      </c>
      <c r="AI3" s="9">
        <v>166365.74619999999</v>
      </c>
      <c r="AJ3" s="10">
        <v>165931.34479999999</v>
      </c>
      <c r="AK3" s="10">
        <v>165921.24396923801</v>
      </c>
      <c r="AL3" s="10">
        <f>AG3-AF3</f>
        <v>-11215.516280541022</v>
      </c>
      <c r="AM3" s="10">
        <f>AH3-AG3</f>
        <v>-427.43097569298698</v>
      </c>
      <c r="AN3" s="10">
        <f>AG3-AJ3</f>
        <v>-10829.454902280006</v>
      </c>
      <c r="AO3" s="10">
        <f>AH3-AK3</f>
        <v>-11246.785047211015</v>
      </c>
      <c r="AP3" s="18">
        <f>AM3/(AG3+1E-50)</f>
        <v>-2.7558076563403001E-3</v>
      </c>
      <c r="AQ3" s="18">
        <f>(AK3-AJ3)/(AJ3+1E-50)</f>
        <v>-6.0873554506247239E-5</v>
      </c>
      <c r="AR3" s="18">
        <f>AL3/(AF3+1E-50)</f>
        <v>-6.7434410734617256E-2</v>
      </c>
      <c r="AS3" s="18">
        <f>(AJ3-AI3)/(AI3+1E-50)</f>
        <v>-2.6111228418245298E-3</v>
      </c>
      <c r="AT3" s="7"/>
      <c r="AU3" s="9">
        <v>4533.7082317485801</v>
      </c>
      <c r="AV3" s="9">
        <v>5321.9192488764002</v>
      </c>
      <c r="AW3" s="9">
        <v>5445.8954569051102</v>
      </c>
      <c r="AX3" s="9">
        <v>4533.7082317485801</v>
      </c>
      <c r="AY3" s="10">
        <v>5321.9960799999999</v>
      </c>
      <c r="AZ3" s="10">
        <v>5510.1757142350798</v>
      </c>
      <c r="BA3" s="10">
        <f>AV3-AU3</f>
        <v>788.21101712782001</v>
      </c>
      <c r="BB3" s="10">
        <f>AW3-AV3</f>
        <v>123.97620802871006</v>
      </c>
      <c r="BC3" s="10">
        <f>AV3-AY3</f>
        <v>-7.6831123599731654E-2</v>
      </c>
      <c r="BD3" s="10">
        <f>AW3-AZ3</f>
        <v>-64.280257329969572</v>
      </c>
      <c r="BE3" s="18">
        <f>BB3/(AV3+1E-50)</f>
        <v>2.3295394430286546E-2</v>
      </c>
      <c r="BF3" s="18">
        <f>(AZ3-AY3)/(AY3+1E-50)</f>
        <v>3.5358844953354403E-2</v>
      </c>
      <c r="BG3" s="18">
        <f>BA3/(AU3+1E-50)</f>
        <v>0.17385569975768364</v>
      </c>
      <c r="BH3" s="18">
        <f>(AY3-AX3)/(AX3+1E-50)</f>
        <v>0.17387264639819786</v>
      </c>
      <c r="BI3" s="1"/>
      <c r="BJ3" s="9">
        <v>325.66489000000001</v>
      </c>
      <c r="BK3" s="9">
        <v>397.81248492200001</v>
      </c>
      <c r="BL3" s="9">
        <v>421.21957338060002</v>
      </c>
      <c r="BM3" s="9">
        <v>428.59278933649898</v>
      </c>
      <c r="BN3" s="10">
        <v>524.39910899999995</v>
      </c>
      <c r="BO3" s="10">
        <v>554.34895482169998</v>
      </c>
      <c r="BP3" s="10">
        <f>BK3-BJ3</f>
        <v>72.147594921999996</v>
      </c>
      <c r="BQ3" s="10">
        <f>BL3-BK3</f>
        <v>23.407088458600015</v>
      </c>
      <c r="BR3" s="10">
        <f>BK3-BN3</f>
        <v>-126.58662407799994</v>
      </c>
      <c r="BS3" s="10">
        <f>BL3-BO3</f>
        <v>-133.12938144109995</v>
      </c>
      <c r="BT3" s="18">
        <f>BQ3/(BK3+1E-50)</f>
        <v>5.8839501890418283E-2</v>
      </c>
      <c r="BU3" s="18">
        <f>(BO3-BN3)/(BN3+1E-50)</f>
        <v>5.7112693953299654E-2</v>
      </c>
      <c r="BV3" s="18">
        <f>BP3/(BJ3+1E-50)</f>
        <v>0.22153937110629271</v>
      </c>
      <c r="BW3" s="18">
        <f>(BN3-BM3)/(BM3+1E-50)</f>
        <v>0.22353693773480873</v>
      </c>
      <c r="BX3" s="1"/>
      <c r="BY3" s="9">
        <v>188564.03532805899</v>
      </c>
      <c r="BZ3" s="9">
        <v>182138.54077005899</v>
      </c>
      <c r="CA3" s="9">
        <v>180693.00911425901</v>
      </c>
      <c r="CB3" s="9">
        <v>188564.03529999999</v>
      </c>
      <c r="CC3" s="10">
        <v>182158.9787796298</v>
      </c>
      <c r="CD3" s="10">
        <v>180236.249366059</v>
      </c>
      <c r="CE3" s="10">
        <f>BZ3-BY3</f>
        <v>-6425.4945580000058</v>
      </c>
      <c r="CF3" s="10">
        <f>CA3-BZ3</f>
        <v>-1445.5316557999759</v>
      </c>
      <c r="CG3" s="10">
        <f>BZ3-CC3</f>
        <v>-20.438009570818394</v>
      </c>
      <c r="CH3" s="10">
        <f>CA3-CD3</f>
        <v>456.75974820001284</v>
      </c>
      <c r="CI3" s="18">
        <f>CF3/(BZ3+1E-50)</f>
        <v>-7.936440303564796E-3</v>
      </c>
      <c r="CJ3" s="18">
        <f>(CD3-CC3)/(CC3+1E-50)</f>
        <v>-1.0555227233113031E-2</v>
      </c>
      <c r="CK3" s="18">
        <f>CE3/(BY3+1E-50)</f>
        <v>-3.4075928354105764E-2</v>
      </c>
      <c r="CL3" s="18">
        <f>(CC3-CB3)/(CB3+1E-50)</f>
        <v>-3.3967540576759096E-2</v>
      </c>
      <c r="CM3" s="6"/>
      <c r="CN3" s="9">
        <v>175140.58850000004</v>
      </c>
      <c r="CO3" s="9">
        <v>175140.58850000004</v>
      </c>
      <c r="CP3" s="9">
        <v>175140.58850000004</v>
      </c>
      <c r="CQ3" s="9">
        <v>175140.58850000004</v>
      </c>
      <c r="CR3" s="9">
        <v>175140.58850000004</v>
      </c>
      <c r="CS3" s="9">
        <v>175140.58850000004</v>
      </c>
      <c r="CT3" s="10">
        <f>CO3-CN3</f>
        <v>0</v>
      </c>
      <c r="CU3" s="10">
        <f>CP3-CO3</f>
        <v>0</v>
      </c>
      <c r="CV3" s="10">
        <f>CO3-CR3</f>
        <v>0</v>
      </c>
      <c r="CW3" s="10">
        <f>CP3-CS3</f>
        <v>0</v>
      </c>
      <c r="CX3" s="18">
        <f>CU3/(CO3+1E-50)</f>
        <v>0</v>
      </c>
      <c r="CY3" s="18">
        <f>(CS3-CR3)/(CR3+1E-50)</f>
        <v>0</v>
      </c>
      <c r="CZ3" s="18">
        <f>CT3/(CN3+1E-50)</f>
        <v>0</v>
      </c>
      <c r="DA3" s="18">
        <f>(CR3-CQ3)/(CQ3+1E-50)</f>
        <v>0</v>
      </c>
      <c r="DB3" s="7"/>
      <c r="DC3" s="9">
        <v>807349.64627893199</v>
      </c>
      <c r="DD3" s="9">
        <v>517653.02608378482</v>
      </c>
      <c r="DE3" s="9">
        <v>483216.77207547397</v>
      </c>
      <c r="DF3" s="9">
        <v>781998.3689463191</v>
      </c>
      <c r="DG3" s="10">
        <v>567143.24089999998</v>
      </c>
      <c r="DH3" s="10">
        <v>511696.90003428602</v>
      </c>
      <c r="DI3" s="10">
        <f>DD3-DC3</f>
        <v>-289696.62019514717</v>
      </c>
      <c r="DJ3" s="10">
        <f>DE3-DD3</f>
        <v>-34436.254008310847</v>
      </c>
      <c r="DK3" s="10">
        <f>DD3-DG3</f>
        <v>-49490.214816215157</v>
      </c>
      <c r="DL3" s="10">
        <f>DE3-DH3</f>
        <v>-28480.127958812052</v>
      </c>
      <c r="DM3" s="18">
        <f>DJ3/(DD3+1E-50)</f>
        <v>-6.6523814742922335E-2</v>
      </c>
      <c r="DN3" s="18">
        <f>(DH3-DG3)/(DG3+1E-50)</f>
        <v>-9.7764262830191045E-2</v>
      </c>
      <c r="DO3" s="18">
        <f>DI3/(DC3+1E-50)</f>
        <v>-0.35882423622820242</v>
      </c>
      <c r="DP3" s="18">
        <f>(DG3-DF3)/(DF3+1E-50)</f>
        <v>-0.27475137618997775</v>
      </c>
      <c r="DQ3" s="7"/>
      <c r="DR3" s="9">
        <v>347003.06680032698</v>
      </c>
      <c r="DS3" s="9">
        <v>234134.02234</v>
      </c>
      <c r="DT3" s="9">
        <v>226351.48684905501</v>
      </c>
      <c r="DU3" s="9">
        <v>347003.06679999997</v>
      </c>
      <c r="DV3" s="10">
        <v>234134.02234</v>
      </c>
      <c r="DW3" s="10">
        <v>226351.48684905501</v>
      </c>
      <c r="DX3" s="10">
        <f>DS3-DR3</f>
        <v>-112869.04446032699</v>
      </c>
      <c r="DY3" s="10">
        <f>DT3-DS3</f>
        <v>-7782.5354909449816</v>
      </c>
      <c r="DZ3" s="10">
        <f>DS3-DV3</f>
        <v>0</v>
      </c>
      <c r="EA3" s="10">
        <f>DT3-DW3</f>
        <v>0</v>
      </c>
      <c r="EB3" s="18">
        <f>DY3/(DS3+1E-50)</f>
        <v>-3.3239660828290461E-2</v>
      </c>
      <c r="EC3" s="18">
        <f>(DW3-DV3)/(DV3+1E-50)</f>
        <v>-3.3239660828290461E-2</v>
      </c>
      <c r="ED3" s="18">
        <f>DX3/(DR3+1E-50)</f>
        <v>-0.32526814676619059</v>
      </c>
      <c r="EE3" s="18">
        <f>(DV3-DU3)/(DU3+1E-50)</f>
        <v>-0.32526814676555471</v>
      </c>
      <c r="EF3" s="6"/>
      <c r="EG3" s="9">
        <v>0</v>
      </c>
      <c r="EH3" s="9">
        <v>0</v>
      </c>
      <c r="EI3" s="9">
        <v>0</v>
      </c>
      <c r="EJ3" s="9">
        <v>0</v>
      </c>
      <c r="EK3" s="9">
        <v>0</v>
      </c>
      <c r="EL3" s="9">
        <v>0</v>
      </c>
      <c r="EM3" s="10">
        <f>EH3-EG3</f>
        <v>0</v>
      </c>
      <c r="EN3" s="10">
        <f>EI3-EH3</f>
        <v>0</v>
      </c>
      <c r="EO3" s="10">
        <f>EH3-EK3</f>
        <v>0</v>
      </c>
      <c r="EP3" s="10">
        <f>EI3-EL3</f>
        <v>0</v>
      </c>
      <c r="EQ3" s="18">
        <f>EN3/(EH3+1E-50)</f>
        <v>0</v>
      </c>
      <c r="ER3" s="18">
        <f>(EL3-EK3)/(EK3+1E-50)</f>
        <v>0</v>
      </c>
      <c r="ES3" s="18">
        <f>EM3/(EG3+1E-50)</f>
        <v>0</v>
      </c>
      <c r="ET3" s="18">
        <f>(EK3-EJ3)/(EJ3+1E-50)</f>
        <v>0</v>
      </c>
      <c r="EU3" s="7"/>
      <c r="EV3" s="9">
        <v>0</v>
      </c>
      <c r="EW3" s="9">
        <v>0</v>
      </c>
      <c r="EX3" s="9">
        <v>0</v>
      </c>
      <c r="EY3" s="9">
        <v>0</v>
      </c>
      <c r="EZ3" s="9">
        <v>0</v>
      </c>
      <c r="FA3" s="9">
        <v>0</v>
      </c>
      <c r="FB3" s="10">
        <f>EW3-EV3</f>
        <v>0</v>
      </c>
      <c r="FC3" s="10">
        <f>EX3-EW3</f>
        <v>0</v>
      </c>
      <c r="FD3" s="10">
        <f>EW3-EZ3</f>
        <v>0</v>
      </c>
      <c r="FE3" s="10">
        <f>EX3-FA3</f>
        <v>0</v>
      </c>
      <c r="FF3" s="18">
        <f>FC3/(EW3+1E-50)</f>
        <v>0</v>
      </c>
      <c r="FG3" s="18">
        <f>(FA3-EZ3)/(EZ3+1E-50)</f>
        <v>0</v>
      </c>
      <c r="FH3" s="18">
        <f>FB3/(EV3+1E-50)</f>
        <v>0</v>
      </c>
      <c r="FI3" s="18">
        <f>(EZ3-EY3)/(EY3+1E-50)</f>
        <v>0</v>
      </c>
      <c r="FJ3" s="7"/>
    </row>
    <row r="4" spans="1:166">
      <c r="A4" s="5" t="s">
        <v>1</v>
      </c>
      <c r="B4" s="9">
        <f t="shared" si="0"/>
        <v>1775940.5017659927</v>
      </c>
      <c r="C4" s="9">
        <f t="shared" si="1"/>
        <v>1371050.2405298003</v>
      </c>
      <c r="D4" s="9">
        <f t="shared" si="2"/>
        <v>1333594.2525679155</v>
      </c>
      <c r="E4" s="9">
        <f t="shared" si="3"/>
        <v>1787331.898572254</v>
      </c>
      <c r="F4" s="9">
        <f t="shared" si="4"/>
        <v>1439123.1317697878</v>
      </c>
      <c r="G4" s="9">
        <f t="shared" si="5"/>
        <v>1371903.1724501948</v>
      </c>
      <c r="H4" s="10">
        <f t="shared" ref="H4:I53" si="6">C4-B4</f>
        <v>-404890.26123619243</v>
      </c>
      <c r="I4" s="10">
        <f t="shared" si="6"/>
        <v>-37455.987961884821</v>
      </c>
      <c r="J4" s="10">
        <f t="shared" ref="J4:J53" si="7">C4-F4</f>
        <v>-68072.891239987453</v>
      </c>
      <c r="K4" s="10">
        <f t="shared" ref="K4:K53" si="8">D4-G4</f>
        <v>-38308.919882279355</v>
      </c>
      <c r="L4" s="18">
        <f t="shared" ref="L4:L53" si="9">I4/(C4+1E-50)</f>
        <v>-2.731919433339737E-2</v>
      </c>
      <c r="M4" s="18">
        <f t="shared" ref="M4:M53" si="10">(G4-F4)/(F4+1E-50)</f>
        <v>-4.6708970091341631E-2</v>
      </c>
      <c r="N4" s="18">
        <f t="shared" ref="N4:N53" si="11">H4/(B4+1E-50)</f>
        <v>-0.22798638852685105</v>
      </c>
      <c r="O4" s="18">
        <f t="shared" ref="O4:O53" si="12">(F4-E4)/(E4+1E-50)</f>
        <v>-0.19482042875227612</v>
      </c>
      <c r="P4" s="5"/>
      <c r="Q4" s="10">
        <v>7177.8485701656</v>
      </c>
      <c r="R4" s="9">
        <v>13147.30385647</v>
      </c>
      <c r="S4" s="9">
        <v>13163.068046189899</v>
      </c>
      <c r="T4" s="9">
        <v>7177.8485700000001</v>
      </c>
      <c r="U4" s="10">
        <v>17895.8356374</v>
      </c>
      <c r="V4" s="10">
        <v>16931.724104860001</v>
      </c>
      <c r="W4" s="10">
        <f t="shared" ref="W4:X53" si="13">R4-Q4</f>
        <v>5969.4552863044</v>
      </c>
      <c r="X4" s="10">
        <f t="shared" si="13"/>
        <v>15.76418971989915</v>
      </c>
      <c r="Y4" s="10">
        <f t="shared" ref="Y4:Y53" si="14">R4-U4</f>
        <v>-4748.5317809299995</v>
      </c>
      <c r="Z4" s="10">
        <f t="shared" ref="Z4:Z53" si="15">S4-V4</f>
        <v>-3768.6560586701016</v>
      </c>
      <c r="AA4" s="18">
        <f t="shared" ref="AA4:AA53" si="16">X4/(R4+1E-50)</f>
        <v>1.1990435371387069E-3</v>
      </c>
      <c r="AB4" s="18">
        <f t="shared" ref="AB4:AB53" si="17">(V4-U4)/(U4+1E-50)</f>
        <v>-5.3873512926388825E-2</v>
      </c>
      <c r="AC4" s="18">
        <f t="shared" ref="AC4:AC53" si="18">W4/(Q4+1E-50)</f>
        <v>0.83164965490023968</v>
      </c>
      <c r="AD4" s="18">
        <f t="shared" ref="AD4:AD53" si="19">(U4-T4)/(T4+1E-50)</f>
        <v>1.4932032854797324</v>
      </c>
      <c r="AE4" s="7"/>
      <c r="AF4" s="9">
        <v>24973.441213388302</v>
      </c>
      <c r="AG4" s="9">
        <v>23800.8682321909</v>
      </c>
      <c r="AH4" s="9">
        <v>24016.874907007699</v>
      </c>
      <c r="AI4" s="9">
        <v>24973.441210000001</v>
      </c>
      <c r="AJ4" s="10">
        <v>24328.214</v>
      </c>
      <c r="AK4" s="10">
        <v>24825.278610283902</v>
      </c>
      <c r="AL4" s="10">
        <f t="shared" ref="AL4:AM53" si="20">AG4-AF4</f>
        <v>-1172.5729811974015</v>
      </c>
      <c r="AM4" s="10">
        <f t="shared" si="20"/>
        <v>216.0066748167992</v>
      </c>
      <c r="AN4" s="10">
        <f t="shared" ref="AN4:AN53" si="21">AG4-AJ4</f>
        <v>-527.34576780909993</v>
      </c>
      <c r="AO4" s="10">
        <f t="shared" ref="AO4:AO53" si="22">AH4-AK4</f>
        <v>-808.40370327620258</v>
      </c>
      <c r="AP4" s="18">
        <f t="shared" ref="AP4:AP53" si="23">AM4/(AG4+1E-50)</f>
        <v>9.0755796263200239E-3</v>
      </c>
      <c r="AQ4" s="18">
        <f t="shared" ref="AQ4:AQ53" si="24">(AK4-AJ4)/(AJ4+1E-50)</f>
        <v>2.0431611226533187E-2</v>
      </c>
      <c r="AR4" s="18">
        <f t="shared" ref="AR4:AR53" si="25">AL4/(AF4+1E-50)</f>
        <v>-4.6952799623336781E-2</v>
      </c>
      <c r="AS4" s="18">
        <f t="shared" ref="AS4:AS53" si="26">(AJ4-AI4)/(AI4+1E-50)</f>
        <v>-2.5836535885236173E-2</v>
      </c>
      <c r="AT4" s="7"/>
      <c r="AU4" s="9">
        <v>2823.9426062633902</v>
      </c>
      <c r="AV4" s="9">
        <v>3226.85960034339</v>
      </c>
      <c r="AW4" s="9">
        <v>3328.91236358688</v>
      </c>
      <c r="AX4" s="9">
        <v>2823.9426062633902</v>
      </c>
      <c r="AY4" s="10">
        <v>3226.9537310000001</v>
      </c>
      <c r="AZ4" s="10">
        <v>3381.2472497096801</v>
      </c>
      <c r="BA4" s="10">
        <f t="shared" ref="BA4:BB53" si="27">AV4-AU4</f>
        <v>402.91699407999977</v>
      </c>
      <c r="BB4" s="10">
        <f t="shared" si="27"/>
        <v>102.05276324349006</v>
      </c>
      <c r="BC4" s="10">
        <f t="shared" ref="BC4:BC53" si="28">AV4-AY4</f>
        <v>-9.4130656610104779E-2</v>
      </c>
      <c r="BD4" s="10">
        <f t="shared" ref="BD4:BD53" si="29">AW4-AZ4</f>
        <v>-52.334886122800071</v>
      </c>
      <c r="BE4" s="18">
        <f t="shared" ref="BE4:BE53" si="30">BB4/(AV4+1E-50)</f>
        <v>3.1626031461867758E-2</v>
      </c>
      <c r="BF4" s="18">
        <f t="shared" ref="BF4:BF53" si="31">(AZ4-AY4)/(AY4+1E-50)</f>
        <v>4.7813985440028621E-2</v>
      </c>
      <c r="BG4" s="18">
        <f t="shared" ref="BG4:BG53" si="32">BA4/(AU4+1E-50)</f>
        <v>0.14267888914822355</v>
      </c>
      <c r="BH4" s="18">
        <f t="shared" ref="BH4:BH53" si="33">(AY4-AX4)/(AX4+1E-50)</f>
        <v>0.14271222221115526</v>
      </c>
      <c r="BI4" s="1"/>
      <c r="BJ4" s="9">
        <v>0</v>
      </c>
      <c r="BK4" s="9">
        <v>0</v>
      </c>
      <c r="BL4" s="9">
        <v>0</v>
      </c>
      <c r="BM4" s="9">
        <v>0</v>
      </c>
      <c r="BN4" s="10">
        <v>0</v>
      </c>
      <c r="BO4" s="10">
        <v>0</v>
      </c>
      <c r="BP4" s="10">
        <f t="shared" ref="BP4:BQ53" si="34">BK4-BJ4</f>
        <v>0</v>
      </c>
      <c r="BQ4" s="10">
        <f t="shared" si="34"/>
        <v>0</v>
      </c>
      <c r="BR4" s="10">
        <f t="shared" ref="BR4:BR53" si="35">BK4-BN4</f>
        <v>0</v>
      </c>
      <c r="BS4" s="10">
        <f t="shared" ref="BS4:BS53" si="36">BL4-BO4</f>
        <v>0</v>
      </c>
      <c r="BT4" s="18">
        <f t="shared" ref="BT4:BT53" si="37">BQ4/(BK4+1E-50)</f>
        <v>0</v>
      </c>
      <c r="BU4" s="18">
        <f t="shared" ref="BU4:BU53" si="38">(BO4-BN4)/(BN4+1E-50)</f>
        <v>0</v>
      </c>
      <c r="BV4" s="18">
        <f t="shared" ref="BV4:BV53" si="39">BP4/(BJ4+1E-50)</f>
        <v>0</v>
      </c>
      <c r="BW4" s="18">
        <f t="shared" ref="BW4:BW53" si="40">(BN4-BM4)/(BM4+1E-50)</f>
        <v>0</v>
      </c>
      <c r="BX4" s="2"/>
      <c r="BY4" s="9">
        <v>44127.765656338197</v>
      </c>
      <c r="BZ4" s="9">
        <v>41880.578236138499</v>
      </c>
      <c r="CA4" s="9">
        <v>41235.217454940001</v>
      </c>
      <c r="CB4" s="9">
        <v>44127.765659999997</v>
      </c>
      <c r="CC4" s="10">
        <v>41902.289231387906</v>
      </c>
      <c r="CD4" s="10">
        <v>41234.581322479899</v>
      </c>
      <c r="CE4" s="10">
        <f t="shared" ref="CE4:CF53" si="41">BZ4-BY4</f>
        <v>-2247.187420199698</v>
      </c>
      <c r="CF4" s="10">
        <f t="shared" si="41"/>
        <v>-645.36078119849844</v>
      </c>
      <c r="CG4" s="10">
        <f t="shared" ref="CG4:CG53" si="42">BZ4-CC4</f>
        <v>-21.710995249406551</v>
      </c>
      <c r="CH4" s="10">
        <f t="shared" ref="CH4:CH53" si="43">CA4-CD4</f>
        <v>0.63613246010208968</v>
      </c>
      <c r="CI4" s="18">
        <f t="shared" ref="CI4:CI53" si="44">CF4/(BZ4+1E-50)</f>
        <v>-1.5409548014349538E-2</v>
      </c>
      <c r="CJ4" s="18">
        <f t="shared" ref="CJ4:CJ53" si="45">(CD4-CC4)/(CC4+1E-50)</f>
        <v>-1.5934879004363432E-2</v>
      </c>
      <c r="CK4" s="18">
        <f t="shared" ref="CK4:CK53" si="46">CE4/(BY4+1E-50)</f>
        <v>-5.0924568393073126E-2</v>
      </c>
      <c r="CL4" s="18">
        <f t="shared" ref="CL4:CL53" si="47">(CC4-CB4)/(CB4+1E-50)</f>
        <v>-5.0432565422848824E-2</v>
      </c>
      <c r="CM4" s="6"/>
      <c r="CN4" s="9">
        <v>440418.62949999998</v>
      </c>
      <c r="CO4" s="9">
        <v>440418.62949999998</v>
      </c>
      <c r="CP4" s="9">
        <v>440418.62949999998</v>
      </c>
      <c r="CQ4" s="9">
        <v>440418.62949999998</v>
      </c>
      <c r="CR4" s="9">
        <v>440418.62949999998</v>
      </c>
      <c r="CS4" s="9">
        <v>440418.62949999998</v>
      </c>
      <c r="CT4" s="10">
        <f t="shared" ref="CT4:CU53" si="48">CO4-CN4</f>
        <v>0</v>
      </c>
      <c r="CU4" s="10">
        <f t="shared" si="48"/>
        <v>0</v>
      </c>
      <c r="CV4" s="10">
        <f t="shared" ref="CV4:CV53" si="49">CO4-CR4</f>
        <v>0</v>
      </c>
      <c r="CW4" s="10">
        <f t="shared" ref="CW4:CW53" si="50">CP4-CS4</f>
        <v>0</v>
      </c>
      <c r="CX4" s="18">
        <f t="shared" ref="CX4:CX53" si="51">CU4/(CO4+1E-50)</f>
        <v>0</v>
      </c>
      <c r="CY4" s="18">
        <f t="shared" ref="CY4:CY53" si="52">(CS4-CR4)/(CR4+1E-50)</f>
        <v>0</v>
      </c>
      <c r="CZ4" s="18">
        <f t="shared" ref="CZ4:CZ53" si="53">CT4/(CN4+1E-50)</f>
        <v>0</v>
      </c>
      <c r="DA4" s="18">
        <f t="shared" ref="DA4:DA53" si="54">(CR4-CQ4)/(CQ4+1E-50)</f>
        <v>0</v>
      </c>
      <c r="DB4" s="7"/>
      <c r="DC4" s="9">
        <v>816642.95821359905</v>
      </c>
      <c r="DD4" s="9">
        <v>561357.45333465771</v>
      </c>
      <c r="DE4" s="9">
        <v>531520.18340207695</v>
      </c>
      <c r="DF4" s="9">
        <v>828034.35502599063</v>
      </c>
      <c r="DG4" s="10">
        <v>624132.66189999995</v>
      </c>
      <c r="DH4" s="10">
        <v>565200.34476874699</v>
      </c>
      <c r="DI4" s="10">
        <f t="shared" ref="DI4:DJ53" si="55">DD4-DC4</f>
        <v>-255285.50487894134</v>
      </c>
      <c r="DJ4" s="10">
        <f t="shared" si="55"/>
        <v>-29837.269932580763</v>
      </c>
      <c r="DK4" s="10">
        <f t="shared" ref="DK4:DK53" si="56">DD4-DG4</f>
        <v>-62775.20856534224</v>
      </c>
      <c r="DL4" s="10">
        <f t="shared" ref="DL4:DL53" si="57">DE4-DH4</f>
        <v>-33680.161366670043</v>
      </c>
      <c r="DM4" s="18">
        <f t="shared" ref="DM4:DM53" si="58">DJ4/(DD4+1E-50)</f>
        <v>-5.3151997457835547E-2</v>
      </c>
      <c r="DN4" s="18">
        <f t="shared" ref="DN4:DN53" si="59">(DH4-DG4)/(DG4+1E-50)</f>
        <v>-9.4422741716239864E-2</v>
      </c>
      <c r="DO4" s="18">
        <f t="shared" ref="DO4:DO53" si="60">DI4/(DC4+1E-50)</f>
        <v>-0.31260357088901697</v>
      </c>
      <c r="DP4" s="18">
        <f t="shared" ref="DP4:DP53" si="61">(DG4-DF4)/(DF4+1E-50)</f>
        <v>-0.24624786627312165</v>
      </c>
      <c r="DQ4" s="7"/>
      <c r="DR4" s="9">
        <v>439775.91600623803</v>
      </c>
      <c r="DS4" s="9">
        <v>287218.54777</v>
      </c>
      <c r="DT4" s="9">
        <v>279911.36689411401</v>
      </c>
      <c r="DU4" s="9">
        <v>439775.91600000003</v>
      </c>
      <c r="DV4" s="10">
        <v>287218.54777</v>
      </c>
      <c r="DW4" s="10">
        <v>279911.36689411401</v>
      </c>
      <c r="DX4" s="10">
        <f t="shared" ref="DX4:DY53" si="62">DS4-DR4</f>
        <v>-152557.36823623802</v>
      </c>
      <c r="DY4" s="10">
        <f t="shared" si="62"/>
        <v>-7307.1808758859988</v>
      </c>
      <c r="DZ4" s="10">
        <f t="shared" ref="DZ4:DZ53" si="63">DS4-DV4</f>
        <v>0</v>
      </c>
      <c r="EA4" s="10">
        <f t="shared" ref="EA4:EA53" si="64">DT4-DW4</f>
        <v>0</v>
      </c>
      <c r="EB4" s="18">
        <f t="shared" ref="EB4:EB53" si="65">DY4/(DS4+1E-50)</f>
        <v>-2.5441187321013376E-2</v>
      </c>
      <c r="EC4" s="18">
        <f t="shared" ref="EC4:EC53" si="66">(DW4-DV4)/(DV4+1E-50)</f>
        <v>-2.5441187321013376E-2</v>
      </c>
      <c r="ED4" s="18">
        <f t="shared" ref="ED4:ED53" si="67">DX4/(DR4+1E-50)</f>
        <v>-0.34689796026500475</v>
      </c>
      <c r="EE4" s="18">
        <f t="shared" ref="EE4:EE53" si="68">(DV4-DU4)/(DU4+1E-50)</f>
        <v>-0.34689796025574082</v>
      </c>
      <c r="EF4" s="6"/>
      <c r="EG4" s="9">
        <v>0</v>
      </c>
      <c r="EH4" s="9">
        <v>0</v>
      </c>
      <c r="EI4" s="9">
        <v>0</v>
      </c>
      <c r="EJ4" s="9">
        <v>0</v>
      </c>
      <c r="EK4" s="9">
        <v>0</v>
      </c>
      <c r="EL4" s="9">
        <v>0</v>
      </c>
      <c r="EM4" s="10">
        <f t="shared" ref="EM4:EN53" si="69">EH4-EG4</f>
        <v>0</v>
      </c>
      <c r="EN4" s="10">
        <f t="shared" si="69"/>
        <v>0</v>
      </c>
      <c r="EO4" s="10">
        <f t="shared" ref="EO4:EO53" si="70">EH4-EK4</f>
        <v>0</v>
      </c>
      <c r="EP4" s="10">
        <f t="shared" ref="EP4:EP53" si="71">EI4-EL4</f>
        <v>0</v>
      </c>
      <c r="EQ4" s="18">
        <f t="shared" ref="EQ4:EQ53" si="72">EN4/(EH4+1E-50)</f>
        <v>0</v>
      </c>
      <c r="ER4" s="18">
        <f t="shared" ref="ER4:ER53" si="73">(EL4-EK4)/(EK4+1E-50)</f>
        <v>0</v>
      </c>
      <c r="ES4" s="18">
        <f t="shared" ref="ES4:ES53" si="74">EM4/(EG4+1E-50)</f>
        <v>0</v>
      </c>
      <c r="ET4" s="18">
        <f t="shared" ref="ET4:ET53" si="75">(EK4-EJ4)/(EJ4+1E-50)</f>
        <v>0</v>
      </c>
      <c r="EU4" s="7"/>
      <c r="EV4" s="9">
        <v>0</v>
      </c>
      <c r="EW4" s="9">
        <v>0</v>
      </c>
      <c r="EX4" s="9">
        <v>0</v>
      </c>
      <c r="EY4" s="9">
        <v>0</v>
      </c>
      <c r="EZ4" s="9">
        <v>0</v>
      </c>
      <c r="FA4" s="9">
        <v>0</v>
      </c>
      <c r="FB4" s="10">
        <f t="shared" ref="FB4:FC53" si="76">EW4-EV4</f>
        <v>0</v>
      </c>
      <c r="FC4" s="10">
        <f t="shared" si="76"/>
        <v>0</v>
      </c>
      <c r="FD4" s="10">
        <f t="shared" ref="FD4:FD53" si="77">EW4-EZ4</f>
        <v>0</v>
      </c>
      <c r="FE4" s="10">
        <f t="shared" ref="FE4:FE53" si="78">EX4-FA4</f>
        <v>0</v>
      </c>
      <c r="FF4" s="18">
        <f t="shared" ref="FF4:FF53" si="79">FC4/(EW4+1E-50)</f>
        <v>0</v>
      </c>
      <c r="FG4" s="18">
        <f t="shared" ref="FG4:FG53" si="80">(FA4-EZ4)/(EZ4+1E-50)</f>
        <v>0</v>
      </c>
      <c r="FH4" s="18">
        <f t="shared" ref="FH4:FH53" si="81">FB4/(EV4+1E-50)</f>
        <v>0</v>
      </c>
      <c r="FI4" s="18">
        <f t="shared" ref="FI4:FI53" si="82">(EZ4-EY4)/(EY4+1E-50)</f>
        <v>0</v>
      </c>
      <c r="FJ4" s="7"/>
    </row>
    <row r="5" spans="1:166">
      <c r="A5" s="5" t="s">
        <v>2</v>
      </c>
      <c r="B5" s="9">
        <f t="shared" si="0"/>
        <v>1105222.5650430063</v>
      </c>
      <c r="C5" s="9">
        <f t="shared" si="1"/>
        <v>912899.93839053554</v>
      </c>
      <c r="D5" s="9">
        <f t="shared" si="2"/>
        <v>878104.86497917387</v>
      </c>
      <c r="E5" s="9">
        <f t="shared" si="3"/>
        <v>1091051.6410994013</v>
      </c>
      <c r="F5" s="9">
        <f t="shared" si="4"/>
        <v>899686.20503667684</v>
      </c>
      <c r="G5" s="9">
        <f t="shared" si="5"/>
        <v>862007.12018789118</v>
      </c>
      <c r="H5" s="10">
        <f t="shared" si="6"/>
        <v>-192322.62665247079</v>
      </c>
      <c r="I5" s="10">
        <f t="shared" si="6"/>
        <v>-34795.073411361664</v>
      </c>
      <c r="J5" s="10">
        <f t="shared" si="7"/>
        <v>13213.733353858697</v>
      </c>
      <c r="K5" s="10">
        <f t="shared" si="8"/>
        <v>16097.74479128269</v>
      </c>
      <c r="L5" s="18">
        <f t="shared" si="9"/>
        <v>-3.8114881980062583E-2</v>
      </c>
      <c r="M5" s="18">
        <f t="shared" si="10"/>
        <v>-4.1880251845419394E-2</v>
      </c>
      <c r="N5" s="18">
        <f t="shared" si="11"/>
        <v>-0.17401257695547245</v>
      </c>
      <c r="O5" s="18">
        <f t="shared" si="12"/>
        <v>-0.17539539729750511</v>
      </c>
      <c r="P5" s="5"/>
      <c r="Q5" s="10">
        <v>4172.7417736273001</v>
      </c>
      <c r="R5" s="9">
        <v>8306.9180244599993</v>
      </c>
      <c r="S5" s="9">
        <v>8744.6974805299997</v>
      </c>
      <c r="T5" s="9">
        <v>4172.7417740000001</v>
      </c>
      <c r="U5" s="10">
        <v>8545.4501452000004</v>
      </c>
      <c r="V5" s="10">
        <v>9218.7911500299906</v>
      </c>
      <c r="W5" s="10">
        <f t="shared" si="13"/>
        <v>4134.1762508326992</v>
      </c>
      <c r="X5" s="10">
        <f t="shared" si="13"/>
        <v>437.77945607000038</v>
      </c>
      <c r="Y5" s="10">
        <f t="shared" si="14"/>
        <v>-238.53212074000112</v>
      </c>
      <c r="Z5" s="10">
        <f t="shared" si="15"/>
        <v>-474.09366949999094</v>
      </c>
      <c r="AA5" s="18">
        <f t="shared" si="16"/>
        <v>5.2700587002417032E-2</v>
      </c>
      <c r="AB5" s="18">
        <f t="shared" si="17"/>
        <v>7.8795264542992793E-2</v>
      </c>
      <c r="AC5" s="18">
        <f t="shared" si="18"/>
        <v>0.99075774996709742</v>
      </c>
      <c r="AD5" s="18">
        <f t="shared" si="19"/>
        <v>1.0479221116547339</v>
      </c>
      <c r="AE5" s="7"/>
      <c r="AF5" s="9">
        <v>65121.535764966102</v>
      </c>
      <c r="AG5" s="9">
        <v>64289.574073530799</v>
      </c>
      <c r="AH5" s="9">
        <v>63461.596208574199</v>
      </c>
      <c r="AI5" s="9">
        <v>65261.835769999998</v>
      </c>
      <c r="AJ5" s="10">
        <v>64936.325149999997</v>
      </c>
      <c r="AK5" s="10">
        <v>65117.639330468199</v>
      </c>
      <c r="AL5" s="10">
        <f t="shared" si="20"/>
        <v>-831.96169143530278</v>
      </c>
      <c r="AM5" s="10">
        <f t="shared" si="20"/>
        <v>-827.97786495659966</v>
      </c>
      <c r="AN5" s="10">
        <f t="shared" si="21"/>
        <v>-646.75107646919787</v>
      </c>
      <c r="AO5" s="10">
        <f t="shared" si="22"/>
        <v>-1656.0431218939993</v>
      </c>
      <c r="AP5" s="18">
        <f t="shared" si="23"/>
        <v>-1.2878882414271483E-2</v>
      </c>
      <c r="AQ5" s="18">
        <f t="shared" si="24"/>
        <v>2.7921841904261471E-3</v>
      </c>
      <c r="AR5" s="18">
        <f t="shared" si="25"/>
        <v>-1.2775523206915509E-2</v>
      </c>
      <c r="AS5" s="18">
        <f t="shared" si="26"/>
        <v>-4.9877637697349885E-3</v>
      </c>
      <c r="AT5" s="7"/>
      <c r="AU5" s="9">
        <v>4593.2971344890102</v>
      </c>
      <c r="AV5" s="9">
        <v>5111.0830237730097</v>
      </c>
      <c r="AW5" s="9">
        <v>5200.0535213616804</v>
      </c>
      <c r="AX5" s="9">
        <v>4593.2971344890102</v>
      </c>
      <c r="AY5" s="10">
        <v>5111.1080080000002</v>
      </c>
      <c r="AZ5" s="10">
        <v>5246.8070506519298</v>
      </c>
      <c r="BA5" s="10">
        <f t="shared" si="27"/>
        <v>517.7858892839995</v>
      </c>
      <c r="BB5" s="10">
        <f t="shared" si="27"/>
        <v>88.970497588670696</v>
      </c>
      <c r="BC5" s="10">
        <f t="shared" si="28"/>
        <v>-2.4984226990454772E-2</v>
      </c>
      <c r="BD5" s="10">
        <f t="shared" si="29"/>
        <v>-46.753529290249389</v>
      </c>
      <c r="BE5" s="18">
        <f t="shared" si="30"/>
        <v>1.7407366926900852E-2</v>
      </c>
      <c r="BF5" s="18">
        <f t="shared" si="31"/>
        <v>2.6549828811977951E-2</v>
      </c>
      <c r="BG5" s="18">
        <f t="shared" si="32"/>
        <v>0.11272640853041647</v>
      </c>
      <c r="BH5" s="18">
        <f t="shared" si="33"/>
        <v>0.11273184780992723</v>
      </c>
      <c r="BI5" s="1"/>
      <c r="BJ5" s="9">
        <v>0</v>
      </c>
      <c r="BK5" s="9">
        <v>0</v>
      </c>
      <c r="BL5" s="9">
        <v>0</v>
      </c>
      <c r="BM5" s="9">
        <v>0</v>
      </c>
      <c r="BN5" s="10">
        <v>0</v>
      </c>
      <c r="BO5" s="10">
        <v>0</v>
      </c>
      <c r="BP5" s="10">
        <f t="shared" si="34"/>
        <v>0</v>
      </c>
      <c r="BQ5" s="10">
        <f t="shared" si="34"/>
        <v>0</v>
      </c>
      <c r="BR5" s="10">
        <f t="shared" si="35"/>
        <v>0</v>
      </c>
      <c r="BS5" s="10">
        <f t="shared" si="36"/>
        <v>0</v>
      </c>
      <c r="BT5" s="18">
        <f t="shared" si="37"/>
        <v>0</v>
      </c>
      <c r="BU5" s="18">
        <f t="shared" si="38"/>
        <v>0</v>
      </c>
      <c r="BV5" s="18">
        <f t="shared" si="39"/>
        <v>0</v>
      </c>
      <c r="BW5" s="18">
        <f t="shared" si="40"/>
        <v>0</v>
      </c>
      <c r="BX5" s="2"/>
      <c r="BY5" s="9">
        <v>174777.27146217399</v>
      </c>
      <c r="BZ5" s="9">
        <v>172785.64605513099</v>
      </c>
      <c r="CA5" s="9">
        <v>171925.43367311501</v>
      </c>
      <c r="CB5" s="9">
        <v>174777.2715</v>
      </c>
      <c r="CC5" s="10">
        <v>172865.85030347685</v>
      </c>
      <c r="CD5" s="10">
        <v>172292.062031412</v>
      </c>
      <c r="CE5" s="10">
        <f t="shared" si="41"/>
        <v>-1991.6254070430005</v>
      </c>
      <c r="CF5" s="10">
        <f t="shared" si="41"/>
        <v>-860.21238201597589</v>
      </c>
      <c r="CG5" s="10">
        <f t="shared" si="42"/>
        <v>-80.204248345864471</v>
      </c>
      <c r="CH5" s="10">
        <f t="shared" si="43"/>
        <v>-366.62835829699179</v>
      </c>
      <c r="CI5" s="18">
        <f t="shared" si="44"/>
        <v>-4.9784944621007847E-3</v>
      </c>
      <c r="CJ5" s="18">
        <f t="shared" si="45"/>
        <v>-3.3192690809522368E-3</v>
      </c>
      <c r="CK5" s="18">
        <f t="shared" si="46"/>
        <v>-1.1395219700943988E-2</v>
      </c>
      <c r="CL5" s="18">
        <f t="shared" si="47"/>
        <v>-1.0936325874174958E-2</v>
      </c>
      <c r="CM5" s="6"/>
      <c r="CN5" s="9">
        <v>123698.30469999996</v>
      </c>
      <c r="CO5" s="9">
        <v>123698.30469999996</v>
      </c>
      <c r="CP5" s="9">
        <v>123698.30469999996</v>
      </c>
      <c r="CQ5" s="9">
        <v>123698.30469999996</v>
      </c>
      <c r="CR5" s="9">
        <v>123698.30469999996</v>
      </c>
      <c r="CS5" s="9">
        <v>123698.30469999996</v>
      </c>
      <c r="CT5" s="10">
        <f t="shared" si="48"/>
        <v>0</v>
      </c>
      <c r="CU5" s="10">
        <f t="shared" si="48"/>
        <v>0</v>
      </c>
      <c r="CV5" s="10">
        <f t="shared" si="49"/>
        <v>0</v>
      </c>
      <c r="CW5" s="10">
        <f t="shared" si="50"/>
        <v>0</v>
      </c>
      <c r="CX5" s="18">
        <f t="shared" si="51"/>
        <v>0</v>
      </c>
      <c r="CY5" s="18">
        <f t="shared" si="52"/>
        <v>0</v>
      </c>
      <c r="CZ5" s="18">
        <f t="shared" si="53"/>
        <v>0</v>
      </c>
      <c r="DA5" s="18">
        <f t="shared" si="54"/>
        <v>0</v>
      </c>
      <c r="DB5" s="7"/>
      <c r="DC5" s="9">
        <v>510404.50835381501</v>
      </c>
      <c r="DD5" s="9">
        <v>359300.75278364075</v>
      </c>
      <c r="DE5" s="9">
        <v>331424.53952586901</v>
      </c>
      <c r="DF5" s="9">
        <v>496093.28432091215</v>
      </c>
      <c r="DG5" s="10">
        <v>345121.50699999998</v>
      </c>
      <c r="DH5" s="10">
        <v>312783.27605560498</v>
      </c>
      <c r="DI5" s="10">
        <f t="shared" si="55"/>
        <v>-151103.75557017425</v>
      </c>
      <c r="DJ5" s="10">
        <f t="shared" si="55"/>
        <v>-27876.213257771742</v>
      </c>
      <c r="DK5" s="10">
        <f t="shared" si="56"/>
        <v>14179.24578364077</v>
      </c>
      <c r="DL5" s="10">
        <f t="shared" si="57"/>
        <v>18641.263470264035</v>
      </c>
      <c r="DM5" s="18">
        <f t="shared" si="58"/>
        <v>-7.7584622469627537E-2</v>
      </c>
      <c r="DN5" s="18">
        <f t="shared" si="59"/>
        <v>-9.3701001787741406E-2</v>
      </c>
      <c r="DO5" s="18">
        <f t="shared" si="60"/>
        <v>-0.29604706286298782</v>
      </c>
      <c r="DP5" s="18">
        <f t="shared" si="61"/>
        <v>-0.30432134861001614</v>
      </c>
      <c r="DQ5" s="7"/>
      <c r="DR5" s="9">
        <v>222454.90585393499</v>
      </c>
      <c r="DS5" s="9">
        <v>179407.65973000001</v>
      </c>
      <c r="DT5" s="9">
        <v>173650.239869724</v>
      </c>
      <c r="DU5" s="9">
        <v>222454.90590000001</v>
      </c>
      <c r="DV5" s="10">
        <v>179407.65973000001</v>
      </c>
      <c r="DW5" s="10">
        <v>173650.239869724</v>
      </c>
      <c r="DX5" s="10">
        <f t="shared" si="62"/>
        <v>-43047.24612393498</v>
      </c>
      <c r="DY5" s="10">
        <f t="shared" si="62"/>
        <v>-5757.4198602760152</v>
      </c>
      <c r="DZ5" s="10">
        <f t="shared" si="63"/>
        <v>0</v>
      </c>
      <c r="EA5" s="10">
        <f t="shared" si="64"/>
        <v>0</v>
      </c>
      <c r="EB5" s="18">
        <f t="shared" si="65"/>
        <v>-3.2091271180621037E-2</v>
      </c>
      <c r="EC5" s="18">
        <f t="shared" si="66"/>
        <v>-3.2091271180621037E-2</v>
      </c>
      <c r="ED5" s="18">
        <f t="shared" si="67"/>
        <v>-0.19350998782737575</v>
      </c>
      <c r="EE5" s="18">
        <f t="shared" si="68"/>
        <v>-0.19350998799438029</v>
      </c>
      <c r="EF5" s="6"/>
      <c r="EG5" s="9">
        <v>0</v>
      </c>
      <c r="EH5" s="9">
        <v>0</v>
      </c>
      <c r="EI5" s="9">
        <v>0</v>
      </c>
      <c r="EJ5" s="9">
        <v>0</v>
      </c>
      <c r="EK5" s="9">
        <v>0</v>
      </c>
      <c r="EL5" s="9">
        <v>0</v>
      </c>
      <c r="EM5" s="10">
        <f t="shared" si="69"/>
        <v>0</v>
      </c>
      <c r="EN5" s="10">
        <f t="shared" si="69"/>
        <v>0</v>
      </c>
      <c r="EO5" s="10">
        <f t="shared" si="70"/>
        <v>0</v>
      </c>
      <c r="EP5" s="10">
        <f t="shared" si="71"/>
        <v>0</v>
      </c>
      <c r="EQ5" s="18">
        <f t="shared" si="72"/>
        <v>0</v>
      </c>
      <c r="ER5" s="18">
        <f t="shared" si="73"/>
        <v>0</v>
      </c>
      <c r="ES5" s="18">
        <f t="shared" si="74"/>
        <v>0</v>
      </c>
      <c r="ET5" s="18">
        <f t="shared" si="75"/>
        <v>0</v>
      </c>
      <c r="EU5" s="7"/>
      <c r="EV5" s="9">
        <v>0</v>
      </c>
      <c r="EW5" s="9">
        <v>0</v>
      </c>
      <c r="EX5" s="9">
        <v>0</v>
      </c>
      <c r="EY5" s="9">
        <v>0</v>
      </c>
      <c r="EZ5" s="9">
        <v>0</v>
      </c>
      <c r="FA5" s="9">
        <v>0</v>
      </c>
      <c r="FB5" s="10">
        <f t="shared" si="76"/>
        <v>0</v>
      </c>
      <c r="FC5" s="10">
        <f t="shared" si="76"/>
        <v>0</v>
      </c>
      <c r="FD5" s="10">
        <f t="shared" si="77"/>
        <v>0</v>
      </c>
      <c r="FE5" s="10">
        <f t="shared" si="78"/>
        <v>0</v>
      </c>
      <c r="FF5" s="18">
        <f t="shared" si="79"/>
        <v>0</v>
      </c>
      <c r="FG5" s="18">
        <f t="shared" si="80"/>
        <v>0</v>
      </c>
      <c r="FH5" s="18">
        <f t="shared" si="81"/>
        <v>0</v>
      </c>
      <c r="FI5" s="18">
        <f t="shared" si="82"/>
        <v>0</v>
      </c>
      <c r="FJ5" s="7"/>
    </row>
    <row r="6" spans="1:166">
      <c r="A6" s="5" t="s">
        <v>3</v>
      </c>
      <c r="B6" s="9">
        <f t="shared" si="0"/>
        <v>5628140.6308193374</v>
      </c>
      <c r="C6" s="9">
        <f t="shared" si="1"/>
        <v>4467771.2987825507</v>
      </c>
      <c r="D6" s="9">
        <f t="shared" si="2"/>
        <v>4225363.9165407149</v>
      </c>
      <c r="E6" s="9">
        <f t="shared" si="3"/>
        <v>5636274.3196749529</v>
      </c>
      <c r="F6" s="9">
        <f t="shared" si="4"/>
        <v>4449990.2625505636</v>
      </c>
      <c r="G6" s="9">
        <f t="shared" si="5"/>
        <v>4217560.2188205998</v>
      </c>
      <c r="H6" s="10">
        <f t="shared" si="6"/>
        <v>-1160369.3320367867</v>
      </c>
      <c r="I6" s="10">
        <f t="shared" si="6"/>
        <v>-242407.38224183582</v>
      </c>
      <c r="J6" s="10">
        <f t="shared" si="7"/>
        <v>17781.036231987178</v>
      </c>
      <c r="K6" s="10">
        <f t="shared" si="8"/>
        <v>7803.697720115073</v>
      </c>
      <c r="L6" s="18">
        <f t="shared" si="9"/>
        <v>-5.4256891418746261E-2</v>
      </c>
      <c r="M6" s="18">
        <f t="shared" si="10"/>
        <v>-5.2231584793793175E-2</v>
      </c>
      <c r="N6" s="18">
        <f t="shared" si="11"/>
        <v>-0.20617276790893935</v>
      </c>
      <c r="O6" s="18">
        <f t="shared" si="12"/>
        <v>-0.21047308733418835</v>
      </c>
      <c r="P6" s="5"/>
      <c r="Q6" s="10">
        <v>13885.8537384518</v>
      </c>
      <c r="R6" s="9">
        <v>53125.091566139999</v>
      </c>
      <c r="S6" s="9">
        <v>55425.915015910097</v>
      </c>
      <c r="T6" s="9">
        <v>13885.104740000001</v>
      </c>
      <c r="U6" s="10">
        <v>49221.264074000006</v>
      </c>
      <c r="V6" s="10">
        <v>46269.16961823</v>
      </c>
      <c r="W6" s="10">
        <f t="shared" si="13"/>
        <v>39239.237827688201</v>
      </c>
      <c r="X6" s="10">
        <f t="shared" si="13"/>
        <v>2300.8234497700978</v>
      </c>
      <c r="Y6" s="10">
        <f t="shared" si="14"/>
        <v>3903.8274921399934</v>
      </c>
      <c r="Z6" s="10">
        <f t="shared" si="15"/>
        <v>9156.7453976800971</v>
      </c>
      <c r="AA6" s="18">
        <f t="shared" si="16"/>
        <v>4.3309543229786335E-2</v>
      </c>
      <c r="AB6" s="18">
        <f t="shared" si="17"/>
        <v>-5.9975998408569549E-2</v>
      </c>
      <c r="AC6" s="18">
        <f t="shared" si="18"/>
        <v>2.8258426573390634</v>
      </c>
      <c r="AD6" s="18">
        <f t="shared" si="19"/>
        <v>2.5448968513866608</v>
      </c>
      <c r="AE6" s="7"/>
      <c r="AF6" s="9">
        <v>132677.08921356799</v>
      </c>
      <c r="AG6" s="9">
        <v>127926.016059159</v>
      </c>
      <c r="AH6" s="9">
        <v>127255.757796088</v>
      </c>
      <c r="AI6" s="9">
        <v>132667.3664</v>
      </c>
      <c r="AJ6" s="10">
        <v>130919.9632</v>
      </c>
      <c r="AK6" s="10">
        <v>132728.80973515601</v>
      </c>
      <c r="AL6" s="10">
        <f t="shared" si="20"/>
        <v>-4751.073154408994</v>
      </c>
      <c r="AM6" s="10">
        <f t="shared" si="20"/>
        <v>-670.25826307099487</v>
      </c>
      <c r="AN6" s="10">
        <f t="shared" si="21"/>
        <v>-2993.9471408410027</v>
      </c>
      <c r="AO6" s="10">
        <f t="shared" si="22"/>
        <v>-5473.0519390680129</v>
      </c>
      <c r="AP6" s="18">
        <f t="shared" si="23"/>
        <v>-5.2394210631951203E-3</v>
      </c>
      <c r="AQ6" s="18">
        <f t="shared" si="24"/>
        <v>1.381643021387601E-2</v>
      </c>
      <c r="AR6" s="18">
        <f t="shared" si="25"/>
        <v>-3.5809295957354589E-2</v>
      </c>
      <c r="AS6" s="18">
        <f t="shared" si="26"/>
        <v>-1.317131143412824E-2</v>
      </c>
      <c r="AT6" s="7"/>
      <c r="AU6" s="9">
        <v>26968.678943434301</v>
      </c>
      <c r="AV6" s="9">
        <v>28430.875595644</v>
      </c>
      <c r="AW6" s="9">
        <v>28555.3153134112</v>
      </c>
      <c r="AX6" s="9">
        <v>26968.678943434301</v>
      </c>
      <c r="AY6" s="10">
        <v>28430.46398</v>
      </c>
      <c r="AZ6" s="10">
        <v>28630.277951364998</v>
      </c>
      <c r="BA6" s="10">
        <f t="shared" si="27"/>
        <v>1462.1966522096991</v>
      </c>
      <c r="BB6" s="10">
        <f t="shared" si="27"/>
        <v>124.43971776719991</v>
      </c>
      <c r="BC6" s="10">
        <f t="shared" si="28"/>
        <v>0.41161564399953932</v>
      </c>
      <c r="BD6" s="10">
        <f t="shared" si="29"/>
        <v>-74.962637953798549</v>
      </c>
      <c r="BE6" s="18">
        <f t="shared" si="30"/>
        <v>4.3769217500380393E-3</v>
      </c>
      <c r="BF6" s="18">
        <f t="shared" si="31"/>
        <v>7.0281642784852643E-3</v>
      </c>
      <c r="BG6" s="18">
        <f t="shared" si="32"/>
        <v>5.4218326944252507E-2</v>
      </c>
      <c r="BH6" s="18">
        <f t="shared" si="33"/>
        <v>5.4203064215037518E-2</v>
      </c>
      <c r="BI6" s="1"/>
      <c r="BJ6" s="9">
        <v>1234.4825000000001</v>
      </c>
      <c r="BK6" s="9">
        <v>1731.8754036512</v>
      </c>
      <c r="BL6" s="9">
        <v>1916.5118602232001</v>
      </c>
      <c r="BM6" s="9">
        <v>9378.6431715168001</v>
      </c>
      <c r="BN6" s="10">
        <v>13259.57157</v>
      </c>
      <c r="BO6" s="10">
        <v>14549.353779433901</v>
      </c>
      <c r="BP6" s="10">
        <f t="shared" si="34"/>
        <v>497.39290365119996</v>
      </c>
      <c r="BQ6" s="10">
        <f t="shared" si="34"/>
        <v>184.63645657200004</v>
      </c>
      <c r="BR6" s="10">
        <f t="shared" si="35"/>
        <v>-11527.6961663488</v>
      </c>
      <c r="BS6" s="10">
        <f t="shared" si="36"/>
        <v>-12632.841919210701</v>
      </c>
      <c r="BT6" s="18">
        <f t="shared" si="37"/>
        <v>0.10661070431668643</v>
      </c>
      <c r="BU6" s="18">
        <f t="shared" si="38"/>
        <v>9.727178609239942E-2</v>
      </c>
      <c r="BV6" s="18">
        <f t="shared" si="39"/>
        <v>0.40291612368032753</v>
      </c>
      <c r="BW6" s="18">
        <f t="shared" si="40"/>
        <v>0.41380488920504915</v>
      </c>
      <c r="BX6" s="1"/>
      <c r="BY6" s="9">
        <v>458976.71290157299</v>
      </c>
      <c r="BZ6" s="9">
        <v>441468.72370276903</v>
      </c>
      <c r="CA6" s="9">
        <v>434215.81609980698</v>
      </c>
      <c r="CB6" s="9">
        <v>458976.71289999998</v>
      </c>
      <c r="CC6" s="10">
        <v>442011.18032656313</v>
      </c>
      <c r="CD6" s="10">
        <v>436921.510901573</v>
      </c>
      <c r="CE6" s="10">
        <f t="shared" si="41"/>
        <v>-17507.98919880396</v>
      </c>
      <c r="CF6" s="10">
        <f t="shared" si="41"/>
        <v>-7252.9076029620483</v>
      </c>
      <c r="CG6" s="10">
        <f t="shared" si="42"/>
        <v>-542.45662379410351</v>
      </c>
      <c r="CH6" s="10">
        <f t="shared" si="43"/>
        <v>-2705.6948017660179</v>
      </c>
      <c r="CI6" s="18">
        <f t="shared" si="44"/>
        <v>-1.6429040639910127E-2</v>
      </c>
      <c r="CJ6" s="18">
        <f t="shared" si="45"/>
        <v>-1.1514797931649208E-2</v>
      </c>
      <c r="CK6" s="18">
        <f t="shared" si="46"/>
        <v>-3.8145702617724153E-2</v>
      </c>
      <c r="CL6" s="18">
        <f t="shared" si="47"/>
        <v>-3.6963819942501606E-2</v>
      </c>
      <c r="CM6" s="6"/>
      <c r="CN6" s="9">
        <v>1157187.0442000018</v>
      </c>
      <c r="CO6" s="9">
        <v>1157187.0442000018</v>
      </c>
      <c r="CP6" s="9">
        <v>1157187.0442000018</v>
      </c>
      <c r="CQ6" s="9">
        <v>1157187.0442000018</v>
      </c>
      <c r="CR6" s="9">
        <v>1157187.0442000018</v>
      </c>
      <c r="CS6" s="9">
        <v>1157187.0442000018</v>
      </c>
      <c r="CT6" s="10">
        <f t="shared" si="48"/>
        <v>0</v>
      </c>
      <c r="CU6" s="10">
        <f t="shared" si="48"/>
        <v>0</v>
      </c>
      <c r="CV6" s="10">
        <f t="shared" si="49"/>
        <v>0</v>
      </c>
      <c r="CW6" s="10">
        <f t="shared" si="50"/>
        <v>0</v>
      </c>
      <c r="CX6" s="18">
        <f t="shared" si="51"/>
        <v>0</v>
      </c>
      <c r="CY6" s="18">
        <f t="shared" si="52"/>
        <v>0</v>
      </c>
      <c r="CZ6" s="18">
        <f t="shared" si="53"/>
        <v>0</v>
      </c>
      <c r="DA6" s="18">
        <f t="shared" si="54"/>
        <v>0</v>
      </c>
      <c r="DB6" s="7"/>
      <c r="DC6" s="9">
        <v>2881638.4269999098</v>
      </c>
      <c r="DD6" s="9">
        <v>1709598.7310997797</v>
      </c>
      <c r="DE6" s="9">
        <v>1466286.35850012</v>
      </c>
      <c r="DF6" s="9">
        <v>2881638.4270000001</v>
      </c>
      <c r="DG6" s="10">
        <v>1593295.547</v>
      </c>
      <c r="DH6" s="10">
        <v>1360506.5970995</v>
      </c>
      <c r="DI6" s="10">
        <f t="shared" si="55"/>
        <v>-1172039.6959001301</v>
      </c>
      <c r="DJ6" s="10">
        <f t="shared" si="55"/>
        <v>-243312.37259965972</v>
      </c>
      <c r="DK6" s="10">
        <f t="shared" si="56"/>
        <v>116303.1840997797</v>
      </c>
      <c r="DL6" s="10">
        <f t="shared" si="57"/>
        <v>105779.76140061999</v>
      </c>
      <c r="DM6" s="18">
        <f t="shared" si="58"/>
        <v>-0.14232133434208716</v>
      </c>
      <c r="DN6" s="18">
        <f t="shared" si="59"/>
        <v>-0.14610531632929996</v>
      </c>
      <c r="DO6" s="18">
        <f t="shared" si="60"/>
        <v>-0.40672684154907918</v>
      </c>
      <c r="DP6" s="18">
        <f t="shared" si="61"/>
        <v>-0.44708693079903883</v>
      </c>
      <c r="DQ6" s="7"/>
      <c r="DR6" s="9">
        <v>955572.34232239996</v>
      </c>
      <c r="DS6" s="9">
        <v>948302.94115540583</v>
      </c>
      <c r="DT6" s="9">
        <v>954521.19775515399</v>
      </c>
      <c r="DU6" s="9">
        <v>955572.34232000005</v>
      </c>
      <c r="DV6" s="10">
        <v>1035665.2282</v>
      </c>
      <c r="DW6" s="10">
        <v>1040767.45553534</v>
      </c>
      <c r="DX6" s="10">
        <f t="shared" si="62"/>
        <v>-7269.4011669941247</v>
      </c>
      <c r="DY6" s="10">
        <f t="shared" si="62"/>
        <v>6218.2565997481579</v>
      </c>
      <c r="DZ6" s="10">
        <f t="shared" si="63"/>
        <v>-87362.287044594181</v>
      </c>
      <c r="EA6" s="10">
        <f t="shared" si="64"/>
        <v>-86246.257780186017</v>
      </c>
      <c r="EB6" s="18">
        <f t="shared" si="65"/>
        <v>6.557246982880678E-3</v>
      </c>
      <c r="EC6" s="18">
        <f t="shared" si="66"/>
        <v>4.9265218107280989E-3</v>
      </c>
      <c r="ED6" s="18">
        <f t="shared" si="67"/>
        <v>-7.6073792061904467E-3</v>
      </c>
      <c r="EE6" s="18">
        <f t="shared" si="68"/>
        <v>8.3816663933099292E-2</v>
      </c>
      <c r="EF6" s="6"/>
      <c r="EG6" s="9">
        <v>0</v>
      </c>
      <c r="EH6" s="9">
        <v>0</v>
      </c>
      <c r="EI6" s="9">
        <v>0</v>
      </c>
      <c r="EJ6" s="9">
        <v>0</v>
      </c>
      <c r="EK6" s="9">
        <v>0</v>
      </c>
      <c r="EL6" s="9">
        <v>0</v>
      </c>
      <c r="EM6" s="10">
        <f t="shared" si="69"/>
        <v>0</v>
      </c>
      <c r="EN6" s="10">
        <f t="shared" si="69"/>
        <v>0</v>
      </c>
      <c r="EO6" s="10">
        <f t="shared" si="70"/>
        <v>0</v>
      </c>
      <c r="EP6" s="10">
        <f t="shared" si="71"/>
        <v>0</v>
      </c>
      <c r="EQ6" s="18">
        <f t="shared" si="72"/>
        <v>0</v>
      </c>
      <c r="ER6" s="18">
        <f t="shared" si="73"/>
        <v>0</v>
      </c>
      <c r="ES6" s="18">
        <f t="shared" si="74"/>
        <v>0</v>
      </c>
      <c r="ET6" s="18">
        <f t="shared" si="75"/>
        <v>0</v>
      </c>
      <c r="EU6" s="7"/>
      <c r="EV6" s="9">
        <v>0</v>
      </c>
      <c r="EW6" s="9">
        <v>0</v>
      </c>
      <c r="EX6" s="9">
        <v>0</v>
      </c>
      <c r="EY6" s="9">
        <v>0</v>
      </c>
      <c r="EZ6" s="9">
        <v>0</v>
      </c>
      <c r="FA6" s="9">
        <v>0</v>
      </c>
      <c r="FB6" s="10">
        <f t="shared" si="76"/>
        <v>0</v>
      </c>
      <c r="FC6" s="10">
        <f t="shared" si="76"/>
        <v>0</v>
      </c>
      <c r="FD6" s="10">
        <f t="shared" si="77"/>
        <v>0</v>
      </c>
      <c r="FE6" s="10">
        <f t="shared" si="78"/>
        <v>0</v>
      </c>
      <c r="FF6" s="18">
        <f t="shared" si="79"/>
        <v>0</v>
      </c>
      <c r="FG6" s="18">
        <f t="shared" si="80"/>
        <v>0</v>
      </c>
      <c r="FH6" s="18">
        <f t="shared" si="81"/>
        <v>0</v>
      </c>
      <c r="FI6" s="18">
        <f t="shared" si="82"/>
        <v>0</v>
      </c>
      <c r="FJ6" s="7"/>
    </row>
    <row r="7" spans="1:166">
      <c r="A7" s="5" t="s">
        <v>4</v>
      </c>
      <c r="B7" s="9">
        <f t="shared" si="0"/>
        <v>1462351.041560811</v>
      </c>
      <c r="C7" s="9">
        <f t="shared" si="1"/>
        <v>1190295.233440845</v>
      </c>
      <c r="D7" s="9">
        <f t="shared" si="2"/>
        <v>1165887.7648732811</v>
      </c>
      <c r="E7" s="9">
        <f t="shared" si="3"/>
        <v>1478577.8753623541</v>
      </c>
      <c r="F7" s="9">
        <f t="shared" si="4"/>
        <v>1204705.3361494103</v>
      </c>
      <c r="G7" s="9">
        <f t="shared" si="5"/>
        <v>1143934.2541045393</v>
      </c>
      <c r="H7" s="10">
        <f t="shared" si="6"/>
        <v>-272055.80811996595</v>
      </c>
      <c r="I7" s="10">
        <f t="shared" si="6"/>
        <v>-24407.468567563919</v>
      </c>
      <c r="J7" s="10">
        <f t="shared" si="7"/>
        <v>-14410.102708565304</v>
      </c>
      <c r="K7" s="10">
        <f t="shared" si="8"/>
        <v>21953.510768741835</v>
      </c>
      <c r="L7" s="18">
        <f t="shared" si="9"/>
        <v>-2.050539049627885E-2</v>
      </c>
      <c r="M7" s="18">
        <f t="shared" si="10"/>
        <v>-5.0444768709262268E-2</v>
      </c>
      <c r="N7" s="18">
        <f t="shared" si="11"/>
        <v>-0.18604001391457461</v>
      </c>
      <c r="O7" s="18">
        <f t="shared" si="12"/>
        <v>-0.18522699668140644</v>
      </c>
      <c r="P7" s="5"/>
      <c r="Q7" s="10">
        <v>7525.1969867940898</v>
      </c>
      <c r="R7" s="9">
        <v>8181.0516516799898</v>
      </c>
      <c r="S7" s="9">
        <v>8337.9478566999896</v>
      </c>
      <c r="T7" s="9">
        <v>7525.1969870000003</v>
      </c>
      <c r="U7" s="10">
        <v>10586.010812600001</v>
      </c>
      <c r="V7" s="10">
        <v>9892.3882390699891</v>
      </c>
      <c r="W7" s="10">
        <f t="shared" si="13"/>
        <v>655.85466488590009</v>
      </c>
      <c r="X7" s="10">
        <f t="shared" si="13"/>
        <v>156.8962050199998</v>
      </c>
      <c r="Y7" s="10">
        <f t="shared" si="14"/>
        <v>-2404.9591609200115</v>
      </c>
      <c r="Z7" s="10">
        <f t="shared" si="15"/>
        <v>-1554.4403823699995</v>
      </c>
      <c r="AA7" s="18">
        <f t="shared" si="16"/>
        <v>1.9177999565346951E-2</v>
      </c>
      <c r="AB7" s="18">
        <f t="shared" si="17"/>
        <v>-6.5522564241520309E-2</v>
      </c>
      <c r="AC7" s="18">
        <f t="shared" si="18"/>
        <v>8.7154484598456941E-2</v>
      </c>
      <c r="AD7" s="18">
        <f t="shared" si="19"/>
        <v>0.40674202029364109</v>
      </c>
      <c r="AE7" s="7"/>
      <c r="AF7" s="9">
        <v>24524.391813366699</v>
      </c>
      <c r="AG7" s="9">
        <v>23853.156651306399</v>
      </c>
      <c r="AH7" s="9">
        <v>22955.1094343232</v>
      </c>
      <c r="AI7" s="9">
        <v>24524.391810000001</v>
      </c>
      <c r="AJ7" s="10">
        <v>24072.494869999999</v>
      </c>
      <c r="AK7" s="10">
        <v>24466.325342696298</v>
      </c>
      <c r="AL7" s="10">
        <f t="shared" si="20"/>
        <v>-671.23516206030035</v>
      </c>
      <c r="AM7" s="10">
        <f t="shared" si="20"/>
        <v>-898.04721698319918</v>
      </c>
      <c r="AN7" s="10">
        <f t="shared" si="21"/>
        <v>-219.33821869359963</v>
      </c>
      <c r="AO7" s="10">
        <f t="shared" si="22"/>
        <v>-1511.2159083730985</v>
      </c>
      <c r="AP7" s="18">
        <f t="shared" si="23"/>
        <v>-3.7648988354504205E-2</v>
      </c>
      <c r="AQ7" s="18">
        <f t="shared" si="24"/>
        <v>1.6360185133411545E-2</v>
      </c>
      <c r="AR7" s="18">
        <f t="shared" si="25"/>
        <v>-2.7370104309557327E-2</v>
      </c>
      <c r="AS7" s="18">
        <f t="shared" si="26"/>
        <v>-1.8426428002823625E-2</v>
      </c>
      <c r="AT7" s="7"/>
      <c r="AU7" s="9">
        <v>1801.04805310713</v>
      </c>
      <c r="AV7" s="9">
        <v>2211.86393438613</v>
      </c>
      <c r="AW7" s="9">
        <v>2282.54214070833</v>
      </c>
      <c r="AX7" s="9">
        <v>1801.04805310713</v>
      </c>
      <c r="AY7" s="10">
        <v>2211.9253509999999</v>
      </c>
      <c r="AZ7" s="10">
        <v>2318.7998621803599</v>
      </c>
      <c r="BA7" s="10">
        <f t="shared" si="27"/>
        <v>410.815881279</v>
      </c>
      <c r="BB7" s="10">
        <f t="shared" si="27"/>
        <v>70.678206322199912</v>
      </c>
      <c r="BC7" s="10">
        <f t="shared" si="28"/>
        <v>-6.1416613869823777E-2</v>
      </c>
      <c r="BD7" s="10">
        <f t="shared" si="29"/>
        <v>-36.257721472029971</v>
      </c>
      <c r="BE7" s="18">
        <f t="shared" si="30"/>
        <v>3.195413841847175E-2</v>
      </c>
      <c r="BF7" s="18">
        <f t="shared" si="31"/>
        <v>4.8317413212901894E-2</v>
      </c>
      <c r="BG7" s="18">
        <f t="shared" si="32"/>
        <v>0.22809823456418563</v>
      </c>
      <c r="BH7" s="18">
        <f t="shared" si="33"/>
        <v>0.22813233505015759</v>
      </c>
      <c r="BI7" s="1"/>
      <c r="BJ7" s="9">
        <v>0</v>
      </c>
      <c r="BK7" s="9">
        <v>0</v>
      </c>
      <c r="BL7" s="9">
        <v>0</v>
      </c>
      <c r="BM7" s="9">
        <v>0</v>
      </c>
      <c r="BN7" s="10">
        <v>0</v>
      </c>
      <c r="BO7" s="10">
        <v>0</v>
      </c>
      <c r="BP7" s="10">
        <f t="shared" si="34"/>
        <v>0</v>
      </c>
      <c r="BQ7" s="10">
        <f t="shared" si="34"/>
        <v>0</v>
      </c>
      <c r="BR7" s="10">
        <f t="shared" si="35"/>
        <v>0</v>
      </c>
      <c r="BS7" s="10">
        <f t="shared" si="36"/>
        <v>0</v>
      </c>
      <c r="BT7" s="18">
        <f t="shared" si="37"/>
        <v>0</v>
      </c>
      <c r="BU7" s="18">
        <f t="shared" si="38"/>
        <v>0</v>
      </c>
      <c r="BV7" s="18">
        <f t="shared" si="39"/>
        <v>0</v>
      </c>
      <c r="BW7" s="18">
        <f t="shared" si="40"/>
        <v>0</v>
      </c>
      <c r="BX7" s="2"/>
      <c r="BY7" s="9">
        <v>94527.701681702994</v>
      </c>
      <c r="BZ7" s="9">
        <v>89645.345430063098</v>
      </c>
      <c r="CA7" s="9">
        <v>87715.407132884706</v>
      </c>
      <c r="CB7" s="9">
        <v>94527.701679999998</v>
      </c>
      <c r="CC7" s="10">
        <v>89831.467045810481</v>
      </c>
      <c r="CD7" s="10">
        <v>88422.594702310307</v>
      </c>
      <c r="CE7" s="10">
        <f t="shared" si="41"/>
        <v>-4882.3562516398961</v>
      </c>
      <c r="CF7" s="10">
        <f t="shared" si="41"/>
        <v>-1929.9382971783925</v>
      </c>
      <c r="CG7" s="10">
        <f t="shared" si="42"/>
        <v>-186.12161574738275</v>
      </c>
      <c r="CH7" s="10">
        <f t="shared" si="43"/>
        <v>-707.1875694256014</v>
      </c>
      <c r="CI7" s="18">
        <f t="shared" si="44"/>
        <v>-2.1528594573647281E-2</v>
      </c>
      <c r="CJ7" s="18">
        <f t="shared" si="45"/>
        <v>-1.5683505900907807E-2</v>
      </c>
      <c r="CK7" s="18">
        <f t="shared" si="46"/>
        <v>-5.1650004863970332E-2</v>
      </c>
      <c r="CL7" s="18">
        <f t="shared" si="47"/>
        <v>-4.9681041120490273E-2</v>
      </c>
      <c r="CM7" s="6"/>
      <c r="CN7" s="9">
        <v>288012.76399999991</v>
      </c>
      <c r="CO7" s="9">
        <v>288012.76399999991</v>
      </c>
      <c r="CP7" s="9">
        <v>288012.76399999991</v>
      </c>
      <c r="CQ7" s="9">
        <v>288012.76399999991</v>
      </c>
      <c r="CR7" s="9">
        <v>288012.76399999991</v>
      </c>
      <c r="CS7" s="9">
        <v>288012.76399999991</v>
      </c>
      <c r="CT7" s="10">
        <f t="shared" si="48"/>
        <v>0</v>
      </c>
      <c r="CU7" s="10">
        <f t="shared" si="48"/>
        <v>0</v>
      </c>
      <c r="CV7" s="10">
        <f t="shared" si="49"/>
        <v>0</v>
      </c>
      <c r="CW7" s="10">
        <f t="shared" si="50"/>
        <v>0</v>
      </c>
      <c r="CX7" s="18">
        <f t="shared" si="51"/>
        <v>0</v>
      </c>
      <c r="CY7" s="18">
        <f t="shared" si="52"/>
        <v>0</v>
      </c>
      <c r="CZ7" s="18">
        <f t="shared" si="53"/>
        <v>0</v>
      </c>
      <c r="DA7" s="18">
        <f t="shared" si="54"/>
        <v>0</v>
      </c>
      <c r="DB7" s="7"/>
      <c r="DC7" s="9">
        <v>703621.03704275296</v>
      </c>
      <c r="DD7" s="9">
        <v>534206.69400340971</v>
      </c>
      <c r="DE7" s="9">
        <v>518115.50408564898</v>
      </c>
      <c r="DF7" s="9">
        <v>719847.87083224684</v>
      </c>
      <c r="DG7" s="10">
        <v>545806.31629999995</v>
      </c>
      <c r="DH7" s="10">
        <v>492352.89173526602</v>
      </c>
      <c r="DI7" s="10">
        <f t="shared" si="55"/>
        <v>-169414.34303934325</v>
      </c>
      <c r="DJ7" s="10">
        <f t="shared" si="55"/>
        <v>-16091.189917760727</v>
      </c>
      <c r="DK7" s="10">
        <f t="shared" si="56"/>
        <v>-11599.622296590242</v>
      </c>
      <c r="DL7" s="10">
        <f t="shared" si="57"/>
        <v>25762.612350382959</v>
      </c>
      <c r="DM7" s="18">
        <f t="shared" si="58"/>
        <v>-3.0121655341252652E-2</v>
      </c>
      <c r="DN7" s="18">
        <f t="shared" si="59"/>
        <v>-9.7934785597742144E-2</v>
      </c>
      <c r="DO7" s="18">
        <f t="shared" si="60"/>
        <v>-0.24077498272560802</v>
      </c>
      <c r="DP7" s="18">
        <f t="shared" si="61"/>
        <v>-0.24177546615652282</v>
      </c>
      <c r="DQ7" s="7"/>
      <c r="DR7" s="9">
        <v>342338.90198308701</v>
      </c>
      <c r="DS7" s="9">
        <v>244184.35777</v>
      </c>
      <c r="DT7" s="9">
        <v>238468.49022301601</v>
      </c>
      <c r="DU7" s="9">
        <v>342338.902</v>
      </c>
      <c r="DV7" s="10">
        <v>244184.35777</v>
      </c>
      <c r="DW7" s="10">
        <v>238468.49022301601</v>
      </c>
      <c r="DX7" s="10">
        <f t="shared" si="62"/>
        <v>-98154.544213087007</v>
      </c>
      <c r="DY7" s="10">
        <f t="shared" si="62"/>
        <v>-5715.8675469839945</v>
      </c>
      <c r="DZ7" s="10">
        <f t="shared" si="63"/>
        <v>0</v>
      </c>
      <c r="EA7" s="10">
        <f t="shared" si="64"/>
        <v>0</v>
      </c>
      <c r="EB7" s="18">
        <f t="shared" si="65"/>
        <v>-2.3408000410770926E-2</v>
      </c>
      <c r="EC7" s="18">
        <f t="shared" si="66"/>
        <v>-2.3408000410770926E-2</v>
      </c>
      <c r="ED7" s="18">
        <f t="shared" si="67"/>
        <v>-0.28671747103382444</v>
      </c>
      <c r="EE7" s="18">
        <f t="shared" si="68"/>
        <v>-0.28671747106906359</v>
      </c>
      <c r="EF7" s="6"/>
      <c r="EG7" s="9">
        <v>0</v>
      </c>
      <c r="EH7" s="9">
        <v>0</v>
      </c>
      <c r="EI7" s="9">
        <v>0</v>
      </c>
      <c r="EJ7" s="9">
        <v>0</v>
      </c>
      <c r="EK7" s="9">
        <v>0</v>
      </c>
      <c r="EL7" s="9">
        <v>0</v>
      </c>
      <c r="EM7" s="10">
        <f t="shared" si="69"/>
        <v>0</v>
      </c>
      <c r="EN7" s="10">
        <f t="shared" si="69"/>
        <v>0</v>
      </c>
      <c r="EO7" s="10">
        <f t="shared" si="70"/>
        <v>0</v>
      </c>
      <c r="EP7" s="10">
        <f t="shared" si="71"/>
        <v>0</v>
      </c>
      <c r="EQ7" s="18">
        <f t="shared" si="72"/>
        <v>0</v>
      </c>
      <c r="ER7" s="18">
        <f t="shared" si="73"/>
        <v>0</v>
      </c>
      <c r="ES7" s="18">
        <f t="shared" si="74"/>
        <v>0</v>
      </c>
      <c r="ET7" s="18">
        <f t="shared" si="75"/>
        <v>0</v>
      </c>
      <c r="EU7" s="7"/>
      <c r="EV7" s="9">
        <v>0</v>
      </c>
      <c r="EW7" s="9">
        <v>0</v>
      </c>
      <c r="EX7" s="9">
        <v>0</v>
      </c>
      <c r="EY7" s="9">
        <v>0</v>
      </c>
      <c r="EZ7" s="9">
        <v>0</v>
      </c>
      <c r="FA7" s="9">
        <v>0</v>
      </c>
      <c r="FB7" s="10">
        <f t="shared" si="76"/>
        <v>0</v>
      </c>
      <c r="FC7" s="10">
        <f t="shared" si="76"/>
        <v>0</v>
      </c>
      <c r="FD7" s="10">
        <f t="shared" si="77"/>
        <v>0</v>
      </c>
      <c r="FE7" s="10">
        <f t="shared" si="78"/>
        <v>0</v>
      </c>
      <c r="FF7" s="18">
        <f t="shared" si="79"/>
        <v>0</v>
      </c>
      <c r="FG7" s="18">
        <f t="shared" si="80"/>
        <v>0</v>
      </c>
      <c r="FH7" s="18">
        <f t="shared" si="81"/>
        <v>0</v>
      </c>
      <c r="FI7" s="18">
        <f t="shared" si="82"/>
        <v>0</v>
      </c>
      <c r="FJ7" s="7"/>
    </row>
    <row r="8" spans="1:166">
      <c r="A8" s="5" t="s">
        <v>5</v>
      </c>
      <c r="B8" s="9">
        <f t="shared" si="0"/>
        <v>715935.02851213259</v>
      </c>
      <c r="C8" s="9">
        <f t="shared" si="1"/>
        <v>601399.22052545589</v>
      </c>
      <c r="D8" s="9">
        <f t="shared" si="2"/>
        <v>572679.96797464672</v>
      </c>
      <c r="E8" s="9">
        <f t="shared" si="3"/>
        <v>726491.73201249412</v>
      </c>
      <c r="F8" s="9">
        <f t="shared" si="4"/>
        <v>560003.43677526456</v>
      </c>
      <c r="G8" s="9">
        <f t="shared" si="5"/>
        <v>522794.53361482546</v>
      </c>
      <c r="H8" s="10">
        <f t="shared" si="6"/>
        <v>-114535.80798667669</v>
      </c>
      <c r="I8" s="10">
        <f t="shared" si="6"/>
        <v>-28719.252550809179</v>
      </c>
      <c r="J8" s="10">
        <f t="shared" si="7"/>
        <v>41395.783750191331</v>
      </c>
      <c r="K8" s="10">
        <f t="shared" si="8"/>
        <v>49885.434359821258</v>
      </c>
      <c r="L8" s="18">
        <f t="shared" si="9"/>
        <v>-4.7754056823879031E-2</v>
      </c>
      <c r="M8" s="18">
        <f t="shared" si="10"/>
        <v>-6.6444062155588957E-2</v>
      </c>
      <c r="N8" s="18">
        <f t="shared" si="11"/>
        <v>-0.1599807292914649</v>
      </c>
      <c r="O8" s="18">
        <f t="shared" si="12"/>
        <v>-0.2291675017085622</v>
      </c>
      <c r="P8" s="5"/>
      <c r="Q8" s="10">
        <v>1998.3398265999899</v>
      </c>
      <c r="R8" s="9">
        <v>9433.7905312999901</v>
      </c>
      <c r="S8" s="9">
        <v>9209.4754205000008</v>
      </c>
      <c r="T8" s="9">
        <v>1998.339827</v>
      </c>
      <c r="U8" s="10">
        <v>9663.2452221000003</v>
      </c>
      <c r="V8" s="10">
        <v>9916.8940425599994</v>
      </c>
      <c r="W8" s="10">
        <f t="shared" si="13"/>
        <v>7435.4507047000006</v>
      </c>
      <c r="X8" s="10">
        <f t="shared" si="13"/>
        <v>-224.31511079998927</v>
      </c>
      <c r="Y8" s="10">
        <f t="shared" si="14"/>
        <v>-229.45469080001021</v>
      </c>
      <c r="Z8" s="10">
        <f t="shared" si="15"/>
        <v>-707.4186220599986</v>
      </c>
      <c r="AA8" s="18">
        <f t="shared" si="16"/>
        <v>-2.3777834588943149E-2</v>
      </c>
      <c r="AB8" s="18">
        <f t="shared" si="17"/>
        <v>2.6248823726412334E-2</v>
      </c>
      <c r="AC8" s="18">
        <f t="shared" si="18"/>
        <v>3.7208139505235232</v>
      </c>
      <c r="AD8" s="18">
        <f t="shared" si="19"/>
        <v>3.8356366077169719</v>
      </c>
      <c r="AE8" s="7"/>
      <c r="AF8" s="9">
        <v>4010.7162355747</v>
      </c>
      <c r="AG8" s="9">
        <v>3879.0018974910399</v>
      </c>
      <c r="AH8" s="9">
        <v>3921.9443433573701</v>
      </c>
      <c r="AI8" s="9">
        <v>4010.7162360000002</v>
      </c>
      <c r="AJ8" s="10">
        <v>3882.7252979999998</v>
      </c>
      <c r="AK8" s="10">
        <v>3978.7450491145</v>
      </c>
      <c r="AL8" s="10">
        <f t="shared" si="20"/>
        <v>-131.7143380836601</v>
      </c>
      <c r="AM8" s="10">
        <f t="shared" si="20"/>
        <v>42.942445866330218</v>
      </c>
      <c r="AN8" s="10">
        <f t="shared" si="21"/>
        <v>-3.7234005089599123</v>
      </c>
      <c r="AO8" s="10">
        <f t="shared" si="22"/>
        <v>-56.80070575712989</v>
      </c>
      <c r="AP8" s="18">
        <f t="shared" si="23"/>
        <v>1.1070488491925108E-2</v>
      </c>
      <c r="AQ8" s="18">
        <f t="shared" si="24"/>
        <v>2.4729988280128953E-2</v>
      </c>
      <c r="AR8" s="18">
        <f t="shared" si="25"/>
        <v>-3.2840602612412596E-2</v>
      </c>
      <c r="AS8" s="18">
        <f t="shared" si="26"/>
        <v>-3.1912239726949447E-2</v>
      </c>
      <c r="AT8" s="7"/>
      <c r="AU8" s="9">
        <v>354.62881495197098</v>
      </c>
      <c r="AV8" s="9">
        <v>268.23812840211502</v>
      </c>
      <c r="AW8" s="9">
        <v>270.57984412952902</v>
      </c>
      <c r="AX8" s="9">
        <v>354.62881495197098</v>
      </c>
      <c r="AY8" s="10">
        <v>268.24202400000001</v>
      </c>
      <c r="AZ8" s="10">
        <v>271.83046967839101</v>
      </c>
      <c r="BA8" s="10">
        <f t="shared" si="27"/>
        <v>-86.390686549855957</v>
      </c>
      <c r="BB8" s="10">
        <f t="shared" si="27"/>
        <v>2.3417157274139981</v>
      </c>
      <c r="BC8" s="10">
        <f t="shared" si="28"/>
        <v>-3.8955978849912754E-3</v>
      </c>
      <c r="BD8" s="10">
        <f t="shared" si="29"/>
        <v>-1.25062554886199</v>
      </c>
      <c r="BE8" s="18">
        <f t="shared" si="30"/>
        <v>8.7299883180795932E-3</v>
      </c>
      <c r="BF8" s="18">
        <f t="shared" si="31"/>
        <v>1.3377641671802314E-2</v>
      </c>
      <c r="BG8" s="18">
        <f t="shared" si="32"/>
        <v>-0.24360876191506392</v>
      </c>
      <c r="BH8" s="18">
        <f t="shared" si="33"/>
        <v>-0.24359777691406923</v>
      </c>
      <c r="BI8" s="1"/>
      <c r="BJ8" s="9">
        <v>103.42961</v>
      </c>
      <c r="BK8" s="9">
        <v>140.75339392820001</v>
      </c>
      <c r="BL8" s="9">
        <v>153.7056536554</v>
      </c>
      <c r="BM8" s="9">
        <v>102.4231172269</v>
      </c>
      <c r="BN8" s="10">
        <v>139.9241677</v>
      </c>
      <c r="BO8" s="10">
        <v>152.210496778899</v>
      </c>
      <c r="BP8" s="10">
        <f t="shared" si="34"/>
        <v>37.323783928200015</v>
      </c>
      <c r="BQ8" s="10">
        <f t="shared" si="34"/>
        <v>12.952259727199987</v>
      </c>
      <c r="BR8" s="10">
        <f t="shared" si="35"/>
        <v>0.82922622820001379</v>
      </c>
      <c r="BS8" s="10">
        <f t="shared" si="36"/>
        <v>1.4951568765009995</v>
      </c>
      <c r="BT8" s="18">
        <f t="shared" si="37"/>
        <v>9.2020940779638252E-2</v>
      </c>
      <c r="BU8" s="18">
        <f t="shared" si="38"/>
        <v>8.7807054927359782E-2</v>
      </c>
      <c r="BV8" s="18">
        <f t="shared" si="39"/>
        <v>0.36086169065318929</v>
      </c>
      <c r="BW8" s="18">
        <f t="shared" si="40"/>
        <v>0.36613853872483842</v>
      </c>
      <c r="BX8" s="1"/>
      <c r="BY8" s="9">
        <v>69769.075477659906</v>
      </c>
      <c r="BZ8" s="9">
        <v>63557.926935835399</v>
      </c>
      <c r="CA8" s="9">
        <v>62229.564023470499</v>
      </c>
      <c r="CB8" s="9">
        <v>69769.07548</v>
      </c>
      <c r="CC8" s="10">
        <v>63567.031383464491</v>
      </c>
      <c r="CD8" s="10">
        <v>61705.180416491698</v>
      </c>
      <c r="CE8" s="10">
        <f t="shared" si="41"/>
        <v>-6211.1485418245065</v>
      </c>
      <c r="CF8" s="10">
        <f t="shared" si="41"/>
        <v>-1328.3629123649007</v>
      </c>
      <c r="CG8" s="10">
        <f t="shared" si="42"/>
        <v>-9.1044476290917373</v>
      </c>
      <c r="CH8" s="10">
        <f t="shared" si="43"/>
        <v>524.38360697880125</v>
      </c>
      <c r="CI8" s="18">
        <f t="shared" si="44"/>
        <v>-2.0900035234093509E-2</v>
      </c>
      <c r="CJ8" s="18">
        <f t="shared" si="45"/>
        <v>-2.9289569238199656E-2</v>
      </c>
      <c r="CK8" s="18">
        <f t="shared" si="46"/>
        <v>-8.9024377911003275E-2</v>
      </c>
      <c r="CL8" s="18">
        <f t="shared" si="47"/>
        <v>-8.8893883914419741E-2</v>
      </c>
      <c r="CM8" s="6"/>
      <c r="CN8" s="9">
        <v>666.85</v>
      </c>
      <c r="CO8" s="9">
        <v>666.85</v>
      </c>
      <c r="CP8" s="9">
        <v>666.85</v>
      </c>
      <c r="CQ8" s="9">
        <v>666.85</v>
      </c>
      <c r="CR8" s="9">
        <v>666.85</v>
      </c>
      <c r="CS8" s="9">
        <v>666.85</v>
      </c>
      <c r="CT8" s="10">
        <f t="shared" si="48"/>
        <v>0</v>
      </c>
      <c r="CU8" s="10">
        <f t="shared" si="48"/>
        <v>0</v>
      </c>
      <c r="CV8" s="10">
        <f t="shared" si="49"/>
        <v>0</v>
      </c>
      <c r="CW8" s="10">
        <f t="shared" si="50"/>
        <v>0</v>
      </c>
      <c r="CX8" s="18">
        <f t="shared" si="51"/>
        <v>0</v>
      </c>
      <c r="CY8" s="18">
        <f t="shared" si="52"/>
        <v>0</v>
      </c>
      <c r="CZ8" s="18">
        <f t="shared" si="53"/>
        <v>0</v>
      </c>
      <c r="DA8" s="18">
        <f t="shared" si="54"/>
        <v>0</v>
      </c>
      <c r="DB8" s="7"/>
      <c r="DC8" s="9">
        <v>431363.84279030102</v>
      </c>
      <c r="DD8" s="9">
        <v>359256.53285849915</v>
      </c>
      <c r="DE8" s="9">
        <v>337747.02157394501</v>
      </c>
      <c r="DF8" s="9">
        <v>441921.55273731524</v>
      </c>
      <c r="DG8" s="10">
        <v>317619.29190000001</v>
      </c>
      <c r="DH8" s="10">
        <v>287621.99602461298</v>
      </c>
      <c r="DI8" s="10">
        <f t="shared" si="55"/>
        <v>-72107.309931801865</v>
      </c>
      <c r="DJ8" s="10">
        <f t="shared" si="55"/>
        <v>-21509.511284554144</v>
      </c>
      <c r="DK8" s="10">
        <f t="shared" si="56"/>
        <v>41637.24095849914</v>
      </c>
      <c r="DL8" s="10">
        <f t="shared" si="57"/>
        <v>50125.025549332029</v>
      </c>
      <c r="DM8" s="18">
        <f t="shared" si="58"/>
        <v>-5.9872289902174511E-2</v>
      </c>
      <c r="DN8" s="18">
        <f t="shared" si="59"/>
        <v>-9.4444187240463495E-2</v>
      </c>
      <c r="DO8" s="18">
        <f t="shared" si="60"/>
        <v>-0.167161228593875</v>
      </c>
      <c r="DP8" s="18">
        <f t="shared" si="61"/>
        <v>-0.28127675617396819</v>
      </c>
      <c r="DQ8" s="7"/>
      <c r="DR8" s="9">
        <v>207668.14575704499</v>
      </c>
      <c r="DS8" s="9">
        <v>164196.12677999999</v>
      </c>
      <c r="DT8" s="9">
        <v>158480.827115589</v>
      </c>
      <c r="DU8" s="9">
        <v>207668.1458</v>
      </c>
      <c r="DV8" s="10">
        <v>164196.12677999999</v>
      </c>
      <c r="DW8" s="10">
        <v>158480.827115589</v>
      </c>
      <c r="DX8" s="10">
        <f t="shared" si="62"/>
        <v>-43472.018977044994</v>
      </c>
      <c r="DY8" s="10">
        <f t="shared" si="62"/>
        <v>-5715.2996644109953</v>
      </c>
      <c r="DZ8" s="10">
        <f t="shared" si="63"/>
        <v>0</v>
      </c>
      <c r="EA8" s="10">
        <f t="shared" si="64"/>
        <v>0</v>
      </c>
      <c r="EB8" s="18">
        <f t="shared" si="65"/>
        <v>-3.4807761769366848E-2</v>
      </c>
      <c r="EC8" s="18">
        <f t="shared" si="66"/>
        <v>-3.4807761769366848E-2</v>
      </c>
      <c r="ED8" s="18">
        <f t="shared" si="67"/>
        <v>-0.20933407393112546</v>
      </c>
      <c r="EE8" s="18">
        <f t="shared" si="68"/>
        <v>-0.20933407409467036</v>
      </c>
      <c r="EF8" s="6"/>
      <c r="EG8" s="9">
        <v>0</v>
      </c>
      <c r="EH8" s="9">
        <v>0</v>
      </c>
      <c r="EI8" s="9">
        <v>0</v>
      </c>
      <c r="EJ8" s="9">
        <v>0</v>
      </c>
      <c r="EK8" s="9">
        <v>0</v>
      </c>
      <c r="EL8" s="9">
        <v>0</v>
      </c>
      <c r="EM8" s="10">
        <f t="shared" si="69"/>
        <v>0</v>
      </c>
      <c r="EN8" s="10">
        <f t="shared" si="69"/>
        <v>0</v>
      </c>
      <c r="EO8" s="10">
        <f t="shared" si="70"/>
        <v>0</v>
      </c>
      <c r="EP8" s="10">
        <f t="shared" si="71"/>
        <v>0</v>
      </c>
      <c r="EQ8" s="18">
        <f t="shared" si="72"/>
        <v>0</v>
      </c>
      <c r="ER8" s="18">
        <f t="shared" si="73"/>
        <v>0</v>
      </c>
      <c r="ES8" s="18">
        <f t="shared" si="74"/>
        <v>0</v>
      </c>
      <c r="ET8" s="18">
        <f t="shared" si="75"/>
        <v>0</v>
      </c>
      <c r="EU8" s="7"/>
      <c r="EV8" s="9">
        <v>0</v>
      </c>
      <c r="EW8" s="9">
        <v>0</v>
      </c>
      <c r="EX8" s="9">
        <v>0</v>
      </c>
      <c r="EY8" s="9">
        <v>0</v>
      </c>
      <c r="EZ8" s="9">
        <v>0</v>
      </c>
      <c r="FA8" s="9">
        <v>0</v>
      </c>
      <c r="FB8" s="10">
        <f t="shared" si="76"/>
        <v>0</v>
      </c>
      <c r="FC8" s="10">
        <f t="shared" si="76"/>
        <v>0</v>
      </c>
      <c r="FD8" s="10">
        <f t="shared" si="77"/>
        <v>0</v>
      </c>
      <c r="FE8" s="10">
        <f t="shared" si="78"/>
        <v>0</v>
      </c>
      <c r="FF8" s="18">
        <f t="shared" si="79"/>
        <v>0</v>
      </c>
      <c r="FG8" s="18">
        <f t="shared" si="80"/>
        <v>0</v>
      </c>
      <c r="FH8" s="18">
        <f t="shared" si="81"/>
        <v>0</v>
      </c>
      <c r="FI8" s="18">
        <f t="shared" si="82"/>
        <v>0</v>
      </c>
      <c r="FJ8" s="7"/>
    </row>
    <row r="9" spans="1:166">
      <c r="A9" s="5" t="s">
        <v>6</v>
      </c>
      <c r="B9" s="9">
        <f t="shared" si="0"/>
        <v>223905.06152995961</v>
      </c>
      <c r="C9" s="9">
        <f t="shared" si="1"/>
        <v>162109.81175028966</v>
      </c>
      <c r="D9" s="9">
        <f t="shared" si="2"/>
        <v>153499.25004273231</v>
      </c>
      <c r="E9" s="9">
        <f t="shared" si="3"/>
        <v>211711.07746138526</v>
      </c>
      <c r="F9" s="9">
        <f t="shared" si="4"/>
        <v>135892.50803956602</v>
      </c>
      <c r="G9" s="9">
        <f t="shared" si="5"/>
        <v>127864.72712434124</v>
      </c>
      <c r="H9" s="10">
        <f t="shared" si="6"/>
        <v>-61795.249779669946</v>
      </c>
      <c r="I9" s="10">
        <f t="shared" si="6"/>
        <v>-8610.5617075573537</v>
      </c>
      <c r="J9" s="10">
        <f t="shared" si="7"/>
        <v>26217.303710723645</v>
      </c>
      <c r="K9" s="10">
        <f t="shared" si="8"/>
        <v>25634.522918391071</v>
      </c>
      <c r="L9" s="18">
        <f t="shared" si="9"/>
        <v>-5.311561104531335E-2</v>
      </c>
      <c r="M9" s="18">
        <f t="shared" si="10"/>
        <v>-5.9074492266250889E-2</v>
      </c>
      <c r="N9" s="18">
        <f t="shared" si="11"/>
        <v>-0.27598862373819733</v>
      </c>
      <c r="O9" s="18">
        <f t="shared" si="12"/>
        <v>-0.35812282631100423</v>
      </c>
      <c r="P9" s="5"/>
      <c r="Q9" s="10">
        <v>895.47975001589896</v>
      </c>
      <c r="R9" s="9">
        <v>1581.5817542699899</v>
      </c>
      <c r="S9" s="9">
        <v>1086.7649314599901</v>
      </c>
      <c r="T9" s="9">
        <v>895.47974999999997</v>
      </c>
      <c r="U9" s="10">
        <v>2564.8265472000003</v>
      </c>
      <c r="V9" s="10">
        <v>2466.4587697799998</v>
      </c>
      <c r="W9" s="10">
        <f t="shared" si="13"/>
        <v>686.10200425409096</v>
      </c>
      <c r="X9" s="10">
        <f t="shared" si="13"/>
        <v>-494.81682280999985</v>
      </c>
      <c r="Y9" s="10">
        <f t="shared" si="14"/>
        <v>-983.24479293001036</v>
      </c>
      <c r="Z9" s="10">
        <f t="shared" si="15"/>
        <v>-1379.6938383200097</v>
      </c>
      <c r="AA9" s="18">
        <f t="shared" si="16"/>
        <v>-0.31286199494530226</v>
      </c>
      <c r="AB9" s="18">
        <f t="shared" si="17"/>
        <v>-3.8352604205297146E-2</v>
      </c>
      <c r="AC9" s="18">
        <f t="shared" si="18"/>
        <v>0.76618371799240514</v>
      </c>
      <c r="AD9" s="18">
        <f t="shared" si="19"/>
        <v>1.8641926824140918</v>
      </c>
      <c r="AE9" s="7"/>
      <c r="AF9" s="9">
        <v>10442.7375715199</v>
      </c>
      <c r="AG9" s="9">
        <v>10280.443796171799</v>
      </c>
      <c r="AH9" s="9">
        <v>10291.4306541314</v>
      </c>
      <c r="AI9" s="9">
        <v>10442.737569999999</v>
      </c>
      <c r="AJ9" s="10">
        <v>10373.25662</v>
      </c>
      <c r="AK9" s="10">
        <v>10394.152410075199</v>
      </c>
      <c r="AL9" s="10">
        <f t="shared" si="20"/>
        <v>-162.2937753481001</v>
      </c>
      <c r="AM9" s="10">
        <f t="shared" si="20"/>
        <v>10.986857959600457</v>
      </c>
      <c r="AN9" s="10">
        <f t="shared" si="21"/>
        <v>-92.812823828200635</v>
      </c>
      <c r="AO9" s="10">
        <f t="shared" si="22"/>
        <v>-102.72175594379951</v>
      </c>
      <c r="AP9" s="18">
        <f t="shared" si="23"/>
        <v>1.0687143646164099E-3</v>
      </c>
      <c r="AQ9" s="18">
        <f t="shared" si="24"/>
        <v>2.0143905468328546E-3</v>
      </c>
      <c r="AR9" s="18">
        <f t="shared" si="25"/>
        <v>-1.5541305547188895E-2</v>
      </c>
      <c r="AS9" s="18">
        <f t="shared" si="26"/>
        <v>-6.6535187286143032E-3</v>
      </c>
      <c r="AT9" s="7"/>
      <c r="AU9" s="9">
        <v>861.53513690024897</v>
      </c>
      <c r="AV9" s="9">
        <v>868.35043544128905</v>
      </c>
      <c r="AW9" s="9">
        <v>861.70861599258706</v>
      </c>
      <c r="AX9" s="9">
        <v>861.53513690024897</v>
      </c>
      <c r="AY9" s="10">
        <v>868.32078420000005</v>
      </c>
      <c r="AZ9" s="10">
        <v>858.81005363333395</v>
      </c>
      <c r="BA9" s="10">
        <f t="shared" si="27"/>
        <v>6.8152985410400788</v>
      </c>
      <c r="BB9" s="10">
        <f t="shared" si="27"/>
        <v>-6.6418194487019946</v>
      </c>
      <c r="BC9" s="10">
        <f t="shared" si="28"/>
        <v>2.9651241289002428E-2</v>
      </c>
      <c r="BD9" s="10">
        <f t="shared" si="29"/>
        <v>2.8985623592531056</v>
      </c>
      <c r="BE9" s="18">
        <f t="shared" si="30"/>
        <v>-7.6487777026641012E-3</v>
      </c>
      <c r="BF9" s="18">
        <f t="shared" si="31"/>
        <v>-1.0953014991376154E-2</v>
      </c>
      <c r="BG9" s="18">
        <f t="shared" si="32"/>
        <v>7.9106449048161973E-3</v>
      </c>
      <c r="BH9" s="18">
        <f t="shared" si="33"/>
        <v>7.8762281526501901E-3</v>
      </c>
      <c r="BI9" s="1"/>
      <c r="BJ9" s="9">
        <v>160.67418000000001</v>
      </c>
      <c r="BK9" s="9">
        <v>218.6553229731</v>
      </c>
      <c r="BL9" s="9">
        <v>238.7761915049</v>
      </c>
      <c r="BM9" s="9">
        <v>449.40507276279999</v>
      </c>
      <c r="BN9" s="10">
        <v>613.9495895</v>
      </c>
      <c r="BO9" s="10">
        <v>667.85869470939804</v>
      </c>
      <c r="BP9" s="10">
        <f t="shared" si="34"/>
        <v>57.981142973099992</v>
      </c>
      <c r="BQ9" s="10">
        <f t="shared" si="34"/>
        <v>20.120868531799999</v>
      </c>
      <c r="BR9" s="10">
        <f t="shared" si="35"/>
        <v>-395.2942665269</v>
      </c>
      <c r="BS9" s="10">
        <f t="shared" si="36"/>
        <v>-429.08250320449804</v>
      </c>
      <c r="BT9" s="18">
        <f t="shared" si="37"/>
        <v>9.2020940804058829E-2</v>
      </c>
      <c r="BU9" s="18">
        <f t="shared" si="38"/>
        <v>8.7807054734414858E-2</v>
      </c>
      <c r="BV9" s="18">
        <f t="shared" si="39"/>
        <v>0.36086160808849305</v>
      </c>
      <c r="BW9" s="18">
        <f t="shared" si="40"/>
        <v>0.36613853894801957</v>
      </c>
      <c r="BX9" s="1"/>
      <c r="BY9" s="9">
        <v>11639.932517633901</v>
      </c>
      <c r="BZ9" s="9">
        <v>10832.159714658999</v>
      </c>
      <c r="CA9" s="9">
        <v>10594.772132035499</v>
      </c>
      <c r="CB9" s="9">
        <v>11639.93252</v>
      </c>
      <c r="CC9" s="10">
        <v>10846.285131666004</v>
      </c>
      <c r="CD9" s="10">
        <v>10608.0248974882</v>
      </c>
      <c r="CE9" s="10">
        <f t="shared" si="41"/>
        <v>-807.77280297490142</v>
      </c>
      <c r="CF9" s="10">
        <f t="shared" si="41"/>
        <v>-237.38758262349984</v>
      </c>
      <c r="CG9" s="10">
        <f t="shared" si="42"/>
        <v>-14.125417007004216</v>
      </c>
      <c r="CH9" s="10">
        <f t="shared" si="43"/>
        <v>-13.25276545270026</v>
      </c>
      <c r="CI9" s="18">
        <f t="shared" si="44"/>
        <v>-2.1915074082802414E-2</v>
      </c>
      <c r="CJ9" s="18">
        <f t="shared" si="45"/>
        <v>-2.1966989737545902E-2</v>
      </c>
      <c r="CK9" s="18">
        <f t="shared" si="46"/>
        <v>-6.9396691239503927E-2</v>
      </c>
      <c r="CL9" s="18">
        <f t="shared" si="47"/>
        <v>-6.8183160595676445E-2</v>
      </c>
      <c r="CM9" s="6"/>
      <c r="CN9" s="9">
        <v>1332.3471999999999</v>
      </c>
      <c r="CO9" s="9">
        <v>1332.3471999999999</v>
      </c>
      <c r="CP9" s="9">
        <v>1332.3471999999999</v>
      </c>
      <c r="CQ9" s="9">
        <v>1332.3471999999999</v>
      </c>
      <c r="CR9" s="9">
        <v>1332.3471999999999</v>
      </c>
      <c r="CS9" s="9">
        <v>1332.3471999999999</v>
      </c>
      <c r="CT9" s="10">
        <f t="shared" si="48"/>
        <v>0</v>
      </c>
      <c r="CU9" s="10">
        <f t="shared" si="48"/>
        <v>0</v>
      </c>
      <c r="CV9" s="10">
        <f t="shared" si="49"/>
        <v>0</v>
      </c>
      <c r="CW9" s="10">
        <f t="shared" si="50"/>
        <v>0</v>
      </c>
      <c r="CX9" s="18">
        <f t="shared" si="51"/>
        <v>0</v>
      </c>
      <c r="CY9" s="18">
        <f t="shared" si="52"/>
        <v>0</v>
      </c>
      <c r="CZ9" s="18">
        <f t="shared" si="53"/>
        <v>0</v>
      </c>
      <c r="DA9" s="18">
        <f t="shared" si="54"/>
        <v>0</v>
      </c>
      <c r="DB9" s="7"/>
      <c r="DC9" s="9">
        <v>139009.83690263599</v>
      </c>
      <c r="DD9" s="9">
        <v>94539.177139774489</v>
      </c>
      <c r="DE9" s="9">
        <v>88054.355261108503</v>
      </c>
      <c r="DF9" s="9">
        <v>126527.1219417222</v>
      </c>
      <c r="DG9" s="10">
        <v>66836.425780000005</v>
      </c>
      <c r="DH9" s="10">
        <v>60497.980042155701</v>
      </c>
      <c r="DI9" s="10">
        <f t="shared" si="55"/>
        <v>-44470.659762861498</v>
      </c>
      <c r="DJ9" s="10">
        <f t="shared" si="55"/>
        <v>-6484.8218786659854</v>
      </c>
      <c r="DK9" s="10">
        <f t="shared" si="56"/>
        <v>27702.751359774484</v>
      </c>
      <c r="DL9" s="10">
        <f t="shared" si="57"/>
        <v>27556.375218952802</v>
      </c>
      <c r="DM9" s="18">
        <f t="shared" si="58"/>
        <v>-6.8594016521619311E-2</v>
      </c>
      <c r="DN9" s="18">
        <f t="shared" si="59"/>
        <v>-9.4835198978294372E-2</v>
      </c>
      <c r="DO9" s="18">
        <f t="shared" si="60"/>
        <v>-0.31991016430016556</v>
      </c>
      <c r="DP9" s="18">
        <f t="shared" si="61"/>
        <v>-0.47176206370374452</v>
      </c>
      <c r="DQ9" s="7"/>
      <c r="DR9" s="9">
        <v>59562.518271253699</v>
      </c>
      <c r="DS9" s="9">
        <v>42457.096386999998</v>
      </c>
      <c r="DT9" s="9">
        <v>41039.095056499398</v>
      </c>
      <c r="DU9" s="9">
        <v>59562.51827</v>
      </c>
      <c r="DV9" s="10">
        <v>42457.096386999998</v>
      </c>
      <c r="DW9" s="10">
        <v>41039.095056499398</v>
      </c>
      <c r="DX9" s="10">
        <f t="shared" si="62"/>
        <v>-17105.421884253701</v>
      </c>
      <c r="DY9" s="10">
        <f t="shared" si="62"/>
        <v>-1418.0013305005996</v>
      </c>
      <c r="DZ9" s="10">
        <f t="shared" si="63"/>
        <v>0</v>
      </c>
      <c r="EA9" s="10">
        <f t="shared" si="64"/>
        <v>0</v>
      </c>
      <c r="EB9" s="18">
        <f t="shared" si="65"/>
        <v>-3.3398452818708999E-2</v>
      </c>
      <c r="EC9" s="18">
        <f t="shared" si="66"/>
        <v>-3.3398452818708999E-2</v>
      </c>
      <c r="ED9" s="18">
        <f t="shared" si="67"/>
        <v>-0.28718432968790691</v>
      </c>
      <c r="EE9" s="18">
        <f t="shared" si="68"/>
        <v>-0.28718432967290325</v>
      </c>
      <c r="EF9" s="6"/>
      <c r="EG9" s="9">
        <v>0</v>
      </c>
      <c r="EH9" s="9">
        <v>0</v>
      </c>
      <c r="EI9" s="9">
        <v>0</v>
      </c>
      <c r="EJ9" s="9">
        <v>0</v>
      </c>
      <c r="EK9" s="9">
        <v>0</v>
      </c>
      <c r="EL9" s="9">
        <v>0</v>
      </c>
      <c r="EM9" s="10">
        <f t="shared" si="69"/>
        <v>0</v>
      </c>
      <c r="EN9" s="10">
        <f t="shared" si="69"/>
        <v>0</v>
      </c>
      <c r="EO9" s="10">
        <f t="shared" si="70"/>
        <v>0</v>
      </c>
      <c r="EP9" s="10">
        <f t="shared" si="71"/>
        <v>0</v>
      </c>
      <c r="EQ9" s="18">
        <f t="shared" si="72"/>
        <v>0</v>
      </c>
      <c r="ER9" s="18">
        <f t="shared" si="73"/>
        <v>0</v>
      </c>
      <c r="ES9" s="18">
        <f t="shared" si="74"/>
        <v>0</v>
      </c>
      <c r="ET9" s="18">
        <f t="shared" si="75"/>
        <v>0</v>
      </c>
      <c r="EU9" s="7"/>
      <c r="EV9" s="9">
        <v>0</v>
      </c>
      <c r="EW9" s="9">
        <v>0</v>
      </c>
      <c r="EX9" s="9">
        <v>0</v>
      </c>
      <c r="EY9" s="9">
        <v>0</v>
      </c>
      <c r="EZ9" s="9">
        <v>0</v>
      </c>
      <c r="FA9" s="9">
        <v>0</v>
      </c>
      <c r="FB9" s="10">
        <f t="shared" si="76"/>
        <v>0</v>
      </c>
      <c r="FC9" s="10">
        <f t="shared" si="76"/>
        <v>0</v>
      </c>
      <c r="FD9" s="10">
        <f t="shared" si="77"/>
        <v>0</v>
      </c>
      <c r="FE9" s="10">
        <f t="shared" si="78"/>
        <v>0</v>
      </c>
      <c r="FF9" s="18">
        <f t="shared" si="79"/>
        <v>0</v>
      </c>
      <c r="FG9" s="18">
        <f t="shared" si="80"/>
        <v>0</v>
      </c>
      <c r="FH9" s="18">
        <f t="shared" si="81"/>
        <v>0</v>
      </c>
      <c r="FI9" s="18">
        <f t="shared" si="82"/>
        <v>0</v>
      </c>
      <c r="FJ9" s="7"/>
    </row>
    <row r="10" spans="1:166">
      <c r="A10" s="5" t="s">
        <v>7</v>
      </c>
      <c r="B10" s="9">
        <f t="shared" si="0"/>
        <v>71131.62372777141</v>
      </c>
      <c r="C10" s="9">
        <f t="shared" si="1"/>
        <v>49657.509062931189</v>
      </c>
      <c r="D10" s="9">
        <f t="shared" si="2"/>
        <v>46162.889093651916</v>
      </c>
      <c r="E10" s="9">
        <f t="shared" si="3"/>
        <v>71799.19550036377</v>
      </c>
      <c r="F10" s="9">
        <f t="shared" si="4"/>
        <v>46255.690805393009</v>
      </c>
      <c r="G10" s="9">
        <f t="shared" si="5"/>
        <v>42661.103825916049</v>
      </c>
      <c r="H10" s="10">
        <f t="shared" si="6"/>
        <v>-21474.114664840221</v>
      </c>
      <c r="I10" s="10">
        <f t="shared" si="6"/>
        <v>-3494.6199692792725</v>
      </c>
      <c r="J10" s="10">
        <f t="shared" si="7"/>
        <v>3401.8182575381798</v>
      </c>
      <c r="K10" s="10">
        <f t="shared" si="8"/>
        <v>3501.7852677358678</v>
      </c>
      <c r="L10" s="18">
        <f t="shared" si="9"/>
        <v>-7.0374451623228307E-2</v>
      </c>
      <c r="M10" s="18">
        <f t="shared" si="10"/>
        <v>-7.7711237620471621E-2</v>
      </c>
      <c r="N10" s="18">
        <f t="shared" si="11"/>
        <v>-0.30189265392034398</v>
      </c>
      <c r="O10" s="18">
        <f t="shared" si="12"/>
        <v>-0.35576310454399651</v>
      </c>
      <c r="P10" s="5"/>
      <c r="Q10" s="10">
        <v>33.691151167900003</v>
      </c>
      <c r="R10" s="9">
        <v>0</v>
      </c>
      <c r="S10" s="9">
        <v>0</v>
      </c>
      <c r="T10" s="9">
        <v>33.691151169999998</v>
      </c>
      <c r="U10" s="10">
        <v>12.48758655</v>
      </c>
      <c r="V10" s="10">
        <v>10.729367629999899</v>
      </c>
      <c r="W10" s="10">
        <f t="shared" si="13"/>
        <v>-33.691151167900003</v>
      </c>
      <c r="X10" s="10">
        <f t="shared" si="13"/>
        <v>0</v>
      </c>
      <c r="Y10" s="10">
        <f t="shared" si="14"/>
        <v>-12.48758655</v>
      </c>
      <c r="Z10" s="10">
        <f t="shared" si="15"/>
        <v>-10.729367629999899</v>
      </c>
      <c r="AA10" s="18">
        <f t="shared" si="16"/>
        <v>0</v>
      </c>
      <c r="AB10" s="18">
        <f t="shared" si="17"/>
        <v>-0.1407973360553085</v>
      </c>
      <c r="AC10" s="18">
        <f t="shared" si="18"/>
        <v>-1</v>
      </c>
      <c r="AD10" s="18">
        <f t="shared" si="19"/>
        <v>-0.62935114662631453</v>
      </c>
      <c r="AE10" s="7"/>
      <c r="AF10" s="9">
        <v>340.14810848799902</v>
      </c>
      <c r="AG10" s="9">
        <v>340.102130340776</v>
      </c>
      <c r="AH10" s="9">
        <v>340.12061718999399</v>
      </c>
      <c r="AI10" s="9">
        <v>340.14810849999998</v>
      </c>
      <c r="AJ10" s="10">
        <v>340.10211850000002</v>
      </c>
      <c r="AK10" s="10">
        <v>340.13140902799898</v>
      </c>
      <c r="AL10" s="10">
        <f t="shared" si="20"/>
        <v>-4.5978147223024735E-2</v>
      </c>
      <c r="AM10" s="10">
        <f t="shared" si="20"/>
        <v>1.848684921799304E-2</v>
      </c>
      <c r="AN10" s="10">
        <f t="shared" si="21"/>
        <v>1.1840775982818741E-5</v>
      </c>
      <c r="AO10" s="10">
        <f t="shared" si="22"/>
        <v>-1.079183800499095E-2</v>
      </c>
      <c r="AP10" s="18">
        <f t="shared" si="23"/>
        <v>5.4356758069905534E-5</v>
      </c>
      <c r="AQ10" s="18">
        <f t="shared" si="24"/>
        <v>8.6122744921880893E-5</v>
      </c>
      <c r="AR10" s="18">
        <f t="shared" si="25"/>
        <v>-1.3517096251807297E-4</v>
      </c>
      <c r="AS10" s="18">
        <f t="shared" si="26"/>
        <v>-1.3520580844259106E-4</v>
      </c>
      <c r="AT10" s="7"/>
      <c r="AU10" s="9">
        <v>77.842915403713505</v>
      </c>
      <c r="AV10" s="9">
        <v>84.305781489454006</v>
      </c>
      <c r="AW10" s="9">
        <v>86.649866230345097</v>
      </c>
      <c r="AX10" s="9">
        <v>77.842915403713505</v>
      </c>
      <c r="AY10" s="10">
        <v>84.308714940000002</v>
      </c>
      <c r="AZ10" s="10">
        <v>87.849180756513803</v>
      </c>
      <c r="BA10" s="10">
        <f t="shared" si="27"/>
        <v>6.4628660857405009</v>
      </c>
      <c r="BB10" s="10">
        <f t="shared" si="27"/>
        <v>2.3440847408910912</v>
      </c>
      <c r="BC10" s="10">
        <f t="shared" si="28"/>
        <v>-2.9334505459956972E-3</v>
      </c>
      <c r="BD10" s="10">
        <f t="shared" si="29"/>
        <v>-1.1993145261687062</v>
      </c>
      <c r="BE10" s="18">
        <f t="shared" si="30"/>
        <v>2.7804555031428275E-2</v>
      </c>
      <c r="BF10" s="18">
        <f t="shared" si="31"/>
        <v>4.1994066912696339E-2</v>
      </c>
      <c r="BG10" s="18">
        <f t="shared" si="32"/>
        <v>8.3024460893099963E-2</v>
      </c>
      <c r="BH10" s="18">
        <f t="shared" si="33"/>
        <v>8.3062145125901141E-2</v>
      </c>
      <c r="BI10" s="1"/>
      <c r="BJ10" s="9">
        <v>0.10079557</v>
      </c>
      <c r="BK10" s="9">
        <v>0.13716884429999901</v>
      </c>
      <c r="BL10" s="9">
        <v>0.14979125039999999</v>
      </c>
      <c r="BM10" s="9">
        <v>9.9814720100000004E-2</v>
      </c>
      <c r="BN10" s="10">
        <v>0.13636073600000001</v>
      </c>
      <c r="BO10" s="10">
        <v>0.1483341705</v>
      </c>
      <c r="BP10" s="10">
        <f t="shared" si="34"/>
        <v>3.6373274299999009E-2</v>
      </c>
      <c r="BQ10" s="10">
        <f t="shared" si="34"/>
        <v>1.2622406100000982E-2</v>
      </c>
      <c r="BR10" s="10">
        <f t="shared" si="35"/>
        <v>8.0810829999899969E-4</v>
      </c>
      <c r="BS10" s="10">
        <f t="shared" si="36"/>
        <v>1.4570798999999912E-3</v>
      </c>
      <c r="BT10" s="18">
        <f t="shared" si="37"/>
        <v>9.2020940793193465E-2</v>
      </c>
      <c r="BU10" s="18">
        <f t="shared" si="38"/>
        <v>8.7807053930832338E-2</v>
      </c>
      <c r="BV10" s="18">
        <f t="shared" si="39"/>
        <v>0.36086183450323273</v>
      </c>
      <c r="BW10" s="18">
        <f t="shared" si="40"/>
        <v>0.36613854012099767</v>
      </c>
      <c r="BX10" s="1"/>
      <c r="BY10" s="9">
        <v>1819.11428259479</v>
      </c>
      <c r="BZ10" s="9">
        <v>1719.6914926970501</v>
      </c>
      <c r="CA10" s="9">
        <v>1647.5329634304801</v>
      </c>
      <c r="CB10" s="9">
        <v>1819.1142829999999</v>
      </c>
      <c r="CC10" s="10">
        <v>1729.4198536670001</v>
      </c>
      <c r="CD10" s="10">
        <v>1702.51149876773</v>
      </c>
      <c r="CE10" s="10">
        <f t="shared" si="41"/>
        <v>-99.422789897739904</v>
      </c>
      <c r="CF10" s="10">
        <f t="shared" si="41"/>
        <v>-72.158529266569985</v>
      </c>
      <c r="CG10" s="10">
        <f t="shared" si="42"/>
        <v>-9.7283609699500175</v>
      </c>
      <c r="CH10" s="10">
        <f t="shared" si="43"/>
        <v>-54.978535337249923</v>
      </c>
      <c r="CI10" s="18">
        <f t="shared" si="44"/>
        <v>-4.1960159466394364E-2</v>
      </c>
      <c r="CJ10" s="18">
        <f t="shared" si="45"/>
        <v>-1.5559180058107096E-2</v>
      </c>
      <c r="CK10" s="18">
        <f t="shared" si="46"/>
        <v>-5.4654504584463456E-2</v>
      </c>
      <c r="CL10" s="18">
        <f t="shared" si="47"/>
        <v>-4.9306648939658616E-2</v>
      </c>
      <c r="CM10" s="6"/>
      <c r="CN10" s="9">
        <v>0.78679999999999994</v>
      </c>
      <c r="CO10" s="9">
        <v>0.78679999999999994</v>
      </c>
      <c r="CP10" s="9">
        <v>0.78679999999999994</v>
      </c>
      <c r="CQ10" s="9">
        <v>0.78679999999999994</v>
      </c>
      <c r="CR10" s="9">
        <v>0.78679999999999994</v>
      </c>
      <c r="CS10" s="9">
        <v>0.78679999999999994</v>
      </c>
      <c r="CT10" s="10">
        <f t="shared" si="48"/>
        <v>0</v>
      </c>
      <c r="CU10" s="10">
        <f t="shared" si="48"/>
        <v>0</v>
      </c>
      <c r="CV10" s="10">
        <f t="shared" si="49"/>
        <v>0</v>
      </c>
      <c r="CW10" s="10">
        <f t="shared" si="50"/>
        <v>0</v>
      </c>
      <c r="CX10" s="18">
        <f t="shared" si="51"/>
        <v>0</v>
      </c>
      <c r="CY10" s="18">
        <f t="shared" si="52"/>
        <v>0</v>
      </c>
      <c r="CZ10" s="18">
        <f t="shared" si="53"/>
        <v>0</v>
      </c>
      <c r="DA10" s="18">
        <f t="shared" si="54"/>
        <v>0</v>
      </c>
      <c r="DB10" s="7"/>
      <c r="DC10" s="9">
        <v>52433.329993583298</v>
      </c>
      <c r="DD10" s="9">
        <v>35948.2706285596</v>
      </c>
      <c r="DE10" s="9">
        <v>33000.639102331799</v>
      </c>
      <c r="DF10" s="9">
        <v>53100.90274756994</v>
      </c>
      <c r="DG10" s="10">
        <v>32524.23431</v>
      </c>
      <c r="DH10" s="10">
        <v>29431.937282344399</v>
      </c>
      <c r="DI10" s="10">
        <f t="shared" si="55"/>
        <v>-16485.059365023699</v>
      </c>
      <c r="DJ10" s="10">
        <f t="shared" si="55"/>
        <v>-2947.6315262278004</v>
      </c>
      <c r="DK10" s="10">
        <f t="shared" si="56"/>
        <v>3424.0363185595997</v>
      </c>
      <c r="DL10" s="10">
        <f t="shared" si="57"/>
        <v>3568.7018199874001</v>
      </c>
      <c r="DM10" s="18">
        <f t="shared" si="58"/>
        <v>-8.1996476455977657E-2</v>
      </c>
      <c r="DN10" s="18">
        <f t="shared" si="59"/>
        <v>-9.5076704902006981E-2</v>
      </c>
      <c r="DO10" s="18">
        <f t="shared" si="60"/>
        <v>-0.31440038935236636</v>
      </c>
      <c r="DP10" s="18">
        <f t="shared" si="61"/>
        <v>-0.3875012923111103</v>
      </c>
      <c r="DQ10" s="7"/>
      <c r="DR10" s="9">
        <v>16426.609680963698</v>
      </c>
      <c r="DS10" s="9">
        <v>11564.215061000001</v>
      </c>
      <c r="DT10" s="9">
        <v>11087.0099532189</v>
      </c>
      <c r="DU10" s="9">
        <v>16426.609680000001</v>
      </c>
      <c r="DV10" s="10">
        <v>11564.215061000001</v>
      </c>
      <c r="DW10" s="10">
        <v>11087.0099532189</v>
      </c>
      <c r="DX10" s="10">
        <f t="shared" si="62"/>
        <v>-4862.3946199636976</v>
      </c>
      <c r="DY10" s="10">
        <f t="shared" si="62"/>
        <v>-477.20510778110111</v>
      </c>
      <c r="DZ10" s="10">
        <f t="shared" si="63"/>
        <v>0</v>
      </c>
      <c r="EA10" s="10">
        <f t="shared" si="64"/>
        <v>0</v>
      </c>
      <c r="EB10" s="18">
        <f t="shared" si="65"/>
        <v>-4.1265672184743633E-2</v>
      </c>
      <c r="EC10" s="18">
        <f t="shared" si="66"/>
        <v>-4.1265672184743633E-2</v>
      </c>
      <c r="ED10" s="18">
        <f t="shared" si="67"/>
        <v>-0.29600719286576704</v>
      </c>
      <c r="EE10" s="18">
        <f t="shared" si="68"/>
        <v>-0.29600719282446603</v>
      </c>
      <c r="EF10" s="6"/>
      <c r="EG10" s="9">
        <v>0</v>
      </c>
      <c r="EH10" s="9">
        <v>0</v>
      </c>
      <c r="EI10" s="9">
        <v>0</v>
      </c>
      <c r="EJ10" s="9">
        <v>0</v>
      </c>
      <c r="EK10" s="9">
        <v>0</v>
      </c>
      <c r="EL10" s="9">
        <v>0</v>
      </c>
      <c r="EM10" s="10">
        <f t="shared" si="69"/>
        <v>0</v>
      </c>
      <c r="EN10" s="10">
        <f t="shared" si="69"/>
        <v>0</v>
      </c>
      <c r="EO10" s="10">
        <f t="shared" si="70"/>
        <v>0</v>
      </c>
      <c r="EP10" s="10">
        <f t="shared" si="71"/>
        <v>0</v>
      </c>
      <c r="EQ10" s="18">
        <f t="shared" si="72"/>
        <v>0</v>
      </c>
      <c r="ER10" s="18">
        <f t="shared" si="73"/>
        <v>0</v>
      </c>
      <c r="ES10" s="18">
        <f t="shared" si="74"/>
        <v>0</v>
      </c>
      <c r="ET10" s="18">
        <f t="shared" si="75"/>
        <v>0</v>
      </c>
      <c r="EU10" s="7"/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10">
        <f t="shared" si="76"/>
        <v>0</v>
      </c>
      <c r="FC10" s="10">
        <f t="shared" si="76"/>
        <v>0</v>
      </c>
      <c r="FD10" s="10">
        <f t="shared" si="77"/>
        <v>0</v>
      </c>
      <c r="FE10" s="10">
        <f t="shared" si="78"/>
        <v>0</v>
      </c>
      <c r="FF10" s="18">
        <f t="shared" si="79"/>
        <v>0</v>
      </c>
      <c r="FG10" s="18">
        <f t="shared" si="80"/>
        <v>0</v>
      </c>
      <c r="FH10" s="18">
        <f t="shared" si="81"/>
        <v>0</v>
      </c>
      <c r="FI10" s="18">
        <f t="shared" si="82"/>
        <v>0</v>
      </c>
      <c r="FJ10" s="7"/>
    </row>
    <row r="11" spans="1:166">
      <c r="A11" s="5" t="s">
        <v>8</v>
      </c>
      <c r="B11" s="9">
        <f t="shared" si="0"/>
        <v>6028252.6885468476</v>
      </c>
      <c r="C11" s="9">
        <f t="shared" si="1"/>
        <v>4403475.3719965573</v>
      </c>
      <c r="D11" s="9">
        <f t="shared" si="2"/>
        <v>4258384.1571025914</v>
      </c>
      <c r="E11" s="9">
        <f t="shared" si="3"/>
        <v>5672257.2847361937</v>
      </c>
      <c r="F11" s="9">
        <f t="shared" si="4"/>
        <v>4376594.422116545</v>
      </c>
      <c r="G11" s="9">
        <f t="shared" si="5"/>
        <v>4174346.2021603393</v>
      </c>
      <c r="H11" s="10">
        <f t="shared" si="6"/>
        <v>-1624777.3165502902</v>
      </c>
      <c r="I11" s="10">
        <f t="shared" si="6"/>
        <v>-145091.21489396598</v>
      </c>
      <c r="J11" s="10">
        <f t="shared" si="7"/>
        <v>26880.949880012311</v>
      </c>
      <c r="K11" s="10">
        <f t="shared" si="8"/>
        <v>84037.954942252021</v>
      </c>
      <c r="L11" s="18">
        <f t="shared" si="9"/>
        <v>-3.2949250906831103E-2</v>
      </c>
      <c r="M11" s="18">
        <f t="shared" si="10"/>
        <v>-4.6211323337198185E-2</v>
      </c>
      <c r="N11" s="18">
        <f t="shared" si="11"/>
        <v>-0.26952707533929771</v>
      </c>
      <c r="O11" s="18">
        <f t="shared" si="12"/>
        <v>-0.22842103197720298</v>
      </c>
      <c r="P11" s="5"/>
      <c r="Q11" s="10">
        <v>44791.791229188297</v>
      </c>
      <c r="R11" s="9">
        <v>68777.444086079995</v>
      </c>
      <c r="S11" s="9">
        <v>65647.181200089995</v>
      </c>
      <c r="T11" s="9">
        <v>44782.69023</v>
      </c>
      <c r="U11" s="10">
        <v>67756.06100799999</v>
      </c>
      <c r="V11" s="10">
        <v>63758.376036540001</v>
      </c>
      <c r="W11" s="10">
        <f t="shared" si="13"/>
        <v>23985.652856891698</v>
      </c>
      <c r="X11" s="10">
        <f t="shared" si="13"/>
        <v>-3130.2628859899996</v>
      </c>
      <c r="Y11" s="10">
        <f t="shared" si="14"/>
        <v>1021.3830780800054</v>
      </c>
      <c r="Z11" s="10">
        <f t="shared" si="15"/>
        <v>1888.8051635499942</v>
      </c>
      <c r="AA11" s="18">
        <f t="shared" si="16"/>
        <v>-4.5512928367507331E-2</v>
      </c>
      <c r="AB11" s="18">
        <f t="shared" si="17"/>
        <v>-5.9001141919805225E-2</v>
      </c>
      <c r="AC11" s="18">
        <f t="shared" si="18"/>
        <v>0.53549215601053246</v>
      </c>
      <c r="AD11" s="18">
        <f t="shared" si="19"/>
        <v>0.51299666589949722</v>
      </c>
      <c r="AE11" s="7"/>
      <c r="AF11" s="9">
        <v>105549.013265542</v>
      </c>
      <c r="AG11" s="9">
        <v>100059.43437701699</v>
      </c>
      <c r="AH11" s="9">
        <v>100540.505416339</v>
      </c>
      <c r="AI11" s="9">
        <v>105558.28599999999</v>
      </c>
      <c r="AJ11" s="10">
        <v>104215.97900000001</v>
      </c>
      <c r="AK11" s="10">
        <v>105295.803866348</v>
      </c>
      <c r="AL11" s="10">
        <f t="shared" si="20"/>
        <v>-5489.5788885250076</v>
      </c>
      <c r="AM11" s="10">
        <f t="shared" si="20"/>
        <v>481.07103932200698</v>
      </c>
      <c r="AN11" s="10">
        <f t="shared" si="21"/>
        <v>-4156.5446229830122</v>
      </c>
      <c r="AO11" s="10">
        <f t="shared" si="22"/>
        <v>-4755.2984500089951</v>
      </c>
      <c r="AP11" s="18">
        <f t="shared" si="23"/>
        <v>4.8078528758154354E-3</v>
      </c>
      <c r="AQ11" s="18">
        <f t="shared" si="24"/>
        <v>1.0361413640301645E-2</v>
      </c>
      <c r="AR11" s="18">
        <f t="shared" si="25"/>
        <v>-5.2009760382261766E-2</v>
      </c>
      <c r="AS11" s="18">
        <f t="shared" si="26"/>
        <v>-1.2716263695300871E-2</v>
      </c>
      <c r="AT11" s="7"/>
      <c r="AU11" s="9">
        <v>7435.9646621369902</v>
      </c>
      <c r="AV11" s="9">
        <v>7577.4680428490301</v>
      </c>
      <c r="AW11" s="9">
        <v>7542.6275343899597</v>
      </c>
      <c r="AX11" s="9">
        <v>7435.9646621369902</v>
      </c>
      <c r="AY11" s="10">
        <v>7577.2482620000001</v>
      </c>
      <c r="AZ11" s="10">
        <v>7528.8188277087602</v>
      </c>
      <c r="BA11" s="10">
        <f t="shared" si="27"/>
        <v>141.50338071203987</v>
      </c>
      <c r="BB11" s="10">
        <f t="shared" si="27"/>
        <v>-34.840508459070406</v>
      </c>
      <c r="BC11" s="10">
        <f t="shared" si="28"/>
        <v>0.21978084903003037</v>
      </c>
      <c r="BD11" s="10">
        <f t="shared" si="29"/>
        <v>13.80870668119951</v>
      </c>
      <c r="BE11" s="18">
        <f t="shared" si="30"/>
        <v>-4.5979089930903655E-3</v>
      </c>
      <c r="BF11" s="18">
        <f t="shared" si="31"/>
        <v>-6.3914276814861851E-3</v>
      </c>
      <c r="BG11" s="18">
        <f t="shared" si="32"/>
        <v>1.9029592950132956E-2</v>
      </c>
      <c r="BH11" s="18">
        <f t="shared" si="33"/>
        <v>1.9000036482476633E-2</v>
      </c>
      <c r="BI11" s="1"/>
      <c r="BJ11" s="9">
        <v>1632.4331999999999</v>
      </c>
      <c r="BK11" s="9">
        <v>2185.4672334986099</v>
      </c>
      <c r="BL11" s="9">
        <v>2376.0876633923999</v>
      </c>
      <c r="BM11" s="9">
        <v>9916.1070542131492</v>
      </c>
      <c r="BN11" s="10">
        <v>12796.33358</v>
      </c>
      <c r="BO11" s="10">
        <v>13722.3047617088</v>
      </c>
      <c r="BP11" s="10">
        <f t="shared" si="34"/>
        <v>553.03403349860992</v>
      </c>
      <c r="BQ11" s="10">
        <f t="shared" si="34"/>
        <v>190.62042989379006</v>
      </c>
      <c r="BR11" s="10">
        <f t="shared" si="35"/>
        <v>-10610.866346501391</v>
      </c>
      <c r="BS11" s="10">
        <f t="shared" si="36"/>
        <v>-11346.2170983164</v>
      </c>
      <c r="BT11" s="18">
        <f t="shared" si="37"/>
        <v>8.7221820108753095E-2</v>
      </c>
      <c r="BU11" s="18">
        <f t="shared" si="38"/>
        <v>7.2362225939158351E-2</v>
      </c>
      <c r="BV11" s="18">
        <f t="shared" si="39"/>
        <v>0.33877896718751488</v>
      </c>
      <c r="BW11" s="18">
        <f t="shared" si="40"/>
        <v>0.29045940206576354</v>
      </c>
      <c r="BX11" s="1"/>
      <c r="BY11" s="9">
        <v>202107.99070288899</v>
      </c>
      <c r="BZ11" s="9">
        <v>197098.15581113001</v>
      </c>
      <c r="CA11" s="9">
        <v>195268.462593579</v>
      </c>
      <c r="CB11" s="9">
        <v>202107.99069999999</v>
      </c>
      <c r="CC11" s="10">
        <v>197240.14566654383</v>
      </c>
      <c r="CD11" s="10">
        <v>195779.79497480299</v>
      </c>
      <c r="CE11" s="10">
        <f t="shared" si="41"/>
        <v>-5009.8348917589756</v>
      </c>
      <c r="CF11" s="10">
        <f t="shared" si="41"/>
        <v>-1829.6932175510156</v>
      </c>
      <c r="CG11" s="10">
        <f t="shared" si="42"/>
        <v>-141.9898554138199</v>
      </c>
      <c r="CH11" s="10">
        <f t="shared" si="43"/>
        <v>-511.3323812239978</v>
      </c>
      <c r="CI11" s="18">
        <f t="shared" si="44"/>
        <v>-9.2831574705565766E-3</v>
      </c>
      <c r="CJ11" s="18">
        <f t="shared" si="45"/>
        <v>-7.4039221924410929E-3</v>
      </c>
      <c r="CK11" s="18">
        <f t="shared" si="46"/>
        <v>-2.4787911028830805E-2</v>
      </c>
      <c r="CL11" s="18">
        <f t="shared" si="47"/>
        <v>-2.4085366524086493E-2</v>
      </c>
      <c r="CM11" s="6"/>
      <c r="CN11" s="9">
        <v>1193146.4959000004</v>
      </c>
      <c r="CO11" s="9">
        <v>1193146.4959000004</v>
      </c>
      <c r="CP11" s="9">
        <v>1193146.4959000004</v>
      </c>
      <c r="CQ11" s="9">
        <v>1193146.4959000004</v>
      </c>
      <c r="CR11" s="9">
        <v>1193146.4959000004</v>
      </c>
      <c r="CS11" s="9">
        <v>1193146.4959000004</v>
      </c>
      <c r="CT11" s="10">
        <f t="shared" si="48"/>
        <v>0</v>
      </c>
      <c r="CU11" s="10">
        <f t="shared" si="48"/>
        <v>0</v>
      </c>
      <c r="CV11" s="10">
        <f t="shared" si="49"/>
        <v>0</v>
      </c>
      <c r="CW11" s="10">
        <f t="shared" si="50"/>
        <v>0</v>
      </c>
      <c r="CX11" s="18">
        <f t="shared" si="51"/>
        <v>0</v>
      </c>
      <c r="CY11" s="18">
        <f t="shared" si="52"/>
        <v>0</v>
      </c>
      <c r="CZ11" s="18">
        <f t="shared" si="53"/>
        <v>0</v>
      </c>
      <c r="DA11" s="18">
        <f t="shared" si="54"/>
        <v>0</v>
      </c>
      <c r="DB11" s="7"/>
      <c r="DC11" s="9">
        <v>2876860.5354514201</v>
      </c>
      <c r="DD11" s="9">
        <v>1807419.3168459816</v>
      </c>
      <c r="DE11" s="9">
        <v>1692826.7747832499</v>
      </c>
      <c r="DF11" s="9">
        <v>2512581.286189843</v>
      </c>
      <c r="DG11" s="10">
        <v>1766650.5689999999</v>
      </c>
      <c r="DH11" s="10">
        <v>1594078.58578168</v>
      </c>
      <c r="DI11" s="10">
        <f t="shared" si="55"/>
        <v>-1069441.2186054385</v>
      </c>
      <c r="DJ11" s="10">
        <f t="shared" si="55"/>
        <v>-114592.54206273169</v>
      </c>
      <c r="DK11" s="10">
        <f t="shared" si="56"/>
        <v>40768.747845981736</v>
      </c>
      <c r="DL11" s="10">
        <f t="shared" si="57"/>
        <v>98748.18900156999</v>
      </c>
      <c r="DM11" s="18">
        <f t="shared" si="58"/>
        <v>-6.3401193621577659E-2</v>
      </c>
      <c r="DN11" s="18">
        <f t="shared" si="59"/>
        <v>-9.7683144729635532E-2</v>
      </c>
      <c r="DO11" s="18">
        <f t="shared" si="60"/>
        <v>-0.37173898610195505</v>
      </c>
      <c r="DP11" s="18">
        <f t="shared" si="61"/>
        <v>-0.296878242821348</v>
      </c>
      <c r="DQ11" s="7"/>
      <c r="DR11" s="9">
        <v>1596728.4641356701</v>
      </c>
      <c r="DS11" s="9">
        <v>1027211.5897</v>
      </c>
      <c r="DT11" s="9">
        <v>1001036.02201155</v>
      </c>
      <c r="DU11" s="9">
        <v>1596728.4639999999</v>
      </c>
      <c r="DV11" s="10">
        <v>1027211.5897</v>
      </c>
      <c r="DW11" s="10">
        <v>1001036.02201155</v>
      </c>
      <c r="DX11" s="10">
        <f t="shared" si="62"/>
        <v>-569516.87443567009</v>
      </c>
      <c r="DY11" s="10">
        <f t="shared" si="62"/>
        <v>-26175.567688449984</v>
      </c>
      <c r="DZ11" s="10">
        <f t="shared" si="63"/>
        <v>0</v>
      </c>
      <c r="EA11" s="10">
        <f t="shared" si="64"/>
        <v>0</v>
      </c>
      <c r="EB11" s="18">
        <f t="shared" si="65"/>
        <v>-2.5482157669282753E-2</v>
      </c>
      <c r="EC11" s="18">
        <f t="shared" si="66"/>
        <v>-2.5482157669282753E-2</v>
      </c>
      <c r="ED11" s="18">
        <f t="shared" si="67"/>
        <v>-0.35667734823275477</v>
      </c>
      <c r="EE11" s="18">
        <f t="shared" si="68"/>
        <v>-0.35667734817809321</v>
      </c>
      <c r="EF11" s="6"/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v>0</v>
      </c>
      <c r="EM11" s="10">
        <f t="shared" si="69"/>
        <v>0</v>
      </c>
      <c r="EN11" s="10">
        <f t="shared" si="69"/>
        <v>0</v>
      </c>
      <c r="EO11" s="10">
        <f t="shared" si="70"/>
        <v>0</v>
      </c>
      <c r="EP11" s="10">
        <f t="shared" si="71"/>
        <v>0</v>
      </c>
      <c r="EQ11" s="18">
        <f t="shared" si="72"/>
        <v>0</v>
      </c>
      <c r="ER11" s="18">
        <f t="shared" si="73"/>
        <v>0</v>
      </c>
      <c r="ES11" s="18">
        <f t="shared" si="74"/>
        <v>0</v>
      </c>
      <c r="ET11" s="18">
        <f t="shared" si="75"/>
        <v>0</v>
      </c>
      <c r="EU11" s="7"/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10">
        <f t="shared" si="76"/>
        <v>0</v>
      </c>
      <c r="FC11" s="10">
        <f t="shared" si="76"/>
        <v>0</v>
      </c>
      <c r="FD11" s="10">
        <f t="shared" si="77"/>
        <v>0</v>
      </c>
      <c r="FE11" s="10">
        <f t="shared" si="78"/>
        <v>0</v>
      </c>
      <c r="FF11" s="18">
        <f t="shared" si="79"/>
        <v>0</v>
      </c>
      <c r="FG11" s="18">
        <f t="shared" si="80"/>
        <v>0</v>
      </c>
      <c r="FH11" s="18">
        <f t="shared" si="81"/>
        <v>0</v>
      </c>
      <c r="FI11" s="18">
        <f t="shared" si="82"/>
        <v>0</v>
      </c>
      <c r="FJ11" s="7"/>
    </row>
    <row r="12" spans="1:166">
      <c r="A12" s="5" t="s">
        <v>9</v>
      </c>
      <c r="B12" s="9">
        <f t="shared" si="0"/>
        <v>3024229.6082685096</v>
      </c>
      <c r="C12" s="9">
        <f t="shared" si="1"/>
        <v>2264641.8380472246</v>
      </c>
      <c r="D12" s="9">
        <f t="shared" si="2"/>
        <v>2191477.1193959895</v>
      </c>
      <c r="E12" s="9">
        <f t="shared" si="3"/>
        <v>2859154.5506823817</v>
      </c>
      <c r="F12" s="9">
        <f t="shared" si="4"/>
        <v>2161952.6686666901</v>
      </c>
      <c r="G12" s="9">
        <f t="shared" si="5"/>
        <v>2047911.3957120047</v>
      </c>
      <c r="H12" s="10">
        <f t="shared" si="6"/>
        <v>-759587.77022128506</v>
      </c>
      <c r="I12" s="10">
        <f t="shared" si="6"/>
        <v>-73164.718651235104</v>
      </c>
      <c r="J12" s="10">
        <f t="shared" si="7"/>
        <v>102689.16938053444</v>
      </c>
      <c r="K12" s="10">
        <f t="shared" si="8"/>
        <v>143565.72368398472</v>
      </c>
      <c r="L12" s="18">
        <f t="shared" si="9"/>
        <v>-3.2307412775842835E-2</v>
      </c>
      <c r="M12" s="18">
        <f t="shared" si="10"/>
        <v>-5.274919965061789E-2</v>
      </c>
      <c r="N12" s="18">
        <f t="shared" si="11"/>
        <v>-0.25116736115025967</v>
      </c>
      <c r="O12" s="18">
        <f t="shared" si="12"/>
        <v>-0.24384896641886447</v>
      </c>
      <c r="P12" s="5"/>
      <c r="Q12" s="10">
        <v>11041.6742732767</v>
      </c>
      <c r="R12" s="9">
        <v>13214.043006350001</v>
      </c>
      <c r="S12" s="9">
        <v>13818.10187378</v>
      </c>
      <c r="T12" s="9">
        <v>9966.2742730000009</v>
      </c>
      <c r="U12" s="10">
        <v>12924.535495700002</v>
      </c>
      <c r="V12" s="10">
        <v>14365.47816973</v>
      </c>
      <c r="W12" s="10">
        <f t="shared" si="13"/>
        <v>2172.368733073301</v>
      </c>
      <c r="X12" s="10">
        <f t="shared" si="13"/>
        <v>604.05886742999974</v>
      </c>
      <c r="Y12" s="10">
        <f t="shared" si="14"/>
        <v>289.50751064999895</v>
      </c>
      <c r="Z12" s="10">
        <f t="shared" si="15"/>
        <v>-547.37629594999999</v>
      </c>
      <c r="AA12" s="18">
        <f t="shared" si="16"/>
        <v>4.5713402562691796E-2</v>
      </c>
      <c r="AB12" s="18">
        <f t="shared" si="17"/>
        <v>0.11148893316200036</v>
      </c>
      <c r="AC12" s="18">
        <f t="shared" si="18"/>
        <v>0.19674269311954937</v>
      </c>
      <c r="AD12" s="18">
        <f t="shared" si="19"/>
        <v>0.29682719355961684</v>
      </c>
      <c r="AE12" s="7"/>
      <c r="AF12" s="9">
        <v>92032.970122953702</v>
      </c>
      <c r="AG12" s="9">
        <v>84023.896317628896</v>
      </c>
      <c r="AH12" s="9">
        <v>84327.992715777495</v>
      </c>
      <c r="AI12" s="9">
        <v>94672.297980000003</v>
      </c>
      <c r="AJ12" s="10">
        <v>94176.482220000005</v>
      </c>
      <c r="AK12" s="10">
        <v>94612.7922382744</v>
      </c>
      <c r="AL12" s="10">
        <f t="shared" si="20"/>
        <v>-8009.073805324806</v>
      </c>
      <c r="AM12" s="10">
        <f t="shared" si="20"/>
        <v>304.09639814859838</v>
      </c>
      <c r="AN12" s="10">
        <f t="shared" si="21"/>
        <v>-10152.585902371109</v>
      </c>
      <c r="AO12" s="10">
        <f t="shared" si="22"/>
        <v>-10284.799522496905</v>
      </c>
      <c r="AP12" s="18">
        <f t="shared" si="23"/>
        <v>3.6191656359167968E-3</v>
      </c>
      <c r="AQ12" s="18">
        <f t="shared" si="24"/>
        <v>4.6328978104656438E-3</v>
      </c>
      <c r="AR12" s="18">
        <f t="shared" si="25"/>
        <v>-8.7023963201718776E-2</v>
      </c>
      <c r="AS12" s="18">
        <f t="shared" si="26"/>
        <v>-5.2371788852610427E-3</v>
      </c>
      <c r="AT12" s="7"/>
      <c r="AU12" s="9">
        <v>3471.1459789999999</v>
      </c>
      <c r="AV12" s="9">
        <v>4056.3037333829102</v>
      </c>
      <c r="AW12" s="9">
        <v>4148.4570327450501</v>
      </c>
      <c r="AX12" s="9">
        <v>3471.1459789999999</v>
      </c>
      <c r="AY12" s="10">
        <v>4056.3570840000002</v>
      </c>
      <c r="AZ12" s="10">
        <v>4196.2922606583998</v>
      </c>
      <c r="BA12" s="10">
        <f t="shared" si="27"/>
        <v>585.1577543829103</v>
      </c>
      <c r="BB12" s="10">
        <f t="shared" si="27"/>
        <v>92.153299362139933</v>
      </c>
      <c r="BC12" s="10">
        <f t="shared" si="28"/>
        <v>-5.3350617090018204E-2</v>
      </c>
      <c r="BD12" s="10">
        <f t="shared" si="29"/>
        <v>-47.835227913349627</v>
      </c>
      <c r="BE12" s="18">
        <f t="shared" si="30"/>
        <v>2.2718540183203972E-2</v>
      </c>
      <c r="BF12" s="18">
        <f t="shared" si="31"/>
        <v>3.4497746071311987E-2</v>
      </c>
      <c r="BG12" s="18">
        <f t="shared" si="32"/>
        <v>0.16857768527254161</v>
      </c>
      <c r="BH12" s="18">
        <f t="shared" si="33"/>
        <v>0.16859305501423866</v>
      </c>
      <c r="BI12" s="1"/>
      <c r="BJ12" s="9">
        <v>145.05966000000001</v>
      </c>
      <c r="BK12" s="9">
        <v>197.4061733401</v>
      </c>
      <c r="BL12" s="9">
        <v>215.57167513339999</v>
      </c>
      <c r="BM12" s="9">
        <v>593.171955477604</v>
      </c>
      <c r="BN12" s="10">
        <v>810.35506869999995</v>
      </c>
      <c r="BO12" s="10">
        <v>881.50996047989304</v>
      </c>
      <c r="BP12" s="10">
        <f t="shared" si="34"/>
        <v>52.346513340099989</v>
      </c>
      <c r="BQ12" s="10">
        <f t="shared" si="34"/>
        <v>18.165501793299995</v>
      </c>
      <c r="BR12" s="10">
        <f t="shared" si="35"/>
        <v>-612.94889535990001</v>
      </c>
      <c r="BS12" s="10">
        <f t="shared" si="36"/>
        <v>-665.9382853464931</v>
      </c>
      <c r="BT12" s="18">
        <f t="shared" si="37"/>
        <v>9.2020940814265595E-2</v>
      </c>
      <c r="BU12" s="18">
        <f t="shared" si="38"/>
        <v>8.7807054621182629E-2</v>
      </c>
      <c r="BV12" s="18">
        <f t="shared" si="39"/>
        <v>0.36086196079668176</v>
      </c>
      <c r="BW12" s="18">
        <f t="shared" si="40"/>
        <v>0.36613853911472721</v>
      </c>
      <c r="BX12" s="1"/>
      <c r="BY12" s="9">
        <v>194401.407287907</v>
      </c>
      <c r="BZ12" s="9">
        <v>186520.861179133</v>
      </c>
      <c r="CA12" s="9">
        <v>183950.05246919501</v>
      </c>
      <c r="CB12" s="9">
        <v>194401.40729999999</v>
      </c>
      <c r="CC12" s="10">
        <v>186702.13569829031</v>
      </c>
      <c r="CD12" s="10">
        <v>184392.35354455101</v>
      </c>
      <c r="CE12" s="10">
        <f t="shared" si="41"/>
        <v>-7880.5461087739968</v>
      </c>
      <c r="CF12" s="10">
        <f t="shared" si="41"/>
        <v>-2570.8087099379918</v>
      </c>
      <c r="CG12" s="10">
        <f t="shared" si="42"/>
        <v>-181.27451915730489</v>
      </c>
      <c r="CH12" s="10">
        <f t="shared" si="43"/>
        <v>-442.30107535599382</v>
      </c>
      <c r="CI12" s="18">
        <f t="shared" si="44"/>
        <v>-1.3782955395370009E-2</v>
      </c>
      <c r="CJ12" s="18">
        <f t="shared" si="45"/>
        <v>-1.2371482228097802E-2</v>
      </c>
      <c r="CK12" s="18">
        <f t="shared" si="46"/>
        <v>-4.0537495168967416E-2</v>
      </c>
      <c r="CL12" s="18">
        <f t="shared" si="47"/>
        <v>-3.9605019884594646E-2</v>
      </c>
      <c r="CM12" s="6"/>
      <c r="CN12" s="9">
        <v>350924.57350000023</v>
      </c>
      <c r="CO12" s="9">
        <v>350924.57350000023</v>
      </c>
      <c r="CP12" s="9">
        <v>350924.57350000023</v>
      </c>
      <c r="CQ12" s="9">
        <v>350924.57350000023</v>
      </c>
      <c r="CR12" s="9">
        <v>350924.57350000023</v>
      </c>
      <c r="CS12" s="9">
        <v>350924.57350000023</v>
      </c>
      <c r="CT12" s="10">
        <f t="shared" si="48"/>
        <v>0</v>
      </c>
      <c r="CU12" s="10">
        <f t="shared" si="48"/>
        <v>0</v>
      </c>
      <c r="CV12" s="10">
        <f t="shared" si="49"/>
        <v>0</v>
      </c>
      <c r="CW12" s="10">
        <f t="shared" si="50"/>
        <v>0</v>
      </c>
      <c r="CX12" s="18">
        <f t="shared" si="51"/>
        <v>0</v>
      </c>
      <c r="CY12" s="18">
        <f t="shared" si="52"/>
        <v>0</v>
      </c>
      <c r="CZ12" s="18">
        <f t="shared" si="53"/>
        <v>0</v>
      </c>
      <c r="DA12" s="18">
        <f t="shared" si="54"/>
        <v>0</v>
      </c>
      <c r="DB12" s="7"/>
      <c r="DC12" s="9">
        <v>1704887.72578202</v>
      </c>
      <c r="DD12" s="9">
        <v>1164028.8145373899</v>
      </c>
      <c r="DE12" s="9">
        <v>1105240.4830539201</v>
      </c>
      <c r="DF12" s="9">
        <v>1537800.6279949041</v>
      </c>
      <c r="DG12" s="10">
        <v>1050682.29</v>
      </c>
      <c r="DH12" s="10">
        <v>949686.50896287302</v>
      </c>
      <c r="DI12" s="10">
        <f t="shared" si="55"/>
        <v>-540858.91124463012</v>
      </c>
      <c r="DJ12" s="10">
        <f t="shared" si="55"/>
        <v>-58788.33148346981</v>
      </c>
      <c r="DK12" s="10">
        <f t="shared" si="56"/>
        <v>113346.52453738987</v>
      </c>
      <c r="DL12" s="10">
        <f t="shared" si="57"/>
        <v>155553.97409104707</v>
      </c>
      <c r="DM12" s="18">
        <f t="shared" si="58"/>
        <v>-5.050418919984688E-2</v>
      </c>
      <c r="DN12" s="18">
        <f t="shared" si="59"/>
        <v>-9.6123996757504132E-2</v>
      </c>
      <c r="DO12" s="18">
        <f t="shared" si="60"/>
        <v>-0.31724019304352841</v>
      </c>
      <c r="DP12" s="18">
        <f t="shared" si="61"/>
        <v>-0.31676299848442918</v>
      </c>
      <c r="DQ12" s="7"/>
      <c r="DR12" s="9">
        <v>667325.05166335194</v>
      </c>
      <c r="DS12" s="9">
        <v>461675.93959999998</v>
      </c>
      <c r="DT12" s="9">
        <v>448851.88707543799</v>
      </c>
      <c r="DU12" s="9">
        <v>667325.05169999995</v>
      </c>
      <c r="DV12" s="10">
        <v>461675.93959999998</v>
      </c>
      <c r="DW12" s="10">
        <v>448851.88707543799</v>
      </c>
      <c r="DX12" s="10">
        <f t="shared" si="62"/>
        <v>-205649.11206335196</v>
      </c>
      <c r="DY12" s="10">
        <f t="shared" si="62"/>
        <v>-12824.052524561994</v>
      </c>
      <c r="DZ12" s="10">
        <f t="shared" si="63"/>
        <v>0</v>
      </c>
      <c r="EA12" s="10">
        <f t="shared" si="64"/>
        <v>0</v>
      </c>
      <c r="EB12" s="18">
        <f t="shared" si="65"/>
        <v>-2.7777173174051182E-2</v>
      </c>
      <c r="EC12" s="18">
        <f t="shared" si="66"/>
        <v>-2.7777173174051182E-2</v>
      </c>
      <c r="ED12" s="18">
        <f t="shared" si="67"/>
        <v>-0.30816932700302185</v>
      </c>
      <c r="EE12" s="18">
        <f t="shared" si="68"/>
        <v>-0.30816932704101568</v>
      </c>
      <c r="EF12" s="6"/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0</v>
      </c>
      <c r="EM12" s="10">
        <f t="shared" si="69"/>
        <v>0</v>
      </c>
      <c r="EN12" s="10">
        <f t="shared" si="69"/>
        <v>0</v>
      </c>
      <c r="EO12" s="10">
        <f t="shared" si="70"/>
        <v>0</v>
      </c>
      <c r="EP12" s="10">
        <f t="shared" si="71"/>
        <v>0</v>
      </c>
      <c r="EQ12" s="18">
        <f t="shared" si="72"/>
        <v>0</v>
      </c>
      <c r="ER12" s="18">
        <f t="shared" si="73"/>
        <v>0</v>
      </c>
      <c r="ES12" s="18">
        <f t="shared" si="74"/>
        <v>0</v>
      </c>
      <c r="ET12" s="18">
        <f t="shared" si="75"/>
        <v>0</v>
      </c>
      <c r="EU12" s="7"/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10">
        <f t="shared" si="76"/>
        <v>0</v>
      </c>
      <c r="FC12" s="10">
        <f t="shared" si="76"/>
        <v>0</v>
      </c>
      <c r="FD12" s="10">
        <f t="shared" si="77"/>
        <v>0</v>
      </c>
      <c r="FE12" s="10">
        <f t="shared" si="78"/>
        <v>0</v>
      </c>
      <c r="FF12" s="18">
        <f t="shared" si="79"/>
        <v>0</v>
      </c>
      <c r="FG12" s="18">
        <f t="shared" si="80"/>
        <v>0</v>
      </c>
      <c r="FH12" s="18">
        <f t="shared" si="81"/>
        <v>0</v>
      </c>
      <c r="FI12" s="18">
        <f t="shared" si="82"/>
        <v>0</v>
      </c>
      <c r="FJ12" s="7"/>
    </row>
    <row r="13" spans="1:166">
      <c r="A13" s="5" t="s">
        <v>10</v>
      </c>
      <c r="B13" s="9">
        <f t="shared" si="0"/>
        <v>1111374.8475549957</v>
      </c>
      <c r="C13" s="9">
        <f t="shared" si="1"/>
        <v>1029040.0224469312</v>
      </c>
      <c r="D13" s="9">
        <f t="shared" si="2"/>
        <v>1023454.0652488543</v>
      </c>
      <c r="E13" s="9">
        <f t="shared" si="3"/>
        <v>1125769.5225471717</v>
      </c>
      <c r="F13" s="9">
        <f t="shared" si="4"/>
        <v>1049372.5736843531</v>
      </c>
      <c r="G13" s="9">
        <f t="shared" si="5"/>
        <v>1027309.483831459</v>
      </c>
      <c r="H13" s="10">
        <f t="shared" si="6"/>
        <v>-82334.825108064455</v>
      </c>
      <c r="I13" s="10">
        <f t="shared" si="6"/>
        <v>-5585.9571980768815</v>
      </c>
      <c r="J13" s="10">
        <f t="shared" si="7"/>
        <v>-20332.551237421925</v>
      </c>
      <c r="K13" s="10">
        <f t="shared" si="8"/>
        <v>-3855.4185826046159</v>
      </c>
      <c r="L13" s="18">
        <f t="shared" si="9"/>
        <v>-5.4283187011464912E-3</v>
      </c>
      <c r="M13" s="18">
        <f t="shared" si="10"/>
        <v>-2.1025030009532795E-2</v>
      </c>
      <c r="N13" s="18">
        <f t="shared" si="11"/>
        <v>-7.4083757869093006E-2</v>
      </c>
      <c r="O13" s="18">
        <f t="shared" si="12"/>
        <v>-6.7861980034743183E-2</v>
      </c>
      <c r="P13" s="5"/>
      <c r="Q13" s="10">
        <v>4.41</v>
      </c>
      <c r="R13" s="9">
        <v>1521.5311862599899</v>
      </c>
      <c r="S13" s="9">
        <v>1521.42031567</v>
      </c>
      <c r="T13" s="9">
        <v>4.41</v>
      </c>
      <c r="U13" s="10">
        <v>492.21708837000006</v>
      </c>
      <c r="V13" s="10">
        <v>492.68181478000002</v>
      </c>
      <c r="W13" s="10">
        <f t="shared" si="13"/>
        <v>1517.1211862599898</v>
      </c>
      <c r="X13" s="10">
        <f t="shared" si="13"/>
        <v>-0.11087058998987231</v>
      </c>
      <c r="Y13" s="10">
        <f t="shared" si="14"/>
        <v>1029.3140978899899</v>
      </c>
      <c r="Z13" s="10">
        <f t="shared" si="15"/>
        <v>1028.7385008900001</v>
      </c>
      <c r="AA13" s="18">
        <f t="shared" si="16"/>
        <v>-7.2867773589576246E-5</v>
      </c>
      <c r="AB13" s="18">
        <f t="shared" si="17"/>
        <v>9.441492808364945E-4</v>
      </c>
      <c r="AC13" s="18">
        <f t="shared" si="18"/>
        <v>344.01840958276415</v>
      </c>
      <c r="AD13" s="18">
        <f t="shared" si="19"/>
        <v>110.61385223809525</v>
      </c>
      <c r="AE13" s="7"/>
      <c r="AF13" s="9">
        <v>27535.447974999901</v>
      </c>
      <c r="AG13" s="9">
        <v>26692.814858098998</v>
      </c>
      <c r="AH13" s="9">
        <v>26722.836126057799</v>
      </c>
      <c r="AI13" s="9">
        <v>27535.447970000001</v>
      </c>
      <c r="AJ13" s="10">
        <v>27326.203750000001</v>
      </c>
      <c r="AK13" s="10">
        <v>27445.304879234402</v>
      </c>
      <c r="AL13" s="10">
        <f t="shared" si="20"/>
        <v>-842.63311690090268</v>
      </c>
      <c r="AM13" s="10">
        <f t="shared" si="20"/>
        <v>30.021267958800308</v>
      </c>
      <c r="AN13" s="10">
        <f t="shared" si="21"/>
        <v>-633.38889190100235</v>
      </c>
      <c r="AO13" s="10">
        <f t="shared" si="22"/>
        <v>-722.46875317660306</v>
      </c>
      <c r="AP13" s="18">
        <f t="shared" si="23"/>
        <v>1.1246947209725021E-3</v>
      </c>
      <c r="AQ13" s="18">
        <f t="shared" si="24"/>
        <v>4.3584952496155275E-3</v>
      </c>
      <c r="AR13" s="18">
        <f t="shared" si="25"/>
        <v>-3.0601758056231724E-2</v>
      </c>
      <c r="AS13" s="18">
        <f t="shared" si="26"/>
        <v>-7.5990853763473563E-3</v>
      </c>
      <c r="AT13" s="7"/>
      <c r="AU13" s="9">
        <v>891.987723440222</v>
      </c>
      <c r="AV13" s="9">
        <v>1006.81018686398</v>
      </c>
      <c r="AW13" s="9">
        <v>1038.87493338794</v>
      </c>
      <c r="AX13" s="9">
        <v>891.987723440222</v>
      </c>
      <c r="AY13" s="10">
        <v>1006.839057</v>
      </c>
      <c r="AZ13" s="10">
        <v>1055.3230778688401</v>
      </c>
      <c r="BA13" s="10">
        <f t="shared" si="27"/>
        <v>114.82246342375799</v>
      </c>
      <c r="BB13" s="10">
        <f t="shared" si="27"/>
        <v>32.064746523960025</v>
      </c>
      <c r="BC13" s="10">
        <f t="shared" si="28"/>
        <v>-2.8870136020032078E-2</v>
      </c>
      <c r="BD13" s="10">
        <f t="shared" si="29"/>
        <v>-16.448144480900055</v>
      </c>
      <c r="BE13" s="18">
        <f t="shared" si="30"/>
        <v>3.1847856668828056E-2</v>
      </c>
      <c r="BF13" s="18">
        <f t="shared" si="31"/>
        <v>4.8154688211345428E-2</v>
      </c>
      <c r="BG13" s="18">
        <f t="shared" si="32"/>
        <v>0.12872650643767858</v>
      </c>
      <c r="BH13" s="18">
        <f t="shared" si="33"/>
        <v>0.1287588725064723</v>
      </c>
      <c r="BI13" s="1"/>
      <c r="BJ13" s="9">
        <v>0</v>
      </c>
      <c r="BK13" s="9">
        <v>0</v>
      </c>
      <c r="BL13" s="9">
        <v>0</v>
      </c>
      <c r="BM13" s="9">
        <v>0</v>
      </c>
      <c r="BN13" s="10">
        <v>0</v>
      </c>
      <c r="BO13" s="10">
        <v>0</v>
      </c>
      <c r="BP13" s="10">
        <f t="shared" si="34"/>
        <v>0</v>
      </c>
      <c r="BQ13" s="10">
        <f t="shared" si="34"/>
        <v>0</v>
      </c>
      <c r="BR13" s="10">
        <f t="shared" si="35"/>
        <v>0</v>
      </c>
      <c r="BS13" s="10">
        <f t="shared" si="36"/>
        <v>0</v>
      </c>
      <c r="BT13" s="18">
        <f t="shared" si="37"/>
        <v>0</v>
      </c>
      <c r="BU13" s="18">
        <f t="shared" si="38"/>
        <v>0</v>
      </c>
      <c r="BV13" s="18">
        <f t="shared" si="39"/>
        <v>0</v>
      </c>
      <c r="BW13" s="18">
        <f t="shared" si="40"/>
        <v>0</v>
      </c>
      <c r="BX13" s="2"/>
      <c r="BY13" s="9">
        <v>95416.920467237505</v>
      </c>
      <c r="BZ13" s="9">
        <v>93655.338569237501</v>
      </c>
      <c r="CA13" s="9">
        <v>93172.893465455403</v>
      </c>
      <c r="CB13" s="9">
        <v>95416.920469999997</v>
      </c>
      <c r="CC13" s="10">
        <v>93672.084430983159</v>
      </c>
      <c r="CD13" s="10">
        <v>93148.302956237603</v>
      </c>
      <c r="CE13" s="10">
        <f t="shared" si="41"/>
        <v>-1761.581898000004</v>
      </c>
      <c r="CF13" s="10">
        <f t="shared" si="41"/>
        <v>-482.44510378209816</v>
      </c>
      <c r="CG13" s="10">
        <f t="shared" si="42"/>
        <v>-16.745861745657749</v>
      </c>
      <c r="CH13" s="10">
        <f t="shared" si="43"/>
        <v>24.59050921779999</v>
      </c>
      <c r="CI13" s="18">
        <f t="shared" si="44"/>
        <v>-5.1512824698768901E-3</v>
      </c>
      <c r="CJ13" s="18">
        <f t="shared" si="45"/>
        <v>-5.591649613941002E-3</v>
      </c>
      <c r="CK13" s="18">
        <f t="shared" si="46"/>
        <v>-1.8461944583559091E-2</v>
      </c>
      <c r="CL13" s="18">
        <f t="shared" si="47"/>
        <v>-1.8286442597625348E-2</v>
      </c>
      <c r="CM13" s="6"/>
      <c r="CN13" s="9">
        <v>630971.40790000011</v>
      </c>
      <c r="CO13" s="9">
        <v>630971.40790000011</v>
      </c>
      <c r="CP13" s="9">
        <v>630971.40790000011</v>
      </c>
      <c r="CQ13" s="9">
        <v>630971.40790000011</v>
      </c>
      <c r="CR13" s="9">
        <v>630971.40790000011</v>
      </c>
      <c r="CS13" s="9">
        <v>630971.40790000011</v>
      </c>
      <c r="CT13" s="10">
        <f t="shared" si="48"/>
        <v>0</v>
      </c>
      <c r="CU13" s="10">
        <f t="shared" si="48"/>
        <v>0</v>
      </c>
      <c r="CV13" s="10">
        <f t="shared" si="49"/>
        <v>0</v>
      </c>
      <c r="CW13" s="10">
        <f t="shared" si="50"/>
        <v>0</v>
      </c>
      <c r="CX13" s="18">
        <f t="shared" si="51"/>
        <v>0</v>
      </c>
      <c r="CY13" s="18">
        <f t="shared" si="52"/>
        <v>0</v>
      </c>
      <c r="CZ13" s="18">
        <f t="shared" si="53"/>
        <v>0</v>
      </c>
      <c r="DA13" s="18">
        <f t="shared" si="54"/>
        <v>0</v>
      </c>
      <c r="DB13" s="7"/>
      <c r="DC13" s="9">
        <v>224557.12606438101</v>
      </c>
      <c r="DD13" s="9">
        <v>184011.21108847077</v>
      </c>
      <c r="DE13" s="9">
        <v>181483.104216084</v>
      </c>
      <c r="DF13" s="9">
        <v>238951.80108373132</v>
      </c>
      <c r="DG13" s="10">
        <v>204722.91279999999</v>
      </c>
      <c r="DH13" s="10">
        <v>185652.93491113899</v>
      </c>
      <c r="DI13" s="10">
        <f t="shared" si="55"/>
        <v>-40545.914975910244</v>
      </c>
      <c r="DJ13" s="10">
        <f t="shared" si="55"/>
        <v>-2528.1068723867647</v>
      </c>
      <c r="DK13" s="10">
        <f t="shared" si="56"/>
        <v>-20711.701711529226</v>
      </c>
      <c r="DL13" s="10">
        <f t="shared" si="57"/>
        <v>-4169.8306950549886</v>
      </c>
      <c r="DM13" s="18">
        <f t="shared" si="58"/>
        <v>-1.3738874155723458E-2</v>
      </c>
      <c r="DN13" s="18">
        <f t="shared" si="59"/>
        <v>-9.3150188359673453E-2</v>
      </c>
      <c r="DO13" s="18">
        <f t="shared" si="60"/>
        <v>-0.1805594669228428</v>
      </c>
      <c r="DP13" s="18">
        <f t="shared" si="61"/>
        <v>-0.14324599408119612</v>
      </c>
      <c r="DQ13" s="7"/>
      <c r="DR13" s="9">
        <v>131997.54742493699</v>
      </c>
      <c r="DS13" s="9">
        <v>91180.908658</v>
      </c>
      <c r="DT13" s="9">
        <v>88543.528292199102</v>
      </c>
      <c r="DU13" s="9">
        <v>131997.54740000001</v>
      </c>
      <c r="DV13" s="10">
        <v>91180.908658</v>
      </c>
      <c r="DW13" s="10">
        <v>88543.528292199102</v>
      </c>
      <c r="DX13" s="10">
        <f t="shared" si="62"/>
        <v>-40816.638766936987</v>
      </c>
      <c r="DY13" s="10">
        <f t="shared" si="62"/>
        <v>-2637.3803658008983</v>
      </c>
      <c r="DZ13" s="10">
        <f t="shared" si="63"/>
        <v>0</v>
      </c>
      <c r="EA13" s="10">
        <f t="shared" si="64"/>
        <v>0</v>
      </c>
      <c r="EB13" s="18">
        <f t="shared" si="65"/>
        <v>-2.8924699310610574E-2</v>
      </c>
      <c r="EC13" s="18">
        <f t="shared" si="66"/>
        <v>-2.8924699310610574E-2</v>
      </c>
      <c r="ED13" s="18">
        <f t="shared" si="67"/>
        <v>-0.30922270574874261</v>
      </c>
      <c r="EE13" s="18">
        <f t="shared" si="68"/>
        <v>-0.30922270561824095</v>
      </c>
      <c r="EF13" s="6"/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0</v>
      </c>
      <c r="EM13" s="10">
        <f t="shared" si="69"/>
        <v>0</v>
      </c>
      <c r="EN13" s="10">
        <f t="shared" si="69"/>
        <v>0</v>
      </c>
      <c r="EO13" s="10">
        <f t="shared" si="70"/>
        <v>0</v>
      </c>
      <c r="EP13" s="10">
        <f t="shared" si="71"/>
        <v>0</v>
      </c>
      <c r="EQ13" s="18">
        <f t="shared" si="72"/>
        <v>0</v>
      </c>
      <c r="ER13" s="18">
        <f t="shared" si="73"/>
        <v>0</v>
      </c>
      <c r="ES13" s="18">
        <f t="shared" si="74"/>
        <v>0</v>
      </c>
      <c r="ET13" s="18">
        <f t="shared" si="75"/>
        <v>0</v>
      </c>
      <c r="EU13" s="7"/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10">
        <f t="shared" si="76"/>
        <v>0</v>
      </c>
      <c r="FC13" s="10">
        <f t="shared" si="76"/>
        <v>0</v>
      </c>
      <c r="FD13" s="10">
        <f t="shared" si="77"/>
        <v>0</v>
      </c>
      <c r="FE13" s="10">
        <f t="shared" si="78"/>
        <v>0</v>
      </c>
      <c r="FF13" s="18">
        <f t="shared" si="79"/>
        <v>0</v>
      </c>
      <c r="FG13" s="18">
        <f t="shared" si="80"/>
        <v>0</v>
      </c>
      <c r="FH13" s="18">
        <f t="shared" si="81"/>
        <v>0</v>
      </c>
      <c r="FI13" s="18">
        <f t="shared" si="82"/>
        <v>0</v>
      </c>
      <c r="FJ13" s="7"/>
    </row>
    <row r="14" spans="1:166">
      <c r="A14" s="5" t="s">
        <v>11</v>
      </c>
      <c r="B14" s="9">
        <f t="shared" si="0"/>
        <v>2774211.8124302472</v>
      </c>
      <c r="C14" s="9">
        <f t="shared" si="1"/>
        <v>1953499.8943908899</v>
      </c>
      <c r="D14" s="9">
        <f t="shared" si="2"/>
        <v>1876667.2679847744</v>
      </c>
      <c r="E14" s="9">
        <f t="shared" si="3"/>
        <v>2645149.4655488441</v>
      </c>
      <c r="F14" s="9">
        <f t="shared" si="4"/>
        <v>1966956.209364533</v>
      </c>
      <c r="G14" s="9">
        <f t="shared" si="5"/>
        <v>1837573.9790486046</v>
      </c>
      <c r="H14" s="10">
        <f t="shared" si="6"/>
        <v>-820711.91803935729</v>
      </c>
      <c r="I14" s="10">
        <f t="shared" si="6"/>
        <v>-76832.62640611548</v>
      </c>
      <c r="J14" s="10">
        <f t="shared" si="7"/>
        <v>-13456.31497364305</v>
      </c>
      <c r="K14" s="10">
        <f t="shared" si="8"/>
        <v>39093.288936169818</v>
      </c>
      <c r="L14" s="18">
        <f t="shared" si="9"/>
        <v>-3.9330755341592805E-2</v>
      </c>
      <c r="M14" s="18">
        <f t="shared" si="10"/>
        <v>-6.5777890580354118E-2</v>
      </c>
      <c r="N14" s="18">
        <f t="shared" si="11"/>
        <v>-0.2958360693159916</v>
      </c>
      <c r="O14" s="18">
        <f t="shared" si="12"/>
        <v>-0.25639127959205599</v>
      </c>
      <c r="P14" s="5"/>
      <c r="Q14" s="10">
        <v>15082.694573159901</v>
      </c>
      <c r="R14" s="9">
        <v>15005.079821019899</v>
      </c>
      <c r="S14" s="9">
        <v>25966.534147869901</v>
      </c>
      <c r="T14" s="9">
        <v>15131.78997</v>
      </c>
      <c r="U14" s="10">
        <v>18421.406810799999</v>
      </c>
      <c r="V14" s="10">
        <v>25166.362476159899</v>
      </c>
      <c r="W14" s="10">
        <f t="shared" si="13"/>
        <v>-77.614752140001656</v>
      </c>
      <c r="X14" s="10">
        <f t="shared" si="13"/>
        <v>10961.454326850002</v>
      </c>
      <c r="Y14" s="10">
        <f t="shared" si="14"/>
        <v>-3416.3269897801001</v>
      </c>
      <c r="Z14" s="10">
        <f t="shared" si="15"/>
        <v>800.17167171000256</v>
      </c>
      <c r="AA14" s="18">
        <f t="shared" si="16"/>
        <v>0.73051622901029989</v>
      </c>
      <c r="AB14" s="18">
        <f t="shared" si="17"/>
        <v>0.3661476962446486</v>
      </c>
      <c r="AC14" s="18">
        <f t="shared" si="18"/>
        <v>-5.1459473480368282E-3</v>
      </c>
      <c r="AD14" s="18">
        <f t="shared" si="19"/>
        <v>0.21739773333636875</v>
      </c>
      <c r="AE14" s="7"/>
      <c r="AF14" s="9">
        <v>96763.460900999897</v>
      </c>
      <c r="AG14" s="9">
        <v>86110.621812542609</v>
      </c>
      <c r="AH14" s="9">
        <v>85639.548464836596</v>
      </c>
      <c r="AI14" s="9">
        <v>96766.255900000004</v>
      </c>
      <c r="AJ14" s="10">
        <v>96085.513860000006</v>
      </c>
      <c r="AK14" s="10">
        <v>96851.529550993306</v>
      </c>
      <c r="AL14" s="10">
        <f t="shared" si="20"/>
        <v>-10652.839088457287</v>
      </c>
      <c r="AM14" s="10">
        <f t="shared" si="20"/>
        <v>-471.07334770601301</v>
      </c>
      <c r="AN14" s="10">
        <f t="shared" si="21"/>
        <v>-9974.892047457397</v>
      </c>
      <c r="AO14" s="10">
        <f t="shared" si="22"/>
        <v>-11211.981086156709</v>
      </c>
      <c r="AP14" s="18">
        <f t="shared" si="23"/>
        <v>-5.4705602838580119E-3</v>
      </c>
      <c r="AQ14" s="18">
        <f t="shared" si="24"/>
        <v>7.9722286973394479E-3</v>
      </c>
      <c r="AR14" s="18">
        <f t="shared" si="25"/>
        <v>-0.11009154684283524</v>
      </c>
      <c r="AS14" s="18">
        <f t="shared" si="26"/>
        <v>-7.034911433418365E-3</v>
      </c>
      <c r="AT14" s="7"/>
      <c r="AU14" s="9">
        <v>14998.594888084201</v>
      </c>
      <c r="AV14" s="9">
        <v>16388.245457654899</v>
      </c>
      <c r="AW14" s="9">
        <v>16652.6609396153</v>
      </c>
      <c r="AX14" s="9">
        <v>14998.594888084201</v>
      </c>
      <c r="AY14" s="10">
        <v>16388.330010000001</v>
      </c>
      <c r="AZ14" s="10">
        <v>16791.8617256201</v>
      </c>
      <c r="BA14" s="10">
        <f t="shared" si="27"/>
        <v>1389.6505695706983</v>
      </c>
      <c r="BB14" s="10">
        <f t="shared" si="27"/>
        <v>264.41548196040094</v>
      </c>
      <c r="BC14" s="10">
        <f t="shared" si="28"/>
        <v>-8.4552345102565596E-2</v>
      </c>
      <c r="BD14" s="10">
        <f t="shared" si="29"/>
        <v>-139.20078600479974</v>
      </c>
      <c r="BE14" s="18">
        <f t="shared" si="30"/>
        <v>1.6134459460203733E-2</v>
      </c>
      <c r="BF14" s="18">
        <f t="shared" si="31"/>
        <v>2.4623113848321759E-2</v>
      </c>
      <c r="BG14" s="18">
        <f t="shared" si="32"/>
        <v>9.2652050404716343E-2</v>
      </c>
      <c r="BH14" s="18">
        <f t="shared" si="33"/>
        <v>9.2657687755797136E-2</v>
      </c>
      <c r="BI14" s="1"/>
      <c r="BJ14" s="9">
        <v>8.1897993000000007</v>
      </c>
      <c r="BK14" s="9">
        <v>9.2155313801999998</v>
      </c>
      <c r="BL14" s="9">
        <v>9.5315492579999894</v>
      </c>
      <c r="BM14" s="9">
        <v>8.1055920785000009</v>
      </c>
      <c r="BN14" s="10">
        <v>9.1259521570000004</v>
      </c>
      <c r="BO14" s="10">
        <v>9.4335101261999998</v>
      </c>
      <c r="BP14" s="10">
        <f t="shared" si="34"/>
        <v>1.0257320801999992</v>
      </c>
      <c r="BQ14" s="10">
        <f t="shared" si="34"/>
        <v>0.31601787779998958</v>
      </c>
      <c r="BR14" s="10">
        <f t="shared" si="35"/>
        <v>8.9579223199999447E-2</v>
      </c>
      <c r="BS14" s="10">
        <f t="shared" si="36"/>
        <v>9.8039131799989576E-2</v>
      </c>
      <c r="BT14" s="18">
        <f t="shared" si="37"/>
        <v>3.4291878000542515E-2</v>
      </c>
      <c r="BU14" s="18">
        <f t="shared" si="38"/>
        <v>3.3701466313746688E-2</v>
      </c>
      <c r="BV14" s="18">
        <f t="shared" si="39"/>
        <v>0.12524508142708687</v>
      </c>
      <c r="BW14" s="18">
        <f t="shared" si="40"/>
        <v>0.12588347262212887</v>
      </c>
      <c r="BX14" s="1"/>
      <c r="BY14" s="9">
        <v>99567.539681170296</v>
      </c>
      <c r="BZ14" s="9">
        <v>91426.973601170102</v>
      </c>
      <c r="CA14" s="9">
        <v>89058.100830370196</v>
      </c>
      <c r="CB14" s="9">
        <v>99567.539680000002</v>
      </c>
      <c r="CC14" s="10">
        <v>91566.946341576142</v>
      </c>
      <c r="CD14" s="10">
        <v>89166.767481170202</v>
      </c>
      <c r="CE14" s="10">
        <f t="shared" si="41"/>
        <v>-8140.5660800001933</v>
      </c>
      <c r="CF14" s="10">
        <f t="shared" si="41"/>
        <v>-2368.872770799906</v>
      </c>
      <c r="CG14" s="10">
        <f t="shared" si="42"/>
        <v>-139.97274040603952</v>
      </c>
      <c r="CH14" s="10">
        <f t="shared" si="43"/>
        <v>-108.6666508000053</v>
      </c>
      <c r="CI14" s="18">
        <f t="shared" si="44"/>
        <v>-2.5909998739907854E-2</v>
      </c>
      <c r="CJ14" s="18">
        <f t="shared" si="45"/>
        <v>-2.6212284632190847E-2</v>
      </c>
      <c r="CK14" s="18">
        <f t="shared" si="46"/>
        <v>-8.1759237057252465E-2</v>
      </c>
      <c r="CL14" s="18">
        <f t="shared" si="47"/>
        <v>-8.0353430085115668E-2</v>
      </c>
      <c r="CM14" s="6"/>
      <c r="CN14" s="9">
        <v>3322.8485999999989</v>
      </c>
      <c r="CO14" s="9">
        <v>3322.8485999999989</v>
      </c>
      <c r="CP14" s="9">
        <v>3322.8485999999989</v>
      </c>
      <c r="CQ14" s="9">
        <v>3322.8485999999989</v>
      </c>
      <c r="CR14" s="9">
        <v>3322.8485999999989</v>
      </c>
      <c r="CS14" s="9">
        <v>3322.8485999999989</v>
      </c>
      <c r="CT14" s="10">
        <f t="shared" si="48"/>
        <v>0</v>
      </c>
      <c r="CU14" s="10">
        <f t="shared" si="48"/>
        <v>0</v>
      </c>
      <c r="CV14" s="10">
        <f t="shared" si="49"/>
        <v>0</v>
      </c>
      <c r="CW14" s="10">
        <f t="shared" si="50"/>
        <v>0</v>
      </c>
      <c r="CX14" s="18">
        <f t="shared" si="51"/>
        <v>0</v>
      </c>
      <c r="CY14" s="18">
        <f t="shared" si="52"/>
        <v>0</v>
      </c>
      <c r="CZ14" s="18">
        <f t="shared" si="53"/>
        <v>0</v>
      </c>
      <c r="DA14" s="18">
        <f t="shared" si="54"/>
        <v>0</v>
      </c>
      <c r="DB14" s="7"/>
      <c r="DC14" s="9">
        <v>1785828.4244993799</v>
      </c>
      <c r="DD14" s="9">
        <v>1177697.5117771225</v>
      </c>
      <c r="DE14" s="9">
        <v>1115875.1752458001</v>
      </c>
      <c r="DF14" s="9">
        <v>1656714.2714186814</v>
      </c>
      <c r="DG14" s="10">
        <v>1177622.6399999999</v>
      </c>
      <c r="DH14" s="10">
        <v>1066122.30749751</v>
      </c>
      <c r="DI14" s="10">
        <f t="shared" si="55"/>
        <v>-608130.91272225743</v>
      </c>
      <c r="DJ14" s="10">
        <f t="shared" si="55"/>
        <v>-61822.336531322449</v>
      </c>
      <c r="DK14" s="10">
        <f t="shared" si="56"/>
        <v>74.871777122607455</v>
      </c>
      <c r="DL14" s="10">
        <f t="shared" si="57"/>
        <v>49752.867748290068</v>
      </c>
      <c r="DM14" s="18">
        <f t="shared" si="58"/>
        <v>-5.249424059496717E-2</v>
      </c>
      <c r="DN14" s="18">
        <f t="shared" si="59"/>
        <v>-9.4682565293148502E-2</v>
      </c>
      <c r="DO14" s="18">
        <f t="shared" si="60"/>
        <v>-0.34053154512462996</v>
      </c>
      <c r="DP14" s="18">
        <f t="shared" si="61"/>
        <v>-0.28918180985332165</v>
      </c>
      <c r="DQ14" s="7"/>
      <c r="DR14" s="9">
        <v>758640.05948815297</v>
      </c>
      <c r="DS14" s="9">
        <v>563539.39778999996</v>
      </c>
      <c r="DT14" s="9">
        <v>540142.86820702499</v>
      </c>
      <c r="DU14" s="9">
        <v>758640.05949999997</v>
      </c>
      <c r="DV14" s="10">
        <v>563539.39778999996</v>
      </c>
      <c r="DW14" s="10">
        <v>540142.86820702499</v>
      </c>
      <c r="DX14" s="10">
        <f t="shared" si="62"/>
        <v>-195100.66169815301</v>
      </c>
      <c r="DY14" s="10">
        <f t="shared" si="62"/>
        <v>-23396.529582974967</v>
      </c>
      <c r="DZ14" s="10">
        <f t="shared" si="63"/>
        <v>0</v>
      </c>
      <c r="EA14" s="10">
        <f t="shared" si="64"/>
        <v>0</v>
      </c>
      <c r="EB14" s="18">
        <f t="shared" si="65"/>
        <v>-4.1517114286468329E-2</v>
      </c>
      <c r="EC14" s="18">
        <f t="shared" si="66"/>
        <v>-4.1517114286468329E-2</v>
      </c>
      <c r="ED14" s="18">
        <f t="shared" si="67"/>
        <v>-0.25717157861369133</v>
      </c>
      <c r="EE14" s="18">
        <f t="shared" si="68"/>
        <v>-0.25717157862529144</v>
      </c>
      <c r="EF14" s="6"/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0</v>
      </c>
      <c r="EM14" s="10">
        <f t="shared" si="69"/>
        <v>0</v>
      </c>
      <c r="EN14" s="10">
        <f t="shared" si="69"/>
        <v>0</v>
      </c>
      <c r="EO14" s="10">
        <f t="shared" si="70"/>
        <v>0</v>
      </c>
      <c r="EP14" s="10">
        <f t="shared" si="71"/>
        <v>0</v>
      </c>
      <c r="EQ14" s="18">
        <f t="shared" si="72"/>
        <v>0</v>
      </c>
      <c r="ER14" s="18">
        <f t="shared" si="73"/>
        <v>0</v>
      </c>
      <c r="ES14" s="18">
        <f t="shared" si="74"/>
        <v>0</v>
      </c>
      <c r="ET14" s="18">
        <f t="shared" si="75"/>
        <v>0</v>
      </c>
      <c r="EU14" s="7"/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10">
        <f t="shared" si="76"/>
        <v>0</v>
      </c>
      <c r="FC14" s="10">
        <f t="shared" si="76"/>
        <v>0</v>
      </c>
      <c r="FD14" s="10">
        <f t="shared" si="77"/>
        <v>0</v>
      </c>
      <c r="FE14" s="10">
        <f t="shared" si="78"/>
        <v>0</v>
      </c>
      <c r="FF14" s="18">
        <f t="shared" si="79"/>
        <v>0</v>
      </c>
      <c r="FG14" s="18">
        <f t="shared" si="80"/>
        <v>0</v>
      </c>
      <c r="FH14" s="18">
        <f t="shared" si="81"/>
        <v>0</v>
      </c>
      <c r="FI14" s="18">
        <f t="shared" si="82"/>
        <v>0</v>
      </c>
      <c r="FJ14" s="7"/>
    </row>
    <row r="15" spans="1:166">
      <c r="A15" s="5" t="s">
        <v>12</v>
      </c>
      <c r="B15" s="9">
        <f t="shared" si="0"/>
        <v>1985018.9239394809</v>
      </c>
      <c r="C15" s="9">
        <f t="shared" si="1"/>
        <v>1549073.9276644166</v>
      </c>
      <c r="D15" s="9">
        <f t="shared" si="2"/>
        <v>1508284.6738062126</v>
      </c>
      <c r="E15" s="9">
        <f t="shared" si="3"/>
        <v>2023995.7787639238</v>
      </c>
      <c r="F15" s="9">
        <f t="shared" si="4"/>
        <v>1639007.9627284538</v>
      </c>
      <c r="G15" s="9">
        <f t="shared" si="5"/>
        <v>1537377.6059634143</v>
      </c>
      <c r="H15" s="10">
        <f t="shared" si="6"/>
        <v>-435944.9962750643</v>
      </c>
      <c r="I15" s="10">
        <f t="shared" si="6"/>
        <v>-40789.253858204</v>
      </c>
      <c r="J15" s="10">
        <f t="shared" si="7"/>
        <v>-89934.035064037191</v>
      </c>
      <c r="K15" s="10">
        <f t="shared" si="8"/>
        <v>-29092.932157201692</v>
      </c>
      <c r="L15" s="18">
        <f t="shared" si="9"/>
        <v>-2.6331379755195502E-2</v>
      </c>
      <c r="M15" s="18">
        <f t="shared" si="10"/>
        <v>-6.200723796109911E-2</v>
      </c>
      <c r="N15" s="18">
        <f t="shared" si="11"/>
        <v>-0.21961755176111125</v>
      </c>
      <c r="O15" s="18">
        <f t="shared" si="12"/>
        <v>-0.19021176826296854</v>
      </c>
      <c r="P15" s="5"/>
      <c r="Q15" s="10">
        <v>22627.5555810109</v>
      </c>
      <c r="R15" s="9">
        <v>15989.2560199</v>
      </c>
      <c r="S15" s="9">
        <v>17615.680542580001</v>
      </c>
      <c r="T15" s="9">
        <v>22533.199240000002</v>
      </c>
      <c r="U15" s="10">
        <v>17561.654433700001</v>
      </c>
      <c r="V15" s="10">
        <v>17717.4505742</v>
      </c>
      <c r="W15" s="10">
        <f t="shared" si="13"/>
        <v>-6638.2995611109</v>
      </c>
      <c r="X15" s="10">
        <f t="shared" si="13"/>
        <v>1626.4245226800012</v>
      </c>
      <c r="Y15" s="10">
        <f t="shared" si="14"/>
        <v>-1572.3984138000014</v>
      </c>
      <c r="Z15" s="10">
        <f t="shared" si="15"/>
        <v>-101.77003161999892</v>
      </c>
      <c r="AA15" s="18">
        <f t="shared" si="16"/>
        <v>0.10171983741180805</v>
      </c>
      <c r="AB15" s="18">
        <f t="shared" si="17"/>
        <v>8.8713817418610147E-3</v>
      </c>
      <c r="AC15" s="18">
        <f t="shared" si="18"/>
        <v>-0.29337236792301935</v>
      </c>
      <c r="AD15" s="18">
        <f t="shared" si="19"/>
        <v>-0.22063199962634333</v>
      </c>
      <c r="AE15" s="7"/>
      <c r="AF15" s="9">
        <v>349533.61362880602</v>
      </c>
      <c r="AG15" s="9">
        <v>348003.09961369401</v>
      </c>
      <c r="AH15" s="9">
        <v>347927.23817364202</v>
      </c>
      <c r="AI15" s="9">
        <v>350924.69510000001</v>
      </c>
      <c r="AJ15" s="10">
        <v>350591.04920000001</v>
      </c>
      <c r="AK15" s="10">
        <v>350701.30501540401</v>
      </c>
      <c r="AL15" s="10">
        <f t="shared" si="20"/>
        <v>-1530.514015112014</v>
      </c>
      <c r="AM15" s="10">
        <f t="shared" si="20"/>
        <v>-75.861440051987302</v>
      </c>
      <c r="AN15" s="10">
        <f t="shared" si="21"/>
        <v>-2587.9495863060001</v>
      </c>
      <c r="AO15" s="10">
        <f t="shared" si="22"/>
        <v>-2774.0668417619891</v>
      </c>
      <c r="AP15" s="18">
        <f t="shared" si="23"/>
        <v>-2.1799070219833793E-4</v>
      </c>
      <c r="AQ15" s="18">
        <f t="shared" si="24"/>
        <v>3.1448553993489013E-4</v>
      </c>
      <c r="AR15" s="18">
        <f t="shared" si="25"/>
        <v>-4.3787319886704028E-3</v>
      </c>
      <c r="AS15" s="18">
        <f t="shared" si="26"/>
        <v>-9.5076209984289346E-4</v>
      </c>
      <c r="AT15" s="7"/>
      <c r="AU15" s="9">
        <v>6451.6025217070301</v>
      </c>
      <c r="AV15" s="9">
        <v>7243.2668141988197</v>
      </c>
      <c r="AW15" s="9">
        <v>7361.6329514067702</v>
      </c>
      <c r="AX15" s="9">
        <v>6451.6025217070301</v>
      </c>
      <c r="AY15" s="10">
        <v>7243.2921050000004</v>
      </c>
      <c r="AZ15" s="10">
        <v>7424.0264406856904</v>
      </c>
      <c r="BA15" s="10">
        <f t="shared" si="27"/>
        <v>791.66429249178964</v>
      </c>
      <c r="BB15" s="10">
        <f t="shared" si="27"/>
        <v>118.36613720795049</v>
      </c>
      <c r="BC15" s="10">
        <f t="shared" si="28"/>
        <v>-2.5290801180744893E-2</v>
      </c>
      <c r="BD15" s="10">
        <f t="shared" si="29"/>
        <v>-62.393489278920242</v>
      </c>
      <c r="BE15" s="18">
        <f t="shared" si="30"/>
        <v>1.6341540391128475E-2</v>
      </c>
      <c r="BF15" s="18">
        <f t="shared" si="31"/>
        <v>2.4951960112298961E-2</v>
      </c>
      <c r="BG15" s="18">
        <f t="shared" si="32"/>
        <v>0.12270816279027728</v>
      </c>
      <c r="BH15" s="18">
        <f t="shared" si="33"/>
        <v>0.12271208287076824</v>
      </c>
      <c r="BI15" s="1"/>
      <c r="BJ15" s="9">
        <v>3.7483274999999998</v>
      </c>
      <c r="BK15" s="9">
        <v>4.21778529649999</v>
      </c>
      <c r="BL15" s="9">
        <v>4.3624210758999897</v>
      </c>
      <c r="BM15" s="9">
        <v>3.7097857601999902</v>
      </c>
      <c r="BN15" s="10">
        <v>4.1767864750000001</v>
      </c>
      <c r="BO15" s="10">
        <v>4.3175503032</v>
      </c>
      <c r="BP15" s="10">
        <f t="shared" si="34"/>
        <v>0.4694577964999902</v>
      </c>
      <c r="BQ15" s="10">
        <f t="shared" si="34"/>
        <v>0.14463577939999972</v>
      </c>
      <c r="BR15" s="10">
        <f t="shared" si="35"/>
        <v>4.0998821499989901E-2</v>
      </c>
      <c r="BS15" s="10">
        <f t="shared" si="36"/>
        <v>4.4870772699989736E-2</v>
      </c>
      <c r="BT15" s="18">
        <f t="shared" si="37"/>
        <v>3.4291878138041222E-2</v>
      </c>
      <c r="BU15" s="18">
        <f t="shared" si="38"/>
        <v>3.3701466197167733E-2</v>
      </c>
      <c r="BV15" s="18">
        <f t="shared" si="39"/>
        <v>0.12524460482708361</v>
      </c>
      <c r="BW15" s="18">
        <f t="shared" si="40"/>
        <v>0.12588347278976952</v>
      </c>
      <c r="BX15" s="1"/>
      <c r="BY15" s="9">
        <v>74952.911553301907</v>
      </c>
      <c r="BZ15" s="9">
        <v>69415.091209350096</v>
      </c>
      <c r="CA15" s="9">
        <v>67538.225203740803</v>
      </c>
      <c r="CB15" s="9">
        <v>74952.911550000004</v>
      </c>
      <c r="CC15" s="10">
        <v>69556.588173278898</v>
      </c>
      <c r="CD15" s="10">
        <v>67937.6904923603</v>
      </c>
      <c r="CE15" s="10">
        <f t="shared" si="41"/>
        <v>-5537.8203439518111</v>
      </c>
      <c r="CF15" s="10">
        <f t="shared" si="41"/>
        <v>-1876.8660056092922</v>
      </c>
      <c r="CG15" s="10">
        <f t="shared" si="42"/>
        <v>-141.49696392880287</v>
      </c>
      <c r="CH15" s="10">
        <f t="shared" si="43"/>
        <v>-399.46528861949628</v>
      </c>
      <c r="CI15" s="18">
        <f t="shared" si="44"/>
        <v>-2.7038299207139578E-2</v>
      </c>
      <c r="CJ15" s="18">
        <f t="shared" si="45"/>
        <v>-2.3274541253886862E-2</v>
      </c>
      <c r="CK15" s="18">
        <f t="shared" si="46"/>
        <v>-7.3883992351833502E-2</v>
      </c>
      <c r="CL15" s="18">
        <f t="shared" si="47"/>
        <v>-7.19961808704562E-2</v>
      </c>
      <c r="CM15" s="6"/>
      <c r="CN15" s="9">
        <v>4124.3902999999991</v>
      </c>
      <c r="CO15" s="9">
        <v>4124.3902999999991</v>
      </c>
      <c r="CP15" s="9">
        <v>4124.3902999999991</v>
      </c>
      <c r="CQ15" s="9">
        <v>4124.3902999999991</v>
      </c>
      <c r="CR15" s="9">
        <v>4124.3902999999991</v>
      </c>
      <c r="CS15" s="9">
        <v>4124.3902999999991</v>
      </c>
      <c r="CT15" s="10">
        <f t="shared" si="48"/>
        <v>0</v>
      </c>
      <c r="CU15" s="10">
        <f t="shared" si="48"/>
        <v>0</v>
      </c>
      <c r="CV15" s="10">
        <f t="shared" si="49"/>
        <v>0</v>
      </c>
      <c r="CW15" s="10">
        <f t="shared" si="50"/>
        <v>0</v>
      </c>
      <c r="CX15" s="18">
        <f t="shared" si="51"/>
        <v>0</v>
      </c>
      <c r="CY15" s="18">
        <f t="shared" si="52"/>
        <v>0</v>
      </c>
      <c r="CZ15" s="18">
        <f t="shared" si="53"/>
        <v>0</v>
      </c>
      <c r="DA15" s="18">
        <f t="shared" si="54"/>
        <v>0</v>
      </c>
      <c r="DB15" s="7"/>
      <c r="DC15" s="9">
        <v>1114475.4497241301</v>
      </c>
      <c r="DD15" s="9">
        <v>795215.25749197695</v>
      </c>
      <c r="DE15" s="9">
        <v>769818.03128744301</v>
      </c>
      <c r="DF15" s="9">
        <v>1152155.6179664566</v>
      </c>
      <c r="DG15" s="10">
        <v>880847.46329999994</v>
      </c>
      <c r="DH15" s="10">
        <v>795573.31266413699</v>
      </c>
      <c r="DI15" s="10">
        <f t="shared" si="55"/>
        <v>-319260.19223215315</v>
      </c>
      <c r="DJ15" s="10">
        <f t="shared" si="55"/>
        <v>-25397.226204533945</v>
      </c>
      <c r="DK15" s="10">
        <f t="shared" si="56"/>
        <v>-85632.205808022991</v>
      </c>
      <c r="DL15" s="10">
        <f t="shared" si="57"/>
        <v>-25755.28137669398</v>
      </c>
      <c r="DM15" s="18">
        <f t="shared" si="58"/>
        <v>-3.1937548940690667E-2</v>
      </c>
      <c r="DN15" s="18">
        <f t="shared" si="59"/>
        <v>-9.6809214067998278E-2</v>
      </c>
      <c r="DO15" s="18">
        <f t="shared" si="60"/>
        <v>-0.28646677888793398</v>
      </c>
      <c r="DP15" s="18">
        <f t="shared" si="61"/>
        <v>-0.23547874127048296</v>
      </c>
      <c r="DQ15" s="7"/>
      <c r="DR15" s="9">
        <v>412849.65230302501</v>
      </c>
      <c r="DS15" s="9">
        <v>309079.34843000001</v>
      </c>
      <c r="DT15" s="9">
        <v>293895.11292632401</v>
      </c>
      <c r="DU15" s="9">
        <v>412849.65230000002</v>
      </c>
      <c r="DV15" s="10">
        <v>309079.34843000001</v>
      </c>
      <c r="DW15" s="10">
        <v>293895.11292632401</v>
      </c>
      <c r="DX15" s="10">
        <f t="shared" si="62"/>
        <v>-103770.303873025</v>
      </c>
      <c r="DY15" s="10">
        <f t="shared" si="62"/>
        <v>-15184.235503675998</v>
      </c>
      <c r="DZ15" s="10">
        <f t="shared" si="63"/>
        <v>0</v>
      </c>
      <c r="EA15" s="10">
        <f t="shared" si="64"/>
        <v>0</v>
      </c>
      <c r="EB15" s="18">
        <f t="shared" si="65"/>
        <v>-4.9127305272273498E-2</v>
      </c>
      <c r="EC15" s="18">
        <f t="shared" si="66"/>
        <v>-4.9127305272273498E-2</v>
      </c>
      <c r="ED15" s="18">
        <f t="shared" si="67"/>
        <v>-0.25135131710577113</v>
      </c>
      <c r="EE15" s="18">
        <f t="shared" si="68"/>
        <v>-0.25135131710028569</v>
      </c>
      <c r="EF15" s="6"/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v>0</v>
      </c>
      <c r="EM15" s="10">
        <f t="shared" si="69"/>
        <v>0</v>
      </c>
      <c r="EN15" s="10">
        <f t="shared" si="69"/>
        <v>0</v>
      </c>
      <c r="EO15" s="10">
        <f t="shared" si="70"/>
        <v>0</v>
      </c>
      <c r="EP15" s="10">
        <f t="shared" si="71"/>
        <v>0</v>
      </c>
      <c r="EQ15" s="18">
        <f t="shared" si="72"/>
        <v>0</v>
      </c>
      <c r="ER15" s="18">
        <f t="shared" si="73"/>
        <v>0</v>
      </c>
      <c r="ES15" s="18">
        <f t="shared" si="74"/>
        <v>0</v>
      </c>
      <c r="ET15" s="18">
        <f t="shared" si="75"/>
        <v>0</v>
      </c>
      <c r="EU15" s="7"/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10">
        <f t="shared" si="76"/>
        <v>0</v>
      </c>
      <c r="FC15" s="10">
        <f t="shared" si="76"/>
        <v>0</v>
      </c>
      <c r="FD15" s="10">
        <f t="shared" si="77"/>
        <v>0</v>
      </c>
      <c r="FE15" s="10">
        <f t="shared" si="78"/>
        <v>0</v>
      </c>
      <c r="FF15" s="18">
        <f t="shared" si="79"/>
        <v>0</v>
      </c>
      <c r="FG15" s="18">
        <f t="shared" si="80"/>
        <v>0</v>
      </c>
      <c r="FH15" s="18">
        <f t="shared" si="81"/>
        <v>0</v>
      </c>
      <c r="FI15" s="18">
        <f t="shared" si="82"/>
        <v>0</v>
      </c>
      <c r="FJ15" s="7"/>
    </row>
    <row r="16" spans="1:166">
      <c r="A16" s="5" t="s">
        <v>13</v>
      </c>
      <c r="B16" s="9">
        <f t="shared" si="0"/>
        <v>931143.87776413013</v>
      </c>
      <c r="C16" s="9">
        <f t="shared" si="1"/>
        <v>675959.56585028954</v>
      </c>
      <c r="D16" s="9">
        <f t="shared" si="2"/>
        <v>648806.58369238896</v>
      </c>
      <c r="E16" s="9">
        <f t="shared" si="3"/>
        <v>969243.80429434602</v>
      </c>
      <c r="F16" s="9">
        <f t="shared" si="4"/>
        <v>770339.14015236485</v>
      </c>
      <c r="G16" s="9">
        <f t="shared" si="5"/>
        <v>711903.37623916916</v>
      </c>
      <c r="H16" s="10">
        <f t="shared" si="6"/>
        <v>-255184.31191384059</v>
      </c>
      <c r="I16" s="10">
        <f t="shared" si="6"/>
        <v>-27152.98215790058</v>
      </c>
      <c r="J16" s="10">
        <f t="shared" si="7"/>
        <v>-94379.574302075314</v>
      </c>
      <c r="K16" s="10">
        <f t="shared" si="8"/>
        <v>-63096.792546780198</v>
      </c>
      <c r="L16" s="18">
        <f t="shared" si="9"/>
        <v>-4.0169536063514158E-2</v>
      </c>
      <c r="M16" s="18">
        <f t="shared" si="10"/>
        <v>-7.585719180987964E-2</v>
      </c>
      <c r="N16" s="18">
        <f t="shared" si="11"/>
        <v>-0.27405465257054701</v>
      </c>
      <c r="O16" s="18">
        <f t="shared" si="12"/>
        <v>-0.20521633799536423</v>
      </c>
      <c r="P16" s="5"/>
      <c r="Q16" s="10">
        <v>4852.7641997157998</v>
      </c>
      <c r="R16" s="9">
        <v>6961.53702315998</v>
      </c>
      <c r="S16" s="9">
        <v>7249.50340306</v>
      </c>
      <c r="T16" s="9">
        <v>4852.7641999999996</v>
      </c>
      <c r="U16" s="10">
        <v>7722.7065540000003</v>
      </c>
      <c r="V16" s="10">
        <v>11489.916732350001</v>
      </c>
      <c r="W16" s="10">
        <f t="shared" si="13"/>
        <v>2108.7728234441802</v>
      </c>
      <c r="X16" s="10">
        <f t="shared" si="13"/>
        <v>287.96637990002</v>
      </c>
      <c r="Y16" s="10">
        <f t="shared" si="14"/>
        <v>-761.16953084002034</v>
      </c>
      <c r="Z16" s="10">
        <f t="shared" si="15"/>
        <v>-4240.4133292900005</v>
      </c>
      <c r="AA16" s="18">
        <f t="shared" si="16"/>
        <v>4.1365344886050225E-2</v>
      </c>
      <c r="AB16" s="18">
        <f t="shared" si="17"/>
        <v>0.48780957194324076</v>
      </c>
      <c r="AC16" s="18">
        <f t="shared" si="18"/>
        <v>0.4345508532163338</v>
      </c>
      <c r="AD16" s="18">
        <f t="shared" si="19"/>
        <v>0.59140362806006541</v>
      </c>
      <c r="AE16" s="7"/>
      <c r="AF16" s="9">
        <v>36749.590560713499</v>
      </c>
      <c r="AG16" s="9">
        <v>26904.460195129199</v>
      </c>
      <c r="AH16" s="9">
        <v>26698.763482332699</v>
      </c>
      <c r="AI16" s="9">
        <v>35879.38553</v>
      </c>
      <c r="AJ16" s="10">
        <v>35715.38766</v>
      </c>
      <c r="AK16" s="10">
        <v>26644.114489789001</v>
      </c>
      <c r="AL16" s="10">
        <f t="shared" si="20"/>
        <v>-9845.1303655843003</v>
      </c>
      <c r="AM16" s="10">
        <f t="shared" si="20"/>
        <v>-205.69671279649992</v>
      </c>
      <c r="AN16" s="10">
        <f t="shared" si="21"/>
        <v>-8810.9274648708015</v>
      </c>
      <c r="AO16" s="10">
        <f t="shared" si="22"/>
        <v>54.648992543698114</v>
      </c>
      <c r="AP16" s="18">
        <f t="shared" si="23"/>
        <v>-7.6454502823936751E-3</v>
      </c>
      <c r="AQ16" s="18">
        <f t="shared" si="24"/>
        <v>-0.2539878121040392</v>
      </c>
      <c r="AR16" s="18">
        <f t="shared" si="25"/>
        <v>-0.26789768852851009</v>
      </c>
      <c r="AS16" s="18">
        <f t="shared" si="26"/>
        <v>-4.5708104410783438E-3</v>
      </c>
      <c r="AT16" s="7"/>
      <c r="AU16" s="9">
        <v>3752.55277650887</v>
      </c>
      <c r="AV16" s="9">
        <v>4429.4483376886001</v>
      </c>
      <c r="AW16" s="9">
        <v>4541.7479080916401</v>
      </c>
      <c r="AX16" s="9">
        <v>3752.55277650887</v>
      </c>
      <c r="AY16" s="10">
        <v>4429.524144</v>
      </c>
      <c r="AZ16" s="10">
        <v>4599.7984078555</v>
      </c>
      <c r="BA16" s="10">
        <f t="shared" si="27"/>
        <v>676.89556117973007</v>
      </c>
      <c r="BB16" s="10">
        <f t="shared" si="27"/>
        <v>112.29957040303998</v>
      </c>
      <c r="BC16" s="10">
        <f t="shared" si="28"/>
        <v>-7.580631139990146E-2</v>
      </c>
      <c r="BD16" s="10">
        <f t="shared" si="29"/>
        <v>-58.050499763859989</v>
      </c>
      <c r="BE16" s="18">
        <f t="shared" si="30"/>
        <v>2.535294732924705E-2</v>
      </c>
      <c r="BF16" s="18">
        <f t="shared" si="31"/>
        <v>3.8440757589310044E-2</v>
      </c>
      <c r="BG16" s="18">
        <f t="shared" si="32"/>
        <v>0.18038268919683775</v>
      </c>
      <c r="BH16" s="18">
        <f t="shared" si="33"/>
        <v>0.1804028904613941</v>
      </c>
      <c r="BI16" s="1"/>
      <c r="BJ16" s="9">
        <v>0</v>
      </c>
      <c r="BK16" s="9">
        <v>0</v>
      </c>
      <c r="BL16" s="9">
        <v>0</v>
      </c>
      <c r="BM16" s="9">
        <v>0</v>
      </c>
      <c r="BN16" s="10">
        <v>0</v>
      </c>
      <c r="BO16" s="10">
        <v>0</v>
      </c>
      <c r="BP16" s="10">
        <f t="shared" si="34"/>
        <v>0</v>
      </c>
      <c r="BQ16" s="10">
        <f t="shared" si="34"/>
        <v>0</v>
      </c>
      <c r="BR16" s="10">
        <f t="shared" si="35"/>
        <v>0</v>
      </c>
      <c r="BS16" s="10">
        <f t="shared" si="36"/>
        <v>0</v>
      </c>
      <c r="BT16" s="18">
        <f t="shared" si="37"/>
        <v>0</v>
      </c>
      <c r="BU16" s="18">
        <f t="shared" si="38"/>
        <v>0</v>
      </c>
      <c r="BV16" s="18">
        <f t="shared" si="39"/>
        <v>0</v>
      </c>
      <c r="BW16" s="18">
        <f t="shared" si="40"/>
        <v>0</v>
      </c>
      <c r="BX16" s="2"/>
      <c r="BY16" s="9">
        <v>68958.21477069</v>
      </c>
      <c r="BZ16" s="9">
        <v>61829.587723332297</v>
      </c>
      <c r="CA16" s="9">
        <v>59964.574535969499</v>
      </c>
      <c r="CB16" s="9">
        <v>68958.214770000006</v>
      </c>
      <c r="CC16" s="10">
        <v>61898.550214364812</v>
      </c>
      <c r="CD16" s="10">
        <v>59780.650214051697</v>
      </c>
      <c r="CE16" s="10">
        <f t="shared" si="41"/>
        <v>-7128.6270473577024</v>
      </c>
      <c r="CF16" s="10">
        <f t="shared" si="41"/>
        <v>-1865.0131873627979</v>
      </c>
      <c r="CG16" s="10">
        <f t="shared" si="42"/>
        <v>-68.962491032514663</v>
      </c>
      <c r="CH16" s="10">
        <f t="shared" si="43"/>
        <v>183.92432191780244</v>
      </c>
      <c r="CI16" s="18">
        <f t="shared" si="44"/>
        <v>-3.0163765537433915E-2</v>
      </c>
      <c r="CJ16" s="18">
        <f t="shared" si="45"/>
        <v>-3.4215664066096552E-2</v>
      </c>
      <c r="CK16" s="18">
        <f t="shared" si="46"/>
        <v>-0.10337603824378085</v>
      </c>
      <c r="CL16" s="18">
        <f t="shared" si="47"/>
        <v>-0.10237597622243656</v>
      </c>
      <c r="CM16" s="6"/>
      <c r="CN16" s="9">
        <v>4185.2073</v>
      </c>
      <c r="CO16" s="9">
        <v>4185.2073</v>
      </c>
      <c r="CP16" s="9">
        <v>4185.2073</v>
      </c>
      <c r="CQ16" s="9">
        <v>4185.2073</v>
      </c>
      <c r="CR16" s="9">
        <v>4185.2073</v>
      </c>
      <c r="CS16" s="9">
        <v>4185.2073</v>
      </c>
      <c r="CT16" s="10">
        <f t="shared" si="48"/>
        <v>0</v>
      </c>
      <c r="CU16" s="10">
        <f t="shared" si="48"/>
        <v>0</v>
      </c>
      <c r="CV16" s="10">
        <f t="shared" si="49"/>
        <v>0</v>
      </c>
      <c r="CW16" s="10">
        <f t="shared" si="50"/>
        <v>0</v>
      </c>
      <c r="CX16" s="18">
        <f t="shared" si="51"/>
        <v>0</v>
      </c>
      <c r="CY16" s="18">
        <f t="shared" si="52"/>
        <v>0</v>
      </c>
      <c r="CZ16" s="18">
        <f t="shared" si="53"/>
        <v>0</v>
      </c>
      <c r="DA16" s="18">
        <f t="shared" si="54"/>
        <v>0</v>
      </c>
      <c r="DB16" s="7"/>
      <c r="DC16" s="9">
        <v>558001.33294612297</v>
      </c>
      <c r="DD16" s="9">
        <v>368694.77039097942</v>
      </c>
      <c r="DE16" s="9">
        <v>351899.87787014199</v>
      </c>
      <c r="DF16" s="9">
        <v>596971.46451783727</v>
      </c>
      <c r="DG16" s="10">
        <v>453433.20939999999</v>
      </c>
      <c r="DH16" s="10">
        <v>410936.77990233002</v>
      </c>
      <c r="DI16" s="10">
        <f t="shared" si="55"/>
        <v>-189306.56255514355</v>
      </c>
      <c r="DJ16" s="10">
        <f t="shared" si="55"/>
        <v>-16794.892520837428</v>
      </c>
      <c r="DK16" s="10">
        <f t="shared" si="56"/>
        <v>-84738.439009020571</v>
      </c>
      <c r="DL16" s="10">
        <f t="shared" si="57"/>
        <v>-59036.902032188023</v>
      </c>
      <c r="DM16" s="18">
        <f t="shared" si="58"/>
        <v>-4.5552293847367073E-2</v>
      </c>
      <c r="DN16" s="18">
        <f t="shared" si="59"/>
        <v>-9.3721475658791867E-2</v>
      </c>
      <c r="DO16" s="18">
        <f t="shared" si="60"/>
        <v>-0.33925826226193223</v>
      </c>
      <c r="DP16" s="18">
        <f t="shared" si="61"/>
        <v>-0.24044408091393524</v>
      </c>
      <c r="DQ16" s="7"/>
      <c r="DR16" s="9">
        <v>254644.21521037901</v>
      </c>
      <c r="DS16" s="9">
        <v>202954.55488000001</v>
      </c>
      <c r="DT16" s="9">
        <v>194266.90919279301</v>
      </c>
      <c r="DU16" s="9">
        <v>254644.21520000001</v>
      </c>
      <c r="DV16" s="10">
        <v>202954.55488000001</v>
      </c>
      <c r="DW16" s="10">
        <v>194266.90919279301</v>
      </c>
      <c r="DX16" s="10">
        <f t="shared" si="62"/>
        <v>-51689.660330379003</v>
      </c>
      <c r="DY16" s="10">
        <f t="shared" si="62"/>
        <v>-8687.6456872069975</v>
      </c>
      <c r="DZ16" s="10">
        <f t="shared" si="63"/>
        <v>0</v>
      </c>
      <c r="EA16" s="10">
        <f t="shared" si="64"/>
        <v>0</v>
      </c>
      <c r="EB16" s="18">
        <f t="shared" si="65"/>
        <v>-4.2805867019558644E-2</v>
      </c>
      <c r="EC16" s="18">
        <f t="shared" si="66"/>
        <v>-4.2805867019558644E-2</v>
      </c>
      <c r="ED16" s="18">
        <f t="shared" si="67"/>
        <v>-0.2029877658429218</v>
      </c>
      <c r="EE16" s="18">
        <f t="shared" si="68"/>
        <v>-0.20298776581043651</v>
      </c>
      <c r="EF16" s="6"/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0</v>
      </c>
      <c r="EM16" s="10">
        <f t="shared" si="69"/>
        <v>0</v>
      </c>
      <c r="EN16" s="10">
        <f t="shared" si="69"/>
        <v>0</v>
      </c>
      <c r="EO16" s="10">
        <f t="shared" si="70"/>
        <v>0</v>
      </c>
      <c r="EP16" s="10">
        <f t="shared" si="71"/>
        <v>0</v>
      </c>
      <c r="EQ16" s="18">
        <f t="shared" si="72"/>
        <v>0</v>
      </c>
      <c r="ER16" s="18">
        <f t="shared" si="73"/>
        <v>0</v>
      </c>
      <c r="ES16" s="18">
        <f t="shared" si="74"/>
        <v>0</v>
      </c>
      <c r="ET16" s="18">
        <f t="shared" si="75"/>
        <v>0</v>
      </c>
      <c r="EU16" s="7"/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10">
        <f t="shared" si="76"/>
        <v>0</v>
      </c>
      <c r="FC16" s="10">
        <f t="shared" si="76"/>
        <v>0</v>
      </c>
      <c r="FD16" s="10">
        <f t="shared" si="77"/>
        <v>0</v>
      </c>
      <c r="FE16" s="10">
        <f t="shared" si="78"/>
        <v>0</v>
      </c>
      <c r="FF16" s="18">
        <f t="shared" si="79"/>
        <v>0</v>
      </c>
      <c r="FG16" s="18">
        <f t="shared" si="80"/>
        <v>0</v>
      </c>
      <c r="FH16" s="18">
        <f t="shared" si="81"/>
        <v>0</v>
      </c>
      <c r="FI16" s="18">
        <f t="shared" si="82"/>
        <v>0</v>
      </c>
      <c r="FJ16" s="7"/>
    </row>
    <row r="17" spans="1:166">
      <c r="A17" s="5" t="s">
        <v>14</v>
      </c>
      <c r="B17" s="9">
        <f t="shared" si="0"/>
        <v>1576850.1334806038</v>
      </c>
      <c r="C17" s="9">
        <f t="shared" si="1"/>
        <v>1328645.4714492734</v>
      </c>
      <c r="D17" s="9">
        <f t="shared" si="2"/>
        <v>1301772.7814839436</v>
      </c>
      <c r="E17" s="9">
        <f t="shared" si="3"/>
        <v>1561246.6556076319</v>
      </c>
      <c r="F17" s="9">
        <f t="shared" si="4"/>
        <v>1358315.9417778945</v>
      </c>
      <c r="G17" s="9">
        <f t="shared" si="5"/>
        <v>1322774.1092214768</v>
      </c>
      <c r="H17" s="10">
        <f t="shared" si="6"/>
        <v>-248204.6620313304</v>
      </c>
      <c r="I17" s="10">
        <f t="shared" si="6"/>
        <v>-26872.689965329831</v>
      </c>
      <c r="J17" s="10">
        <f t="shared" si="7"/>
        <v>-29670.470328621101</v>
      </c>
      <c r="K17" s="10">
        <f t="shared" si="8"/>
        <v>-21001.327737533255</v>
      </c>
      <c r="L17" s="18">
        <f t="shared" si="9"/>
        <v>-2.0225628689357865E-2</v>
      </c>
      <c r="M17" s="18">
        <f t="shared" si="10"/>
        <v>-2.6166101319474399E-2</v>
      </c>
      <c r="N17" s="18">
        <f t="shared" si="11"/>
        <v>-0.15740535943226558</v>
      </c>
      <c r="O17" s="18">
        <f t="shared" si="12"/>
        <v>-0.1299799189966927</v>
      </c>
      <c r="P17" s="5"/>
      <c r="Q17" s="10">
        <v>6535.0783550183896</v>
      </c>
      <c r="R17" s="9">
        <v>5092.6245580499999</v>
      </c>
      <c r="S17" s="9">
        <v>5127.3370901399903</v>
      </c>
      <c r="T17" s="9">
        <v>6535.0783549999996</v>
      </c>
      <c r="U17" s="10">
        <v>4630.1825301999997</v>
      </c>
      <c r="V17" s="10">
        <v>5421.3986880599996</v>
      </c>
      <c r="W17" s="10">
        <f t="shared" si="13"/>
        <v>-1442.4537969683897</v>
      </c>
      <c r="X17" s="10">
        <f t="shared" si="13"/>
        <v>34.712532089990418</v>
      </c>
      <c r="Y17" s="10">
        <f t="shared" si="14"/>
        <v>462.44202785000016</v>
      </c>
      <c r="Z17" s="10">
        <f t="shared" si="15"/>
        <v>-294.06159792000926</v>
      </c>
      <c r="AA17" s="18">
        <f t="shared" si="16"/>
        <v>6.8162362440639208E-3</v>
      </c>
      <c r="AB17" s="18">
        <f t="shared" si="17"/>
        <v>0.17088228222091784</v>
      </c>
      <c r="AC17" s="18">
        <f t="shared" si="18"/>
        <v>-0.22072478991177003</v>
      </c>
      <c r="AD17" s="18">
        <f t="shared" si="19"/>
        <v>-0.29148783248215543</v>
      </c>
      <c r="AE17" s="7"/>
      <c r="AF17" s="9">
        <v>36043.1139116919</v>
      </c>
      <c r="AG17" s="9">
        <v>33955.176344814303</v>
      </c>
      <c r="AH17" s="9">
        <v>31998.333382445599</v>
      </c>
      <c r="AI17" s="9">
        <v>36017.981639999998</v>
      </c>
      <c r="AJ17" s="10">
        <v>35802.441120000003</v>
      </c>
      <c r="AK17" s="10">
        <v>35870.309900697001</v>
      </c>
      <c r="AL17" s="10">
        <f t="shared" si="20"/>
        <v>-2087.9375668775974</v>
      </c>
      <c r="AM17" s="10">
        <f t="shared" si="20"/>
        <v>-1956.8429623687043</v>
      </c>
      <c r="AN17" s="10">
        <f t="shared" si="21"/>
        <v>-1847.2647751857003</v>
      </c>
      <c r="AO17" s="10">
        <f t="shared" si="22"/>
        <v>-3871.976518251402</v>
      </c>
      <c r="AP17" s="18">
        <f t="shared" si="23"/>
        <v>-5.763018110985476E-2</v>
      </c>
      <c r="AQ17" s="18">
        <f t="shared" si="24"/>
        <v>1.8956467373137994E-3</v>
      </c>
      <c r="AR17" s="18">
        <f t="shared" si="25"/>
        <v>-5.7928889606852163E-2</v>
      </c>
      <c r="AS17" s="18">
        <f t="shared" si="26"/>
        <v>-5.9842475948353839E-3</v>
      </c>
      <c r="AT17" s="7"/>
      <c r="AU17" s="9">
        <v>4378.2538424035502</v>
      </c>
      <c r="AV17" s="9">
        <v>5381.9718233283702</v>
      </c>
      <c r="AW17" s="9">
        <v>5553.4579084720899</v>
      </c>
      <c r="AX17" s="9">
        <v>4378.2538424035502</v>
      </c>
      <c r="AY17" s="10">
        <v>5382.1167290000003</v>
      </c>
      <c r="AZ17" s="10">
        <v>5641.4662553427497</v>
      </c>
      <c r="BA17" s="10">
        <f t="shared" si="27"/>
        <v>1003.71798092482</v>
      </c>
      <c r="BB17" s="10">
        <f t="shared" si="27"/>
        <v>171.48608514371972</v>
      </c>
      <c r="BC17" s="10">
        <f t="shared" si="28"/>
        <v>-0.14490567163011292</v>
      </c>
      <c r="BD17" s="10">
        <f t="shared" si="29"/>
        <v>-88.008346870659807</v>
      </c>
      <c r="BE17" s="18">
        <f t="shared" si="30"/>
        <v>3.1863058888641237E-2</v>
      </c>
      <c r="BF17" s="18">
        <f t="shared" si="31"/>
        <v>4.8187272666406232E-2</v>
      </c>
      <c r="BG17" s="18">
        <f t="shared" si="32"/>
        <v>0.22925075088241215</v>
      </c>
      <c r="BH17" s="18">
        <f t="shared" si="33"/>
        <v>0.22928384756361109</v>
      </c>
      <c r="BI17" s="1"/>
      <c r="BJ17" s="9">
        <v>0</v>
      </c>
      <c r="BK17" s="9">
        <v>0</v>
      </c>
      <c r="BL17" s="9">
        <v>0</v>
      </c>
      <c r="BM17" s="9">
        <v>0</v>
      </c>
      <c r="BN17" s="10">
        <v>0</v>
      </c>
      <c r="BO17" s="10">
        <v>0</v>
      </c>
      <c r="BP17" s="10">
        <f t="shared" si="34"/>
        <v>0</v>
      </c>
      <c r="BQ17" s="10">
        <f t="shared" si="34"/>
        <v>0</v>
      </c>
      <c r="BR17" s="10">
        <f t="shared" si="35"/>
        <v>0</v>
      </c>
      <c r="BS17" s="10">
        <f t="shared" si="36"/>
        <v>0</v>
      </c>
      <c r="BT17" s="18">
        <f t="shared" si="37"/>
        <v>0</v>
      </c>
      <c r="BU17" s="18">
        <f t="shared" si="38"/>
        <v>0</v>
      </c>
      <c r="BV17" s="18">
        <f t="shared" si="39"/>
        <v>0</v>
      </c>
      <c r="BW17" s="18">
        <f t="shared" si="40"/>
        <v>0</v>
      </c>
      <c r="BX17" s="2"/>
      <c r="BY17" s="9">
        <v>850802.17606916605</v>
      </c>
      <c r="BZ17" s="9">
        <v>847287.862979064</v>
      </c>
      <c r="CA17" s="9">
        <v>846150.33444101701</v>
      </c>
      <c r="CB17" s="9">
        <v>850802.17610000004</v>
      </c>
      <c r="CC17" s="10">
        <v>847359.69662869442</v>
      </c>
      <c r="CD17" s="10">
        <v>846326.95075999899</v>
      </c>
      <c r="CE17" s="10">
        <f t="shared" si="41"/>
        <v>-3514.3130901020486</v>
      </c>
      <c r="CF17" s="10">
        <f t="shared" si="41"/>
        <v>-1137.5285380469868</v>
      </c>
      <c r="CG17" s="10">
        <f t="shared" si="42"/>
        <v>-71.833649630425498</v>
      </c>
      <c r="CH17" s="10">
        <f t="shared" si="43"/>
        <v>-176.61631898197811</v>
      </c>
      <c r="CI17" s="18">
        <f t="shared" si="44"/>
        <v>-1.3425526172975459E-3</v>
      </c>
      <c r="CJ17" s="18">
        <f t="shared" si="45"/>
        <v>-1.2187809649247153E-3</v>
      </c>
      <c r="CK17" s="18">
        <f t="shared" si="46"/>
        <v>-4.1305878016658385E-3</v>
      </c>
      <c r="CL17" s="18">
        <f t="shared" si="47"/>
        <v>-4.0461573418695655E-3</v>
      </c>
      <c r="CM17" s="6"/>
      <c r="CN17" s="9">
        <v>17600.033300000014</v>
      </c>
      <c r="CO17" s="9">
        <v>17600.033300000014</v>
      </c>
      <c r="CP17" s="9">
        <v>17600.033300000014</v>
      </c>
      <c r="CQ17" s="9">
        <v>17600.033300000014</v>
      </c>
      <c r="CR17" s="9">
        <v>17600.033300000014</v>
      </c>
      <c r="CS17" s="9">
        <v>17600.033300000014</v>
      </c>
      <c r="CT17" s="10">
        <f t="shared" si="48"/>
        <v>0</v>
      </c>
      <c r="CU17" s="10">
        <f t="shared" si="48"/>
        <v>0</v>
      </c>
      <c r="CV17" s="10">
        <f t="shared" si="49"/>
        <v>0</v>
      </c>
      <c r="CW17" s="10">
        <f t="shared" si="50"/>
        <v>0</v>
      </c>
      <c r="CX17" s="18">
        <f t="shared" si="51"/>
        <v>0</v>
      </c>
      <c r="CY17" s="18">
        <f t="shared" si="52"/>
        <v>0</v>
      </c>
      <c r="CZ17" s="18">
        <f t="shared" si="53"/>
        <v>0</v>
      </c>
      <c r="DA17" s="18">
        <f t="shared" si="54"/>
        <v>0</v>
      </c>
      <c r="DB17" s="7"/>
      <c r="DC17" s="9">
        <v>450168.28414252802</v>
      </c>
      <c r="DD17" s="9">
        <v>275798.85687401681</v>
      </c>
      <c r="DE17" s="9">
        <v>257807.82412407201</v>
      </c>
      <c r="DF17" s="9">
        <v>434589.9384702284</v>
      </c>
      <c r="DG17" s="10">
        <v>304012.52590000001</v>
      </c>
      <c r="DH17" s="10">
        <v>274378.48907958099</v>
      </c>
      <c r="DI17" s="10">
        <f t="shared" si="55"/>
        <v>-174369.42726851121</v>
      </c>
      <c r="DJ17" s="10">
        <f t="shared" si="55"/>
        <v>-17991.032749944803</v>
      </c>
      <c r="DK17" s="10">
        <f t="shared" si="56"/>
        <v>-28213.669025983196</v>
      </c>
      <c r="DL17" s="10">
        <f t="shared" si="57"/>
        <v>-16570.664955508983</v>
      </c>
      <c r="DM17" s="18">
        <f t="shared" si="58"/>
        <v>-6.5232441330106722E-2</v>
      </c>
      <c r="DN17" s="18">
        <f t="shared" si="59"/>
        <v>-9.7476367898626168E-2</v>
      </c>
      <c r="DO17" s="18">
        <f t="shared" si="60"/>
        <v>-0.38734276360816217</v>
      </c>
      <c r="DP17" s="18">
        <f t="shared" si="61"/>
        <v>-0.30046119574204916</v>
      </c>
      <c r="DQ17" s="7"/>
      <c r="DR17" s="9">
        <v>211323.19385979601</v>
      </c>
      <c r="DS17" s="9">
        <v>143528.94557000001</v>
      </c>
      <c r="DT17" s="9">
        <v>137535.46123779699</v>
      </c>
      <c r="DU17" s="9">
        <v>211323.19390000001</v>
      </c>
      <c r="DV17" s="10">
        <v>143528.94557000001</v>
      </c>
      <c r="DW17" s="10">
        <v>137535.46123779699</v>
      </c>
      <c r="DX17" s="10">
        <f t="shared" si="62"/>
        <v>-67794.248289796</v>
      </c>
      <c r="DY17" s="10">
        <f t="shared" si="62"/>
        <v>-5993.484332203021</v>
      </c>
      <c r="DZ17" s="10">
        <f t="shared" si="63"/>
        <v>0</v>
      </c>
      <c r="EA17" s="10">
        <f t="shared" si="64"/>
        <v>0</v>
      </c>
      <c r="EB17" s="18">
        <f t="shared" si="65"/>
        <v>-4.1758018275693101E-2</v>
      </c>
      <c r="EC17" s="18">
        <f t="shared" si="66"/>
        <v>-4.1758018275693101E-2</v>
      </c>
      <c r="ED17" s="18">
        <f t="shared" si="67"/>
        <v>-0.32080836491035913</v>
      </c>
      <c r="EE17" s="18">
        <f t="shared" si="68"/>
        <v>-0.32080836503957455</v>
      </c>
      <c r="EF17" s="6"/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v>0</v>
      </c>
      <c r="EM17" s="10">
        <f t="shared" si="69"/>
        <v>0</v>
      </c>
      <c r="EN17" s="10">
        <f t="shared" si="69"/>
        <v>0</v>
      </c>
      <c r="EO17" s="10">
        <f t="shared" si="70"/>
        <v>0</v>
      </c>
      <c r="EP17" s="10">
        <f t="shared" si="71"/>
        <v>0</v>
      </c>
      <c r="EQ17" s="18">
        <f t="shared" si="72"/>
        <v>0</v>
      </c>
      <c r="ER17" s="18">
        <f t="shared" si="73"/>
        <v>0</v>
      </c>
      <c r="ES17" s="18">
        <f t="shared" si="74"/>
        <v>0</v>
      </c>
      <c r="ET17" s="18">
        <f t="shared" si="75"/>
        <v>0</v>
      </c>
      <c r="EU17" s="7"/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10">
        <f t="shared" si="76"/>
        <v>0</v>
      </c>
      <c r="FC17" s="10">
        <f t="shared" si="76"/>
        <v>0</v>
      </c>
      <c r="FD17" s="10">
        <f t="shared" si="77"/>
        <v>0</v>
      </c>
      <c r="FE17" s="10">
        <f t="shared" si="78"/>
        <v>0</v>
      </c>
      <c r="FF17" s="18">
        <f t="shared" si="79"/>
        <v>0</v>
      </c>
      <c r="FG17" s="18">
        <f t="shared" si="80"/>
        <v>0</v>
      </c>
      <c r="FH17" s="18">
        <f t="shared" si="81"/>
        <v>0</v>
      </c>
      <c r="FI17" s="18">
        <f t="shared" si="82"/>
        <v>0</v>
      </c>
      <c r="FJ17" s="7"/>
    </row>
    <row r="18" spans="1:166">
      <c r="A18" s="5" t="s">
        <v>15</v>
      </c>
      <c r="B18" s="9">
        <f t="shared" si="0"/>
        <v>1203156.3975743866</v>
      </c>
      <c r="C18" s="9">
        <f t="shared" si="1"/>
        <v>900714.07241532835</v>
      </c>
      <c r="D18" s="9">
        <f t="shared" si="2"/>
        <v>868942.27037574141</v>
      </c>
      <c r="E18" s="9">
        <f t="shared" si="3"/>
        <v>1176200.8999773622</v>
      </c>
      <c r="F18" s="9">
        <f t="shared" si="4"/>
        <v>907200.8033677967</v>
      </c>
      <c r="G18" s="9">
        <f t="shared" si="5"/>
        <v>850828.91764924896</v>
      </c>
      <c r="H18" s="10">
        <f t="shared" si="6"/>
        <v>-302442.32515905821</v>
      </c>
      <c r="I18" s="10">
        <f t="shared" si="6"/>
        <v>-31771.802039586939</v>
      </c>
      <c r="J18" s="10">
        <f t="shared" si="7"/>
        <v>-6486.7309524683515</v>
      </c>
      <c r="K18" s="10">
        <f t="shared" si="8"/>
        <v>18113.352726492449</v>
      </c>
      <c r="L18" s="18">
        <f t="shared" si="9"/>
        <v>-3.5274015375810229E-2</v>
      </c>
      <c r="M18" s="18">
        <f t="shared" si="10"/>
        <v>-6.2138266973837203E-2</v>
      </c>
      <c r="N18" s="18">
        <f t="shared" si="11"/>
        <v>-0.25137407386836369</v>
      </c>
      <c r="O18" s="18">
        <f t="shared" si="12"/>
        <v>-0.22870250874212292</v>
      </c>
      <c r="P18" s="5"/>
      <c r="Q18" s="10">
        <v>12554.848882063399</v>
      </c>
      <c r="R18" s="9">
        <v>26964.99165399</v>
      </c>
      <c r="S18" s="9">
        <v>29063.414385029999</v>
      </c>
      <c r="T18" s="9">
        <v>12651.33461</v>
      </c>
      <c r="U18" s="10">
        <v>29623.828448</v>
      </c>
      <c r="V18" s="10">
        <v>29067.6832225</v>
      </c>
      <c r="W18" s="10">
        <f t="shared" si="13"/>
        <v>14410.142771926601</v>
      </c>
      <c r="X18" s="10">
        <f t="shared" si="13"/>
        <v>2098.4227310399983</v>
      </c>
      <c r="Y18" s="10">
        <f t="shared" si="14"/>
        <v>-2658.8367940099997</v>
      </c>
      <c r="Z18" s="10">
        <f t="shared" si="15"/>
        <v>-4.2688374700010172</v>
      </c>
      <c r="AA18" s="18">
        <f t="shared" si="16"/>
        <v>7.7820262582187577E-2</v>
      </c>
      <c r="AB18" s="18">
        <f t="shared" si="17"/>
        <v>-1.8773577037020261E-2</v>
      </c>
      <c r="AC18" s="18">
        <f t="shared" si="18"/>
        <v>1.1477750873221408</v>
      </c>
      <c r="AD18" s="18">
        <f t="shared" si="19"/>
        <v>1.3415575795919923</v>
      </c>
      <c r="AE18" s="7"/>
      <c r="AF18" s="9">
        <v>46885.4012780333</v>
      </c>
      <c r="AG18" s="9">
        <v>46403.683123935203</v>
      </c>
      <c r="AH18" s="9">
        <v>46345.7174987869</v>
      </c>
      <c r="AI18" s="9">
        <v>46895.51412</v>
      </c>
      <c r="AJ18" s="10">
        <v>46466.697699999997</v>
      </c>
      <c r="AK18" s="10">
        <v>46787.647843285798</v>
      </c>
      <c r="AL18" s="10">
        <f t="shared" si="20"/>
        <v>-481.71815409809642</v>
      </c>
      <c r="AM18" s="10">
        <f t="shared" si="20"/>
        <v>-57.965625148302934</v>
      </c>
      <c r="AN18" s="10">
        <f t="shared" si="21"/>
        <v>-63.0145760647938</v>
      </c>
      <c r="AO18" s="10">
        <f t="shared" si="22"/>
        <v>-441.93034449889819</v>
      </c>
      <c r="AP18" s="18">
        <f t="shared" si="23"/>
        <v>-1.2491600072668378E-3</v>
      </c>
      <c r="AQ18" s="18">
        <f t="shared" si="24"/>
        <v>6.907100335770181E-3</v>
      </c>
      <c r="AR18" s="18">
        <f t="shared" si="25"/>
        <v>-1.0274374132823953E-2</v>
      </c>
      <c r="AS18" s="18">
        <f t="shared" si="26"/>
        <v>-9.1440818604251357E-3</v>
      </c>
      <c r="AT18" s="7"/>
      <c r="AU18" s="9">
        <v>9389.1154335958799</v>
      </c>
      <c r="AV18" s="9">
        <v>9848.0734321444197</v>
      </c>
      <c r="AW18" s="9">
        <v>9859.3565136869001</v>
      </c>
      <c r="AX18" s="9">
        <v>9389.1154335958799</v>
      </c>
      <c r="AY18" s="10">
        <v>9847.8687000000009</v>
      </c>
      <c r="AZ18" s="10">
        <v>9869.6562198301199</v>
      </c>
      <c r="BA18" s="10">
        <f t="shared" si="27"/>
        <v>458.95799854853976</v>
      </c>
      <c r="BB18" s="10">
        <f t="shared" si="27"/>
        <v>11.283081542480431</v>
      </c>
      <c r="BC18" s="10">
        <f t="shared" si="28"/>
        <v>0.20473214441881282</v>
      </c>
      <c r="BD18" s="10">
        <f t="shared" si="29"/>
        <v>-10.299706143219737</v>
      </c>
      <c r="BE18" s="18">
        <f t="shared" si="30"/>
        <v>1.1457146029854022E-3</v>
      </c>
      <c r="BF18" s="18">
        <f t="shared" si="31"/>
        <v>2.2124096587639291E-3</v>
      </c>
      <c r="BG18" s="18">
        <f t="shared" si="32"/>
        <v>4.8881920964173965E-2</v>
      </c>
      <c r="BH18" s="18">
        <f t="shared" si="33"/>
        <v>4.8860115699783851E-2</v>
      </c>
      <c r="BI18" s="1"/>
      <c r="BJ18" s="9">
        <v>0</v>
      </c>
      <c r="BK18" s="9">
        <v>0</v>
      </c>
      <c r="BL18" s="9">
        <v>0</v>
      </c>
      <c r="BM18" s="9">
        <v>0</v>
      </c>
      <c r="BN18" s="10">
        <v>0</v>
      </c>
      <c r="BO18" s="10">
        <v>0</v>
      </c>
      <c r="BP18" s="10">
        <f t="shared" si="34"/>
        <v>0</v>
      </c>
      <c r="BQ18" s="10">
        <f t="shared" si="34"/>
        <v>0</v>
      </c>
      <c r="BR18" s="10">
        <f t="shared" si="35"/>
        <v>0</v>
      </c>
      <c r="BS18" s="10">
        <f t="shared" si="36"/>
        <v>0</v>
      </c>
      <c r="BT18" s="18">
        <f t="shared" si="37"/>
        <v>0</v>
      </c>
      <c r="BU18" s="18">
        <f t="shared" si="38"/>
        <v>0</v>
      </c>
      <c r="BV18" s="18">
        <f t="shared" si="39"/>
        <v>0</v>
      </c>
      <c r="BW18" s="18">
        <f t="shared" si="40"/>
        <v>0</v>
      </c>
      <c r="BX18" s="2"/>
      <c r="BY18" s="9">
        <v>108396.864120906</v>
      </c>
      <c r="BZ18" s="9">
        <v>99271.120992632597</v>
      </c>
      <c r="CA18" s="9">
        <v>97043.430104846702</v>
      </c>
      <c r="CB18" s="9">
        <v>108396.86410000001</v>
      </c>
      <c r="CC18" s="10">
        <v>99334.867509796837</v>
      </c>
      <c r="CD18" s="10">
        <v>96616.267268808093</v>
      </c>
      <c r="CE18" s="10">
        <f t="shared" si="41"/>
        <v>-9125.7431282734033</v>
      </c>
      <c r="CF18" s="10">
        <f t="shared" si="41"/>
        <v>-2227.690887785895</v>
      </c>
      <c r="CG18" s="10">
        <f t="shared" si="42"/>
        <v>-63.746517164239776</v>
      </c>
      <c r="CH18" s="10">
        <f t="shared" si="43"/>
        <v>427.16283603860938</v>
      </c>
      <c r="CI18" s="18">
        <f t="shared" si="44"/>
        <v>-2.2440472773055751E-2</v>
      </c>
      <c r="CJ18" s="18">
        <f t="shared" si="45"/>
        <v>-2.7368036109985488E-2</v>
      </c>
      <c r="CK18" s="18">
        <f t="shared" si="46"/>
        <v>-8.4188257679618281E-2</v>
      </c>
      <c r="CL18" s="18">
        <f t="shared" si="47"/>
        <v>-8.3600172988797461E-2</v>
      </c>
      <c r="CM18" s="6"/>
      <c r="CN18" s="9">
        <v>61811.595599999928</v>
      </c>
      <c r="CO18" s="9">
        <v>61811.595599999928</v>
      </c>
      <c r="CP18" s="9">
        <v>61811.595599999928</v>
      </c>
      <c r="CQ18" s="9">
        <v>61811.595599999928</v>
      </c>
      <c r="CR18" s="9">
        <v>61811.595599999928</v>
      </c>
      <c r="CS18" s="9">
        <v>61811.595599999928</v>
      </c>
      <c r="CT18" s="10">
        <f t="shared" si="48"/>
        <v>0</v>
      </c>
      <c r="CU18" s="10">
        <f t="shared" si="48"/>
        <v>0</v>
      </c>
      <c r="CV18" s="10">
        <f t="shared" si="49"/>
        <v>0</v>
      </c>
      <c r="CW18" s="10">
        <f t="shared" si="50"/>
        <v>0</v>
      </c>
      <c r="CX18" s="18">
        <f t="shared" si="51"/>
        <v>0</v>
      </c>
      <c r="CY18" s="18">
        <f t="shared" si="52"/>
        <v>0</v>
      </c>
      <c r="CZ18" s="18">
        <f t="shared" si="53"/>
        <v>0</v>
      </c>
      <c r="DA18" s="18">
        <f t="shared" si="54"/>
        <v>0</v>
      </c>
      <c r="DB18" s="7"/>
      <c r="DC18" s="9">
        <v>701916.79631443904</v>
      </c>
      <c r="DD18" s="9">
        <v>473741.4830026261</v>
      </c>
      <c r="DE18" s="9">
        <v>449061.76187377103</v>
      </c>
      <c r="DF18" s="9">
        <v>674854.70021376654</v>
      </c>
      <c r="DG18" s="10">
        <v>477442.82079999999</v>
      </c>
      <c r="DH18" s="10">
        <v>430919.07309520501</v>
      </c>
      <c r="DI18" s="10">
        <f t="shared" si="55"/>
        <v>-228175.31331181293</v>
      </c>
      <c r="DJ18" s="10">
        <f t="shared" si="55"/>
        <v>-24679.721128855075</v>
      </c>
      <c r="DK18" s="10">
        <f t="shared" si="56"/>
        <v>-3701.3377973738825</v>
      </c>
      <c r="DL18" s="10">
        <f t="shared" si="57"/>
        <v>18142.688778566022</v>
      </c>
      <c r="DM18" s="18">
        <f t="shared" si="58"/>
        <v>-5.2095334722288333E-2</v>
      </c>
      <c r="DN18" s="18">
        <f t="shared" si="59"/>
        <v>-9.7443600946475847E-2</v>
      </c>
      <c r="DO18" s="18">
        <f t="shared" si="60"/>
        <v>-0.32507458791397376</v>
      </c>
      <c r="DP18" s="18">
        <f t="shared" si="61"/>
        <v>-0.2925250122007515</v>
      </c>
      <c r="DQ18" s="7"/>
      <c r="DR18" s="9">
        <v>262201.77594534901</v>
      </c>
      <c r="DS18" s="9">
        <v>182673.12461</v>
      </c>
      <c r="DT18" s="9">
        <v>175756.99439961999</v>
      </c>
      <c r="DU18" s="9">
        <v>262201.77590000001</v>
      </c>
      <c r="DV18" s="10">
        <v>182673.12461</v>
      </c>
      <c r="DW18" s="10">
        <v>175756.99439961999</v>
      </c>
      <c r="DX18" s="10">
        <f t="shared" si="62"/>
        <v>-79528.651335349015</v>
      </c>
      <c r="DY18" s="10">
        <f t="shared" si="62"/>
        <v>-6916.1302103800117</v>
      </c>
      <c r="DZ18" s="10">
        <f t="shared" si="63"/>
        <v>0</v>
      </c>
      <c r="EA18" s="10">
        <f t="shared" si="64"/>
        <v>0</v>
      </c>
      <c r="EB18" s="18">
        <f t="shared" si="65"/>
        <v>-3.7860688183582999E-2</v>
      </c>
      <c r="EC18" s="18">
        <f t="shared" si="66"/>
        <v>-3.7860688183582999E-2</v>
      </c>
      <c r="ED18" s="18">
        <f t="shared" si="67"/>
        <v>-0.30331087975515947</v>
      </c>
      <c r="EE18" s="18">
        <f t="shared" si="68"/>
        <v>-0.30331087963466385</v>
      </c>
      <c r="EF18" s="6"/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0</v>
      </c>
      <c r="EM18" s="10">
        <f t="shared" si="69"/>
        <v>0</v>
      </c>
      <c r="EN18" s="10">
        <f t="shared" si="69"/>
        <v>0</v>
      </c>
      <c r="EO18" s="10">
        <f t="shared" si="70"/>
        <v>0</v>
      </c>
      <c r="EP18" s="10">
        <f t="shared" si="71"/>
        <v>0</v>
      </c>
      <c r="EQ18" s="18">
        <f t="shared" si="72"/>
        <v>0</v>
      </c>
      <c r="ER18" s="18">
        <f t="shared" si="73"/>
        <v>0</v>
      </c>
      <c r="ES18" s="18">
        <f t="shared" si="74"/>
        <v>0</v>
      </c>
      <c r="ET18" s="18">
        <f t="shared" si="75"/>
        <v>0</v>
      </c>
      <c r="EU18" s="7"/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10">
        <f t="shared" si="76"/>
        <v>0</v>
      </c>
      <c r="FC18" s="10">
        <f t="shared" si="76"/>
        <v>0</v>
      </c>
      <c r="FD18" s="10">
        <f t="shared" si="77"/>
        <v>0</v>
      </c>
      <c r="FE18" s="10">
        <f t="shared" si="78"/>
        <v>0</v>
      </c>
      <c r="FF18" s="18">
        <f t="shared" si="79"/>
        <v>0</v>
      </c>
      <c r="FG18" s="18">
        <f t="shared" si="80"/>
        <v>0</v>
      </c>
      <c r="FH18" s="18">
        <f t="shared" si="81"/>
        <v>0</v>
      </c>
      <c r="FI18" s="18">
        <f t="shared" si="82"/>
        <v>0</v>
      </c>
      <c r="FJ18" s="7"/>
    </row>
    <row r="19" spans="1:166">
      <c r="A19" s="5" t="s">
        <v>16</v>
      </c>
      <c r="B19" s="9">
        <f t="shared" si="0"/>
        <v>1468714.0209420586</v>
      </c>
      <c r="C19" s="9">
        <f t="shared" si="1"/>
        <v>1121975.9489817005</v>
      </c>
      <c r="D19" s="9">
        <f t="shared" si="2"/>
        <v>1080107.7123799694</v>
      </c>
      <c r="E19" s="9">
        <f t="shared" si="3"/>
        <v>1428769.0539223982</v>
      </c>
      <c r="F19" s="9">
        <f t="shared" si="4"/>
        <v>1155367.0946837179</v>
      </c>
      <c r="G19" s="9">
        <f t="shared" si="5"/>
        <v>1106186.8797120652</v>
      </c>
      <c r="H19" s="10">
        <f t="shared" si="6"/>
        <v>-346738.07196035818</v>
      </c>
      <c r="I19" s="10">
        <f t="shared" si="6"/>
        <v>-41868.236601731041</v>
      </c>
      <c r="J19" s="10">
        <f t="shared" si="7"/>
        <v>-33391.145702017471</v>
      </c>
      <c r="K19" s="10">
        <f t="shared" si="8"/>
        <v>-26079.167332095793</v>
      </c>
      <c r="L19" s="18">
        <f t="shared" si="9"/>
        <v>-3.7316518807493544E-2</v>
      </c>
      <c r="M19" s="18">
        <f t="shared" si="10"/>
        <v>-4.2566743676489951E-2</v>
      </c>
      <c r="N19" s="18">
        <f t="shared" si="11"/>
        <v>-0.23608276833767433</v>
      </c>
      <c r="O19" s="18">
        <f t="shared" si="12"/>
        <v>-0.19135489986160478</v>
      </c>
      <c r="P19" s="5"/>
      <c r="Q19" s="10">
        <v>10470.866</v>
      </c>
      <c r="R19" s="9">
        <v>27018.17513082</v>
      </c>
      <c r="S19" s="9">
        <v>28020.045993819898</v>
      </c>
      <c r="T19" s="9">
        <v>10047.866</v>
      </c>
      <c r="U19" s="10">
        <v>27763.170018000001</v>
      </c>
      <c r="V19" s="10">
        <v>27189.40184531</v>
      </c>
      <c r="W19" s="10">
        <f t="shared" si="13"/>
        <v>16547.309130820002</v>
      </c>
      <c r="X19" s="10">
        <f t="shared" si="13"/>
        <v>1001.8708629998982</v>
      </c>
      <c r="Y19" s="10">
        <f t="shared" si="14"/>
        <v>-744.99488718000066</v>
      </c>
      <c r="Z19" s="10">
        <f t="shared" si="15"/>
        <v>830.64414850989851</v>
      </c>
      <c r="AA19" s="18">
        <f t="shared" si="16"/>
        <v>3.7081366826179553E-2</v>
      </c>
      <c r="AB19" s="18">
        <f t="shared" si="17"/>
        <v>-2.0666522314202719E-2</v>
      </c>
      <c r="AC19" s="18">
        <f t="shared" si="18"/>
        <v>1.5803190615580414</v>
      </c>
      <c r="AD19" s="18">
        <f t="shared" si="19"/>
        <v>1.7630911895122807</v>
      </c>
      <c r="AE19" s="7"/>
      <c r="AF19" s="9">
        <v>141804.176022</v>
      </c>
      <c r="AG19" s="9">
        <v>137823.08123105799</v>
      </c>
      <c r="AH19" s="9">
        <v>134757.19210400301</v>
      </c>
      <c r="AI19" s="9">
        <v>144363.17600000001</v>
      </c>
      <c r="AJ19" s="10">
        <v>144017.68770000001</v>
      </c>
      <c r="AK19" s="10">
        <v>144221.97376682301</v>
      </c>
      <c r="AL19" s="10">
        <f t="shared" si="20"/>
        <v>-3981.0947909420065</v>
      </c>
      <c r="AM19" s="10">
        <f t="shared" si="20"/>
        <v>-3065.8891270549793</v>
      </c>
      <c r="AN19" s="10">
        <f t="shared" si="21"/>
        <v>-6194.6064689420164</v>
      </c>
      <c r="AO19" s="10">
        <f t="shared" si="22"/>
        <v>-9464.7816628199944</v>
      </c>
      <c r="AP19" s="18">
        <f t="shared" si="23"/>
        <v>-2.2245106550150839E-2</v>
      </c>
      <c r="AQ19" s="18">
        <f t="shared" si="24"/>
        <v>1.4184790082766943E-3</v>
      </c>
      <c r="AR19" s="18">
        <f t="shared" si="25"/>
        <v>-2.8074594857660364E-2</v>
      </c>
      <c r="AS19" s="18">
        <f t="shared" si="26"/>
        <v>-2.3931885510748061E-3</v>
      </c>
      <c r="AT19" s="7"/>
      <c r="AU19" s="9">
        <v>34214.056178753599</v>
      </c>
      <c r="AV19" s="9">
        <v>33704.400870282698</v>
      </c>
      <c r="AW19" s="9">
        <v>33292.844059872798</v>
      </c>
      <c r="AX19" s="9">
        <v>34214.056178753599</v>
      </c>
      <c r="AY19" s="10">
        <v>33702.997949999997</v>
      </c>
      <c r="AZ19" s="10">
        <v>33103.790126649998</v>
      </c>
      <c r="BA19" s="10">
        <f t="shared" si="27"/>
        <v>-509.65530847090122</v>
      </c>
      <c r="BB19" s="10">
        <f t="shared" si="27"/>
        <v>-411.55681040990021</v>
      </c>
      <c r="BC19" s="10">
        <f t="shared" si="28"/>
        <v>1.4029202827005065</v>
      </c>
      <c r="BD19" s="10">
        <f t="shared" si="29"/>
        <v>189.05393322279997</v>
      </c>
      <c r="BE19" s="18">
        <f t="shared" si="30"/>
        <v>-1.2210773661096923E-2</v>
      </c>
      <c r="BF19" s="18">
        <f t="shared" si="31"/>
        <v>-1.777906595249933E-2</v>
      </c>
      <c r="BG19" s="18">
        <f t="shared" si="32"/>
        <v>-1.48960797225612E-2</v>
      </c>
      <c r="BH19" s="18">
        <f t="shared" si="33"/>
        <v>-1.4937083930754781E-2</v>
      </c>
      <c r="BI19" s="1"/>
      <c r="BJ19" s="9">
        <v>1686.4371000000001</v>
      </c>
      <c r="BK19" s="9">
        <v>2060.0475532758901</v>
      </c>
      <c r="BL19" s="9">
        <v>2181.2597251877901</v>
      </c>
      <c r="BM19" s="9">
        <v>8107.8513045252503</v>
      </c>
      <c r="BN19" s="10">
        <v>9920.2555560000001</v>
      </c>
      <c r="BO19" s="10">
        <v>10486.828076215301</v>
      </c>
      <c r="BP19" s="10">
        <f t="shared" si="34"/>
        <v>373.61045327588999</v>
      </c>
      <c r="BQ19" s="10">
        <f t="shared" si="34"/>
        <v>121.21217191189999</v>
      </c>
      <c r="BR19" s="10">
        <f t="shared" si="35"/>
        <v>-7860.20800272411</v>
      </c>
      <c r="BS19" s="10">
        <f t="shared" si="36"/>
        <v>-8305.5683510275103</v>
      </c>
      <c r="BT19" s="18">
        <f t="shared" si="37"/>
        <v>5.8839501893608349E-2</v>
      </c>
      <c r="BU19" s="18">
        <f t="shared" si="38"/>
        <v>5.711269402456317E-2</v>
      </c>
      <c r="BV19" s="18">
        <f t="shared" si="39"/>
        <v>0.22153832673385207</v>
      </c>
      <c r="BW19" s="18">
        <f t="shared" si="40"/>
        <v>0.22353693764255261</v>
      </c>
      <c r="BX19" s="1"/>
      <c r="BY19" s="9">
        <v>139222.440354769</v>
      </c>
      <c r="BZ19" s="9">
        <v>136201.15829134901</v>
      </c>
      <c r="CA19" s="9">
        <v>134218.396296249</v>
      </c>
      <c r="CB19" s="9">
        <v>139222.44039999999</v>
      </c>
      <c r="CC19" s="10">
        <v>136475.81085971784</v>
      </c>
      <c r="CD19" s="10">
        <v>135651.821122258</v>
      </c>
      <c r="CE19" s="10">
        <f t="shared" si="41"/>
        <v>-3021.2820634199888</v>
      </c>
      <c r="CF19" s="10">
        <f t="shared" si="41"/>
        <v>-1982.7619951000088</v>
      </c>
      <c r="CG19" s="10">
        <f t="shared" si="42"/>
        <v>-274.65256836882327</v>
      </c>
      <c r="CH19" s="10">
        <f t="shared" si="43"/>
        <v>-1433.4248260089953</v>
      </c>
      <c r="CI19" s="18">
        <f t="shared" si="44"/>
        <v>-1.4557600096606126E-2</v>
      </c>
      <c r="CJ19" s="18">
        <f t="shared" si="45"/>
        <v>-6.0376247795794948E-3</v>
      </c>
      <c r="CK19" s="18">
        <f t="shared" si="46"/>
        <v>-2.1701114100005043E-2</v>
      </c>
      <c r="CL19" s="18">
        <f t="shared" si="47"/>
        <v>-1.9728353650394395E-2</v>
      </c>
      <c r="CM19" s="6"/>
      <c r="CN19" s="9">
        <v>151658.71580000001</v>
      </c>
      <c r="CO19" s="9">
        <v>151658.71580000001</v>
      </c>
      <c r="CP19" s="9">
        <v>151658.71580000001</v>
      </c>
      <c r="CQ19" s="9">
        <v>151658.71580000001</v>
      </c>
      <c r="CR19" s="9">
        <v>151658.71580000001</v>
      </c>
      <c r="CS19" s="9">
        <v>151658.71580000001</v>
      </c>
      <c r="CT19" s="10">
        <f t="shared" si="48"/>
        <v>0</v>
      </c>
      <c r="CU19" s="10">
        <f t="shared" si="48"/>
        <v>0</v>
      </c>
      <c r="CV19" s="10">
        <f t="shared" si="49"/>
        <v>0</v>
      </c>
      <c r="CW19" s="10">
        <f t="shared" si="50"/>
        <v>0</v>
      </c>
      <c r="CX19" s="18">
        <f t="shared" si="51"/>
        <v>0</v>
      </c>
      <c r="CY19" s="18">
        <f t="shared" si="52"/>
        <v>0</v>
      </c>
      <c r="CZ19" s="18">
        <f t="shared" si="53"/>
        <v>0</v>
      </c>
      <c r="DA19" s="18">
        <f t="shared" si="54"/>
        <v>0</v>
      </c>
      <c r="DB19" s="7"/>
      <c r="DC19" s="9">
        <v>646914.80402635306</v>
      </c>
      <c r="DD19" s="9">
        <v>404358.17920491489</v>
      </c>
      <c r="DE19" s="9">
        <v>373517.10074406001</v>
      </c>
      <c r="DF19" s="9">
        <v>598412.42273911962</v>
      </c>
      <c r="DG19" s="10">
        <v>422676.2659</v>
      </c>
      <c r="DH19" s="10">
        <v>381412.19131803198</v>
      </c>
      <c r="DI19" s="10">
        <f t="shared" si="55"/>
        <v>-242556.62482143816</v>
      </c>
      <c r="DJ19" s="10">
        <f t="shared" si="55"/>
        <v>-30841.078460854886</v>
      </c>
      <c r="DK19" s="10">
        <f t="shared" si="56"/>
        <v>-18318.086695085105</v>
      </c>
      <c r="DL19" s="10">
        <f t="shared" si="57"/>
        <v>-7895.0905739719747</v>
      </c>
      <c r="DM19" s="18">
        <f t="shared" si="58"/>
        <v>-7.6271682006030808E-2</v>
      </c>
      <c r="DN19" s="18">
        <f t="shared" si="59"/>
        <v>-9.7625719518707466E-2</v>
      </c>
      <c r="DO19" s="18">
        <f t="shared" si="60"/>
        <v>-0.37494369167590924</v>
      </c>
      <c r="DP19" s="18">
        <f t="shared" si="61"/>
        <v>-0.29367063610531446</v>
      </c>
      <c r="DQ19" s="7"/>
      <c r="DR19" s="9">
        <v>342742.52546018298</v>
      </c>
      <c r="DS19" s="9">
        <v>229152.19089999999</v>
      </c>
      <c r="DT19" s="9">
        <v>222462.15765677701</v>
      </c>
      <c r="DU19" s="9">
        <v>342742.52549999999</v>
      </c>
      <c r="DV19" s="10">
        <v>229152.19089999999</v>
      </c>
      <c r="DW19" s="10">
        <v>222462.15765677701</v>
      </c>
      <c r="DX19" s="10">
        <f t="shared" si="62"/>
        <v>-113590.33456018299</v>
      </c>
      <c r="DY19" s="10">
        <f t="shared" si="62"/>
        <v>-6690.033243222977</v>
      </c>
      <c r="DZ19" s="10">
        <f t="shared" si="63"/>
        <v>0</v>
      </c>
      <c r="EA19" s="10">
        <f t="shared" si="64"/>
        <v>0</v>
      </c>
      <c r="EB19" s="18">
        <f t="shared" si="65"/>
        <v>-2.919471647618874E-2</v>
      </c>
      <c r="EC19" s="18">
        <f t="shared" si="66"/>
        <v>-2.919471647618874E-2</v>
      </c>
      <c r="ED19" s="18">
        <f t="shared" si="67"/>
        <v>-0.33141593505991418</v>
      </c>
      <c r="EE19" s="18">
        <f t="shared" si="68"/>
        <v>-0.33141593513758483</v>
      </c>
      <c r="EF19" s="6"/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0</v>
      </c>
      <c r="EM19" s="10">
        <f t="shared" si="69"/>
        <v>0</v>
      </c>
      <c r="EN19" s="10">
        <f t="shared" si="69"/>
        <v>0</v>
      </c>
      <c r="EO19" s="10">
        <f t="shared" si="70"/>
        <v>0</v>
      </c>
      <c r="EP19" s="10">
        <f t="shared" si="71"/>
        <v>0</v>
      </c>
      <c r="EQ19" s="18">
        <f t="shared" si="72"/>
        <v>0</v>
      </c>
      <c r="ER19" s="18">
        <f t="shared" si="73"/>
        <v>0</v>
      </c>
      <c r="ES19" s="18">
        <f t="shared" si="74"/>
        <v>0</v>
      </c>
      <c r="ET19" s="18">
        <f t="shared" si="75"/>
        <v>0</v>
      </c>
      <c r="EU19" s="7"/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10">
        <f t="shared" si="76"/>
        <v>0</v>
      </c>
      <c r="FC19" s="10">
        <f t="shared" si="76"/>
        <v>0</v>
      </c>
      <c r="FD19" s="10">
        <f t="shared" si="77"/>
        <v>0</v>
      </c>
      <c r="FE19" s="10">
        <f t="shared" si="78"/>
        <v>0</v>
      </c>
      <c r="FF19" s="18">
        <f t="shared" si="79"/>
        <v>0</v>
      </c>
      <c r="FG19" s="18">
        <f t="shared" si="80"/>
        <v>0</v>
      </c>
      <c r="FH19" s="18">
        <f t="shared" si="81"/>
        <v>0</v>
      </c>
      <c r="FI19" s="18">
        <f t="shared" si="82"/>
        <v>0</v>
      </c>
      <c r="FJ19" s="7"/>
    </row>
    <row r="20" spans="1:166">
      <c r="A20" s="5" t="s">
        <v>17</v>
      </c>
      <c r="B20" s="9">
        <f t="shared" si="0"/>
        <v>546117.8981541252</v>
      </c>
      <c r="C20" s="9">
        <f t="shared" si="1"/>
        <v>410671.23806104471</v>
      </c>
      <c r="D20" s="9">
        <f t="shared" si="2"/>
        <v>400201.09850946255</v>
      </c>
      <c r="E20" s="9">
        <f t="shared" si="3"/>
        <v>540558.59455489402</v>
      </c>
      <c r="F20" s="9">
        <f t="shared" si="4"/>
        <v>399597.76243225089</v>
      </c>
      <c r="G20" s="9">
        <f t="shared" si="5"/>
        <v>377832.54693137517</v>
      </c>
      <c r="H20" s="10">
        <f t="shared" si="6"/>
        <v>-135446.66009308049</v>
      </c>
      <c r="I20" s="10">
        <f t="shared" si="6"/>
        <v>-10470.139551582164</v>
      </c>
      <c r="J20" s="10">
        <f t="shared" si="7"/>
        <v>11073.475628793822</v>
      </c>
      <c r="K20" s="10">
        <f t="shared" si="8"/>
        <v>22368.551578087383</v>
      </c>
      <c r="L20" s="18">
        <f t="shared" si="9"/>
        <v>-2.5495185884008311E-2</v>
      </c>
      <c r="M20" s="18">
        <f t="shared" si="10"/>
        <v>-5.4467811251985854E-2</v>
      </c>
      <c r="N20" s="18">
        <f t="shared" si="11"/>
        <v>-0.24801725149622322</v>
      </c>
      <c r="O20" s="18">
        <f t="shared" si="12"/>
        <v>-0.26076882976712801</v>
      </c>
      <c r="P20" s="5"/>
      <c r="Q20" s="10">
        <v>520.91797583820005</v>
      </c>
      <c r="R20" s="9">
        <v>10233.9181517699</v>
      </c>
      <c r="S20" s="9">
        <v>11309.214866099999</v>
      </c>
      <c r="T20" s="9">
        <v>520.91797580000002</v>
      </c>
      <c r="U20" s="10">
        <v>5391.9761209999997</v>
      </c>
      <c r="V20" s="10">
        <v>5018.35018425</v>
      </c>
      <c r="W20" s="10">
        <f t="shared" si="13"/>
        <v>9713.0001759317001</v>
      </c>
      <c r="X20" s="10">
        <f t="shared" si="13"/>
        <v>1075.2967143300993</v>
      </c>
      <c r="Y20" s="10">
        <f t="shared" si="14"/>
        <v>4841.9420307699002</v>
      </c>
      <c r="Z20" s="10">
        <f t="shared" si="15"/>
        <v>6290.8646818499992</v>
      </c>
      <c r="AA20" s="18">
        <f t="shared" si="16"/>
        <v>0.10507185013436253</v>
      </c>
      <c r="AB20" s="18">
        <f t="shared" si="17"/>
        <v>-6.9292950926627392E-2</v>
      </c>
      <c r="AC20" s="18">
        <f t="shared" si="18"/>
        <v>18.645930120385422</v>
      </c>
      <c r="AD20" s="18">
        <f t="shared" si="19"/>
        <v>9.3509119890118395</v>
      </c>
      <c r="AE20" s="7"/>
      <c r="AF20" s="9">
        <v>16207.558399626099</v>
      </c>
      <c r="AG20" s="9">
        <v>15794.307269004301</v>
      </c>
      <c r="AH20" s="9">
        <v>15816.039373312</v>
      </c>
      <c r="AI20" s="9">
        <v>16207.5584</v>
      </c>
      <c r="AJ20" s="10">
        <v>16050.15243</v>
      </c>
      <c r="AK20" s="10">
        <v>16131.3316608482</v>
      </c>
      <c r="AL20" s="10">
        <f t="shared" si="20"/>
        <v>-413.25113062179844</v>
      </c>
      <c r="AM20" s="10">
        <f t="shared" si="20"/>
        <v>21.732104307699046</v>
      </c>
      <c r="AN20" s="10">
        <f t="shared" si="21"/>
        <v>-255.84516099569919</v>
      </c>
      <c r="AO20" s="10">
        <f t="shared" si="22"/>
        <v>-315.29228753620009</v>
      </c>
      <c r="AP20" s="18">
        <f t="shared" si="23"/>
        <v>1.3759453920684092E-3</v>
      </c>
      <c r="AQ20" s="18">
        <f t="shared" si="24"/>
        <v>5.057847967628302E-3</v>
      </c>
      <c r="AR20" s="18">
        <f t="shared" si="25"/>
        <v>-2.5497432767623528E-2</v>
      </c>
      <c r="AS20" s="18">
        <f t="shared" si="26"/>
        <v>-9.7118866466647923E-3</v>
      </c>
      <c r="AT20" s="7"/>
      <c r="AU20" s="9">
        <v>476.79499994199898</v>
      </c>
      <c r="AV20" s="9">
        <v>463.51434324058698</v>
      </c>
      <c r="AW20" s="9">
        <v>456.19245574766097</v>
      </c>
      <c r="AX20" s="9">
        <v>476.79499994199898</v>
      </c>
      <c r="AY20" s="10">
        <v>463.49242370000002</v>
      </c>
      <c r="AZ20" s="10">
        <v>452.76453194492302</v>
      </c>
      <c r="BA20" s="10">
        <f t="shared" si="27"/>
        <v>-13.280656701411999</v>
      </c>
      <c r="BB20" s="10">
        <f t="shared" si="27"/>
        <v>-7.3218874929260096</v>
      </c>
      <c r="BC20" s="10">
        <f t="shared" si="28"/>
        <v>2.1919540586964104E-2</v>
      </c>
      <c r="BD20" s="10">
        <f t="shared" si="29"/>
        <v>3.4279238027379506</v>
      </c>
      <c r="BE20" s="18">
        <f t="shared" si="30"/>
        <v>-1.5796463690284524E-2</v>
      </c>
      <c r="BF20" s="18">
        <f t="shared" si="31"/>
        <v>-2.3145775867138507E-2</v>
      </c>
      <c r="BG20" s="18">
        <f t="shared" si="32"/>
        <v>-2.7854018399999077E-2</v>
      </c>
      <c r="BH20" s="18">
        <f t="shared" si="33"/>
        <v>-2.7899991072929019E-2</v>
      </c>
      <c r="BI20" s="1"/>
      <c r="BJ20" s="9">
        <v>80.139144999999999</v>
      </c>
      <c r="BK20" s="9">
        <v>109.0583343679</v>
      </c>
      <c r="BL20" s="9">
        <v>119.09398489989999</v>
      </c>
      <c r="BM20" s="9">
        <v>362.03722653069798</v>
      </c>
      <c r="BN20" s="10">
        <v>494.59300769999999</v>
      </c>
      <c r="BO20" s="10">
        <v>538.02176300651104</v>
      </c>
      <c r="BP20" s="10">
        <f t="shared" si="34"/>
        <v>28.919189367900003</v>
      </c>
      <c r="BQ20" s="10">
        <f t="shared" si="34"/>
        <v>10.035650531999991</v>
      </c>
      <c r="BR20" s="10">
        <f t="shared" si="35"/>
        <v>-385.5346733321</v>
      </c>
      <c r="BS20" s="10">
        <f t="shared" si="36"/>
        <v>-418.92777810661107</v>
      </c>
      <c r="BT20" s="18">
        <f t="shared" si="37"/>
        <v>9.2020940812698335E-2</v>
      </c>
      <c r="BU20" s="18">
        <f t="shared" si="38"/>
        <v>8.7807054750869362E-2</v>
      </c>
      <c r="BV20" s="18">
        <f t="shared" si="39"/>
        <v>0.36086221493753151</v>
      </c>
      <c r="BW20" s="18">
        <f t="shared" si="40"/>
        <v>0.36613853895508808</v>
      </c>
      <c r="BX20" s="1"/>
      <c r="BY20" s="9">
        <v>104032.64960504499</v>
      </c>
      <c r="BZ20" s="9">
        <v>94017.602667019004</v>
      </c>
      <c r="CA20" s="9">
        <v>91952.110457767703</v>
      </c>
      <c r="CB20" s="9">
        <v>104032.6496</v>
      </c>
      <c r="CC20" s="10">
        <v>94023.880888850908</v>
      </c>
      <c r="CD20" s="10">
        <v>91019.306478866201</v>
      </c>
      <c r="CE20" s="10">
        <f t="shared" si="41"/>
        <v>-10015.046938025989</v>
      </c>
      <c r="CF20" s="10">
        <f t="shared" si="41"/>
        <v>-2065.4922092513007</v>
      </c>
      <c r="CG20" s="10">
        <f t="shared" si="42"/>
        <v>-6.278221831904375</v>
      </c>
      <c r="CH20" s="10">
        <f t="shared" si="43"/>
        <v>932.80397890150198</v>
      </c>
      <c r="CI20" s="18">
        <f t="shared" si="44"/>
        <v>-2.1969207368184331E-2</v>
      </c>
      <c r="CJ20" s="18">
        <f t="shared" si="45"/>
        <v>-3.1955439209497477E-2</v>
      </c>
      <c r="CK20" s="18">
        <f t="shared" si="46"/>
        <v>-9.6268305921723987E-2</v>
      </c>
      <c r="CL20" s="18">
        <f t="shared" si="47"/>
        <v>-9.620795730602151E-2</v>
      </c>
      <c r="CM20" s="6"/>
      <c r="CN20" s="9">
        <v>26592.4882</v>
      </c>
      <c r="CO20" s="9">
        <v>26592.4882</v>
      </c>
      <c r="CP20" s="9">
        <v>26592.4882</v>
      </c>
      <c r="CQ20" s="9">
        <v>26592.4882</v>
      </c>
      <c r="CR20" s="9">
        <v>26592.4882</v>
      </c>
      <c r="CS20" s="9">
        <v>26592.4882</v>
      </c>
      <c r="CT20" s="10">
        <f t="shared" si="48"/>
        <v>0</v>
      </c>
      <c r="CU20" s="10">
        <f t="shared" si="48"/>
        <v>0</v>
      </c>
      <c r="CV20" s="10">
        <f t="shared" si="49"/>
        <v>0</v>
      </c>
      <c r="CW20" s="10">
        <f t="shared" si="50"/>
        <v>0</v>
      </c>
      <c r="CX20" s="18">
        <f t="shared" si="51"/>
        <v>0</v>
      </c>
      <c r="CY20" s="18">
        <f t="shared" si="52"/>
        <v>0</v>
      </c>
      <c r="CZ20" s="18">
        <f t="shared" si="53"/>
        <v>0</v>
      </c>
      <c r="DA20" s="18">
        <f t="shared" si="54"/>
        <v>0</v>
      </c>
      <c r="DB20" s="7"/>
      <c r="DC20" s="9">
        <v>256297.742942287</v>
      </c>
      <c r="DD20" s="9">
        <v>164130.05313464301</v>
      </c>
      <c r="DE20" s="9">
        <v>157922.614917114</v>
      </c>
      <c r="DF20" s="9">
        <v>250456.54125262119</v>
      </c>
      <c r="DG20" s="10">
        <v>157250.88339999999</v>
      </c>
      <c r="DH20" s="10">
        <v>142046.93985793801</v>
      </c>
      <c r="DI20" s="10">
        <f t="shared" si="55"/>
        <v>-92167.689807643997</v>
      </c>
      <c r="DJ20" s="10">
        <f t="shared" si="55"/>
        <v>-6207.4382175290084</v>
      </c>
      <c r="DK20" s="10">
        <f t="shared" si="56"/>
        <v>6879.1697346430155</v>
      </c>
      <c r="DL20" s="10">
        <f t="shared" si="57"/>
        <v>15875.675059175992</v>
      </c>
      <c r="DM20" s="18">
        <f t="shared" si="58"/>
        <v>-3.7820241320684747E-2</v>
      </c>
      <c r="DN20" s="18">
        <f t="shared" si="59"/>
        <v>-9.6685902255872383E-2</v>
      </c>
      <c r="DO20" s="18">
        <f t="shared" si="60"/>
        <v>-0.35961178881079053</v>
      </c>
      <c r="DP20" s="18">
        <f t="shared" si="61"/>
        <v>-0.37214303681775268</v>
      </c>
      <c r="DQ20" s="7"/>
      <c r="DR20" s="9">
        <v>141909.60688638699</v>
      </c>
      <c r="DS20" s="9">
        <v>99330.295960999996</v>
      </c>
      <c r="DT20" s="9">
        <v>96033.344254521304</v>
      </c>
      <c r="DU20" s="9">
        <v>141909.60690000001</v>
      </c>
      <c r="DV20" s="10">
        <v>99330.295960999996</v>
      </c>
      <c r="DW20" s="10">
        <v>96033.344254521304</v>
      </c>
      <c r="DX20" s="10">
        <f t="shared" si="62"/>
        <v>-42579.310925386992</v>
      </c>
      <c r="DY20" s="10">
        <f t="shared" si="62"/>
        <v>-3296.9517064786924</v>
      </c>
      <c r="DZ20" s="10">
        <f t="shared" si="63"/>
        <v>0</v>
      </c>
      <c r="EA20" s="10">
        <f t="shared" si="64"/>
        <v>0</v>
      </c>
      <c r="EB20" s="18">
        <f t="shared" si="65"/>
        <v>-3.3191803916230882E-2</v>
      </c>
      <c r="EC20" s="18">
        <f t="shared" si="66"/>
        <v>-3.3191803916230882E-2</v>
      </c>
      <c r="ED20" s="18">
        <f t="shared" si="67"/>
        <v>-0.30004530249651135</v>
      </c>
      <c r="EE20" s="18">
        <f t="shared" si="68"/>
        <v>-0.30004530256365619</v>
      </c>
      <c r="EF20" s="6"/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0</v>
      </c>
      <c r="EM20" s="10">
        <f t="shared" si="69"/>
        <v>0</v>
      </c>
      <c r="EN20" s="10">
        <f t="shared" si="69"/>
        <v>0</v>
      </c>
      <c r="EO20" s="10">
        <f t="shared" si="70"/>
        <v>0</v>
      </c>
      <c r="EP20" s="10">
        <f t="shared" si="71"/>
        <v>0</v>
      </c>
      <c r="EQ20" s="18">
        <f t="shared" si="72"/>
        <v>0</v>
      </c>
      <c r="ER20" s="18">
        <f t="shared" si="73"/>
        <v>0</v>
      </c>
      <c r="ES20" s="18">
        <f t="shared" si="74"/>
        <v>0</v>
      </c>
      <c r="ET20" s="18">
        <f t="shared" si="75"/>
        <v>0</v>
      </c>
      <c r="EU20" s="7"/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10">
        <f t="shared" si="76"/>
        <v>0</v>
      </c>
      <c r="FC20" s="10">
        <f t="shared" si="76"/>
        <v>0</v>
      </c>
      <c r="FD20" s="10">
        <f t="shared" si="77"/>
        <v>0</v>
      </c>
      <c r="FE20" s="10">
        <f t="shared" si="78"/>
        <v>0</v>
      </c>
      <c r="FF20" s="18">
        <f t="shared" si="79"/>
        <v>0</v>
      </c>
      <c r="FG20" s="18">
        <f t="shared" si="80"/>
        <v>0</v>
      </c>
      <c r="FH20" s="18">
        <f t="shared" si="81"/>
        <v>0</v>
      </c>
      <c r="FI20" s="18">
        <f t="shared" si="82"/>
        <v>0</v>
      </c>
      <c r="FJ20" s="7"/>
    </row>
    <row r="21" spans="1:166">
      <c r="A21" s="5" t="s">
        <v>18</v>
      </c>
      <c r="B21" s="9">
        <f t="shared" si="0"/>
        <v>1389144.7255254576</v>
      </c>
      <c r="C21" s="9">
        <f t="shared" si="1"/>
        <v>1156455.9979596506</v>
      </c>
      <c r="D21" s="9">
        <f t="shared" si="2"/>
        <v>1115495.0644126788</v>
      </c>
      <c r="E21" s="9">
        <f t="shared" si="3"/>
        <v>1427899.2200512253</v>
      </c>
      <c r="F21" s="9">
        <f t="shared" si="4"/>
        <v>1067575.5952934546</v>
      </c>
      <c r="G21" s="9">
        <f t="shared" si="5"/>
        <v>1011054.8240622907</v>
      </c>
      <c r="H21" s="10">
        <f t="shared" si="6"/>
        <v>-232688.72756580706</v>
      </c>
      <c r="I21" s="10">
        <f t="shared" si="6"/>
        <v>-40960.933546971763</v>
      </c>
      <c r="J21" s="10">
        <f t="shared" si="7"/>
        <v>88880.402666195994</v>
      </c>
      <c r="K21" s="10">
        <f t="shared" si="8"/>
        <v>104440.24035038811</v>
      </c>
      <c r="L21" s="18">
        <f t="shared" si="9"/>
        <v>-3.5419361929238669E-2</v>
      </c>
      <c r="M21" s="18">
        <f t="shared" si="10"/>
        <v>-5.2943109115966142E-2</v>
      </c>
      <c r="N21" s="18">
        <f t="shared" si="11"/>
        <v>-0.16750502902265296</v>
      </c>
      <c r="O21" s="18">
        <f t="shared" si="12"/>
        <v>-0.25234527738228207</v>
      </c>
      <c r="P21" s="5"/>
      <c r="Q21" s="10">
        <v>4750.0861719374898</v>
      </c>
      <c r="R21" s="9">
        <v>9394.8627475299909</v>
      </c>
      <c r="S21" s="9">
        <v>9970.6724485099894</v>
      </c>
      <c r="T21" s="9">
        <v>4750.0861720000003</v>
      </c>
      <c r="U21" s="10">
        <v>11225.193588300001</v>
      </c>
      <c r="V21" s="10">
        <v>12789.342486579901</v>
      </c>
      <c r="W21" s="10">
        <f t="shared" si="13"/>
        <v>4644.7765755925011</v>
      </c>
      <c r="X21" s="10">
        <f t="shared" si="13"/>
        <v>575.80970097999852</v>
      </c>
      <c r="Y21" s="10">
        <f t="shared" si="14"/>
        <v>-1830.3308407700097</v>
      </c>
      <c r="Z21" s="10">
        <f t="shared" si="15"/>
        <v>-2818.6700380699112</v>
      </c>
      <c r="AA21" s="18">
        <f t="shared" si="16"/>
        <v>6.1289847063639651E-2</v>
      </c>
      <c r="AB21" s="18">
        <f t="shared" si="17"/>
        <v>0.13934271030391937</v>
      </c>
      <c r="AC21" s="18">
        <f t="shared" si="18"/>
        <v>0.97782996086110274</v>
      </c>
      <c r="AD21" s="18">
        <f t="shared" si="19"/>
        <v>1.3631557790400439</v>
      </c>
      <c r="AE21" s="7"/>
      <c r="AF21" s="9">
        <v>107880.831934478</v>
      </c>
      <c r="AG21" s="9">
        <v>107524.86361344199</v>
      </c>
      <c r="AH21" s="9">
        <v>107639.47613970299</v>
      </c>
      <c r="AI21" s="9">
        <v>107880.8319</v>
      </c>
      <c r="AJ21" s="10">
        <v>107632.6002</v>
      </c>
      <c r="AK21" s="10">
        <v>107839.993678151</v>
      </c>
      <c r="AL21" s="10">
        <f t="shared" si="20"/>
        <v>-355.968321036009</v>
      </c>
      <c r="AM21" s="10">
        <f t="shared" si="20"/>
        <v>114.61252626100031</v>
      </c>
      <c r="AN21" s="10">
        <f t="shared" si="21"/>
        <v>-107.73658655800682</v>
      </c>
      <c r="AO21" s="10">
        <f t="shared" si="22"/>
        <v>-200.51753844800987</v>
      </c>
      <c r="AP21" s="18">
        <f t="shared" si="23"/>
        <v>1.0659164997691964E-3</v>
      </c>
      <c r="AQ21" s="18">
        <f t="shared" si="24"/>
        <v>1.9268648881995826E-3</v>
      </c>
      <c r="AR21" s="18">
        <f t="shared" si="25"/>
        <v>-3.2996438259968951E-3</v>
      </c>
      <c r="AS21" s="18">
        <f t="shared" si="26"/>
        <v>-2.300980587822144E-3</v>
      </c>
      <c r="AT21" s="7"/>
      <c r="AU21" s="9">
        <v>1474.6017134176</v>
      </c>
      <c r="AV21" s="9">
        <v>1643.33464646222</v>
      </c>
      <c r="AW21" s="9">
        <v>1675.01393657582</v>
      </c>
      <c r="AX21" s="9">
        <v>1474.6017134176</v>
      </c>
      <c r="AY21" s="10">
        <v>1643.3676</v>
      </c>
      <c r="AZ21" s="10">
        <v>1691.4033294608801</v>
      </c>
      <c r="BA21" s="10">
        <f t="shared" si="27"/>
        <v>168.73293304462004</v>
      </c>
      <c r="BB21" s="10">
        <f t="shared" si="27"/>
        <v>31.679290113600018</v>
      </c>
      <c r="BC21" s="10">
        <f t="shared" si="28"/>
        <v>-3.2953537780031184E-2</v>
      </c>
      <c r="BD21" s="10">
        <f t="shared" si="29"/>
        <v>-16.389392885060033</v>
      </c>
      <c r="BE21" s="18">
        <f t="shared" si="30"/>
        <v>1.9277443083062461E-2</v>
      </c>
      <c r="BF21" s="18">
        <f t="shared" si="31"/>
        <v>2.9230057511709505E-2</v>
      </c>
      <c r="BG21" s="18">
        <f t="shared" si="32"/>
        <v>0.11442610673058108</v>
      </c>
      <c r="BH21" s="18">
        <f t="shared" si="33"/>
        <v>0.11444845414648341</v>
      </c>
      <c r="BI21" s="1"/>
      <c r="BJ21" s="9">
        <v>340.53332999999998</v>
      </c>
      <c r="BK21" s="9">
        <v>463.41902033649899</v>
      </c>
      <c r="BL21" s="9">
        <v>506.063274571899</v>
      </c>
      <c r="BM21" s="9">
        <v>1478.4789716309101</v>
      </c>
      <c r="BN21" s="10">
        <v>2019.807102</v>
      </c>
      <c r="BO21" s="10">
        <v>2197.1604148978199</v>
      </c>
      <c r="BP21" s="10">
        <f t="shared" si="34"/>
        <v>122.88569033649901</v>
      </c>
      <c r="BQ21" s="10">
        <f t="shared" si="34"/>
        <v>42.644254235400012</v>
      </c>
      <c r="BR21" s="10">
        <f t="shared" si="35"/>
        <v>-1556.388081663501</v>
      </c>
      <c r="BS21" s="10">
        <f t="shared" si="36"/>
        <v>-1691.0971403259209</v>
      </c>
      <c r="BT21" s="18">
        <f t="shared" si="37"/>
        <v>9.2020940798750686E-2</v>
      </c>
      <c r="BU21" s="18">
        <f t="shared" si="38"/>
        <v>8.7807054803503676E-2</v>
      </c>
      <c r="BV21" s="18">
        <f t="shared" si="39"/>
        <v>0.36086244578907745</v>
      </c>
      <c r="BW21" s="18">
        <f t="shared" si="40"/>
        <v>0.36613853883356273</v>
      </c>
      <c r="BX21" s="1"/>
      <c r="BY21" s="9">
        <v>141959.860367891</v>
      </c>
      <c r="BZ21" s="9">
        <v>136495.277874483</v>
      </c>
      <c r="CA21" s="9">
        <v>135130.76733204399</v>
      </c>
      <c r="CB21" s="9">
        <v>141959.86040000001</v>
      </c>
      <c r="CC21" s="10">
        <v>136541.50443315483</v>
      </c>
      <c r="CD21" s="10">
        <v>134914.87631628901</v>
      </c>
      <c r="CE21" s="10">
        <f t="shared" si="41"/>
        <v>-5464.582493408001</v>
      </c>
      <c r="CF21" s="10">
        <f t="shared" si="41"/>
        <v>-1364.5105424390058</v>
      </c>
      <c r="CG21" s="10">
        <f t="shared" si="42"/>
        <v>-46.226558671827661</v>
      </c>
      <c r="CH21" s="10">
        <f t="shared" si="43"/>
        <v>215.89101575498353</v>
      </c>
      <c r="CI21" s="18">
        <f t="shared" si="44"/>
        <v>-9.9967600615002167E-3</v>
      </c>
      <c r="CJ21" s="18">
        <f t="shared" si="45"/>
        <v>-1.191306719241656E-2</v>
      </c>
      <c r="CK21" s="18">
        <f t="shared" si="46"/>
        <v>-3.849385649750893E-2</v>
      </c>
      <c r="CL21" s="18">
        <f t="shared" si="47"/>
        <v>-3.8168225522185552E-2</v>
      </c>
      <c r="CM21" s="6"/>
      <c r="CN21" s="9">
        <v>6129.2306999999983</v>
      </c>
      <c r="CO21" s="9">
        <v>6129.2306999999983</v>
      </c>
      <c r="CP21" s="9">
        <v>6129.2306999999983</v>
      </c>
      <c r="CQ21" s="9">
        <v>6129.2306999999983</v>
      </c>
      <c r="CR21" s="9">
        <v>6129.2306999999983</v>
      </c>
      <c r="CS21" s="9">
        <v>6129.2306999999983</v>
      </c>
      <c r="CT21" s="10">
        <f t="shared" si="48"/>
        <v>0</v>
      </c>
      <c r="CU21" s="10">
        <f t="shared" si="48"/>
        <v>0</v>
      </c>
      <c r="CV21" s="10">
        <f t="shared" si="49"/>
        <v>0</v>
      </c>
      <c r="CW21" s="10">
        <f t="shared" si="50"/>
        <v>0</v>
      </c>
      <c r="CX21" s="18">
        <f t="shared" si="51"/>
        <v>0</v>
      </c>
      <c r="CY21" s="18">
        <f t="shared" si="52"/>
        <v>0</v>
      </c>
      <c r="CZ21" s="18">
        <f t="shared" si="53"/>
        <v>0</v>
      </c>
      <c r="DA21" s="18">
        <f t="shared" si="54"/>
        <v>0</v>
      </c>
      <c r="DB21" s="7"/>
      <c r="DC21" s="9">
        <v>761650.28314509103</v>
      </c>
      <c r="DD21" s="9">
        <v>631694.38608739688</v>
      </c>
      <c r="DE21" s="9">
        <v>597609.89470146899</v>
      </c>
      <c r="DF21" s="9">
        <v>799266.83199417696</v>
      </c>
      <c r="DG21" s="10">
        <v>539273.26839999994</v>
      </c>
      <c r="DH21" s="10">
        <v>488658.87125710701</v>
      </c>
      <c r="DI21" s="10">
        <f t="shared" si="55"/>
        <v>-129955.89705769415</v>
      </c>
      <c r="DJ21" s="10">
        <f t="shared" si="55"/>
        <v>-34084.491385927889</v>
      </c>
      <c r="DK21" s="10">
        <f t="shared" si="56"/>
        <v>92421.117687396938</v>
      </c>
      <c r="DL21" s="10">
        <f t="shared" si="57"/>
        <v>108951.02344436198</v>
      </c>
      <c r="DM21" s="18">
        <f t="shared" si="58"/>
        <v>-5.3957249164491058E-2</v>
      </c>
      <c r="DN21" s="18">
        <f t="shared" si="59"/>
        <v>-9.3856677326253579E-2</v>
      </c>
      <c r="DO21" s="18">
        <f t="shared" si="60"/>
        <v>-0.17062410391428703</v>
      </c>
      <c r="DP21" s="18">
        <f t="shared" si="61"/>
        <v>-0.32529006983248765</v>
      </c>
      <c r="DQ21" s="7"/>
      <c r="DR21" s="9">
        <v>364959.29816264298</v>
      </c>
      <c r="DS21" s="9">
        <v>263110.62326999998</v>
      </c>
      <c r="DT21" s="9">
        <v>256833.94587980499</v>
      </c>
      <c r="DU21" s="9">
        <v>364959.29820000002</v>
      </c>
      <c r="DV21" s="10">
        <v>263110.62326999998</v>
      </c>
      <c r="DW21" s="10">
        <v>256833.94587980499</v>
      </c>
      <c r="DX21" s="10">
        <f t="shared" si="62"/>
        <v>-101848.674892643</v>
      </c>
      <c r="DY21" s="10">
        <f t="shared" si="62"/>
        <v>-6276.6773901949928</v>
      </c>
      <c r="DZ21" s="10">
        <f t="shared" si="63"/>
        <v>0</v>
      </c>
      <c r="EA21" s="10">
        <f t="shared" si="64"/>
        <v>0</v>
      </c>
      <c r="EB21" s="18">
        <f t="shared" si="65"/>
        <v>-2.3855659312372064E-2</v>
      </c>
      <c r="EC21" s="18">
        <f t="shared" si="66"/>
        <v>-2.3855659312372064E-2</v>
      </c>
      <c r="ED21" s="18">
        <f t="shared" si="67"/>
        <v>-0.27906858492273418</v>
      </c>
      <c r="EE21" s="18">
        <f t="shared" si="68"/>
        <v>-0.27906858499652831</v>
      </c>
      <c r="EF21" s="6"/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10">
        <f t="shared" si="69"/>
        <v>0</v>
      </c>
      <c r="EN21" s="10">
        <f t="shared" si="69"/>
        <v>0</v>
      </c>
      <c r="EO21" s="10">
        <f t="shared" si="70"/>
        <v>0</v>
      </c>
      <c r="EP21" s="10">
        <f t="shared" si="71"/>
        <v>0</v>
      </c>
      <c r="EQ21" s="18">
        <f t="shared" si="72"/>
        <v>0</v>
      </c>
      <c r="ER21" s="18">
        <f t="shared" si="73"/>
        <v>0</v>
      </c>
      <c r="ES21" s="18">
        <f t="shared" si="74"/>
        <v>0</v>
      </c>
      <c r="ET21" s="18">
        <f t="shared" si="75"/>
        <v>0</v>
      </c>
      <c r="EU21" s="7"/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10">
        <f t="shared" si="76"/>
        <v>0</v>
      </c>
      <c r="FC21" s="10">
        <f t="shared" si="76"/>
        <v>0</v>
      </c>
      <c r="FD21" s="10">
        <f t="shared" si="77"/>
        <v>0</v>
      </c>
      <c r="FE21" s="10">
        <f t="shared" si="78"/>
        <v>0</v>
      </c>
      <c r="FF21" s="18">
        <f t="shared" si="79"/>
        <v>0</v>
      </c>
      <c r="FG21" s="18">
        <f t="shared" si="80"/>
        <v>0</v>
      </c>
      <c r="FH21" s="18">
        <f t="shared" si="81"/>
        <v>0</v>
      </c>
      <c r="FI21" s="18">
        <f t="shared" si="82"/>
        <v>0</v>
      </c>
      <c r="FJ21" s="7"/>
    </row>
    <row r="22" spans="1:166">
      <c r="A22" s="5" t="s">
        <v>19</v>
      </c>
      <c r="B22" s="9">
        <f t="shared" si="0"/>
        <v>1356198.7774772691</v>
      </c>
      <c r="C22" s="9">
        <f t="shared" si="1"/>
        <v>1023316.3102204745</v>
      </c>
      <c r="D22" s="9">
        <f t="shared" si="2"/>
        <v>976769.5914806088</v>
      </c>
      <c r="E22" s="9">
        <f t="shared" si="3"/>
        <v>1298883.442659409</v>
      </c>
      <c r="F22" s="9">
        <f t="shared" si="4"/>
        <v>958278.67187051917</v>
      </c>
      <c r="G22" s="9">
        <f t="shared" si="5"/>
        <v>898119.62612701883</v>
      </c>
      <c r="H22" s="10">
        <f t="shared" si="6"/>
        <v>-332882.46725679457</v>
      </c>
      <c r="I22" s="10">
        <f t="shared" si="6"/>
        <v>-46546.718739865697</v>
      </c>
      <c r="J22" s="10">
        <f t="shared" si="7"/>
        <v>65037.638349955319</v>
      </c>
      <c r="K22" s="10">
        <f t="shared" si="8"/>
        <v>78649.965353589971</v>
      </c>
      <c r="L22" s="18">
        <f t="shared" si="9"/>
        <v>-4.5486149565853361E-2</v>
      </c>
      <c r="M22" s="18">
        <f t="shared" si="10"/>
        <v>-6.2778237176115428E-2</v>
      </c>
      <c r="N22" s="18">
        <f t="shared" si="11"/>
        <v>-0.24545256402310386</v>
      </c>
      <c r="O22" s="18">
        <f t="shared" si="12"/>
        <v>-0.2622288956825225</v>
      </c>
      <c r="P22" s="5"/>
      <c r="Q22" s="10">
        <v>11349.50468</v>
      </c>
      <c r="R22" s="9">
        <v>5906.9252145399896</v>
      </c>
      <c r="S22" s="9">
        <v>5909.8394246199896</v>
      </c>
      <c r="T22" s="9">
        <v>11349.50468</v>
      </c>
      <c r="U22" s="10">
        <v>9867.3893126000003</v>
      </c>
      <c r="V22" s="10">
        <v>10262.0403447399</v>
      </c>
      <c r="W22" s="10">
        <f t="shared" si="13"/>
        <v>-5442.5794654600104</v>
      </c>
      <c r="X22" s="10">
        <f t="shared" si="13"/>
        <v>2.9142100799999753</v>
      </c>
      <c r="Y22" s="10">
        <f t="shared" si="14"/>
        <v>-3960.4640980600107</v>
      </c>
      <c r="Z22" s="10">
        <f t="shared" si="15"/>
        <v>-4352.2009201199107</v>
      </c>
      <c r="AA22" s="18">
        <f t="shared" si="16"/>
        <v>4.9335482914640615E-4</v>
      </c>
      <c r="AB22" s="18">
        <f t="shared" si="17"/>
        <v>3.9995486104511646E-2</v>
      </c>
      <c r="AC22" s="18">
        <f t="shared" si="18"/>
        <v>-0.47954334738950127</v>
      </c>
      <c r="AD22" s="18">
        <f t="shared" si="19"/>
        <v>-0.13058855070669037</v>
      </c>
      <c r="AE22" s="7"/>
      <c r="AF22" s="9">
        <v>21389.144654382599</v>
      </c>
      <c r="AG22" s="9">
        <v>20755.4644480516</v>
      </c>
      <c r="AH22" s="9">
        <v>20886.024952493</v>
      </c>
      <c r="AI22" s="9">
        <v>21389.144649999998</v>
      </c>
      <c r="AJ22" s="10">
        <v>20811.724269999999</v>
      </c>
      <c r="AK22" s="10">
        <v>21146.930048527702</v>
      </c>
      <c r="AL22" s="10">
        <f t="shared" si="20"/>
        <v>-633.68020633099877</v>
      </c>
      <c r="AM22" s="10">
        <f t="shared" si="20"/>
        <v>130.56050444140055</v>
      </c>
      <c r="AN22" s="10">
        <f t="shared" si="21"/>
        <v>-56.259821948398894</v>
      </c>
      <c r="AO22" s="10">
        <f t="shared" si="22"/>
        <v>-260.90509603470127</v>
      </c>
      <c r="AP22" s="18">
        <f t="shared" si="23"/>
        <v>6.2904159416994785E-3</v>
      </c>
      <c r="AQ22" s="18">
        <f t="shared" si="24"/>
        <v>1.6106583682299714E-2</v>
      </c>
      <c r="AR22" s="18">
        <f t="shared" si="25"/>
        <v>-2.9626252782443959E-2</v>
      </c>
      <c r="AS22" s="18">
        <f t="shared" si="26"/>
        <v>-2.6995954697982726E-2</v>
      </c>
      <c r="AT22" s="7"/>
      <c r="AU22" s="9">
        <v>2289.6282222724299</v>
      </c>
      <c r="AV22" s="9">
        <v>2403.2438176516798</v>
      </c>
      <c r="AW22" s="9">
        <v>2412.8688996999199</v>
      </c>
      <c r="AX22" s="9">
        <v>2289.6282222724299</v>
      </c>
      <c r="AY22" s="10">
        <v>2403.2075519999999</v>
      </c>
      <c r="AZ22" s="10">
        <v>2418.7816820918802</v>
      </c>
      <c r="BA22" s="10">
        <f t="shared" si="27"/>
        <v>113.61559537924995</v>
      </c>
      <c r="BB22" s="10">
        <f t="shared" si="27"/>
        <v>9.6250820482400741</v>
      </c>
      <c r="BC22" s="10">
        <f t="shared" si="28"/>
        <v>3.6265651679968869E-2</v>
      </c>
      <c r="BD22" s="10">
        <f t="shared" si="29"/>
        <v>-5.9127823919602633</v>
      </c>
      <c r="BE22" s="18">
        <f t="shared" si="30"/>
        <v>4.0050376817967583E-3</v>
      </c>
      <c r="BF22" s="18">
        <f t="shared" si="31"/>
        <v>6.4805597331446417E-3</v>
      </c>
      <c r="BG22" s="18">
        <f t="shared" si="32"/>
        <v>4.9621853134954708E-2</v>
      </c>
      <c r="BH22" s="18">
        <f t="shared" si="33"/>
        <v>4.9606014034384936E-2</v>
      </c>
      <c r="BI22" s="1"/>
      <c r="BJ22" s="9">
        <v>263.90796</v>
      </c>
      <c r="BK22" s="9">
        <v>359.141950814099</v>
      </c>
      <c r="BL22" s="9">
        <v>392.19053101979898</v>
      </c>
      <c r="BM22" s="9">
        <v>2789.6346143001701</v>
      </c>
      <c r="BN22" s="10">
        <v>3811.0273560000001</v>
      </c>
      <c r="BO22" s="10">
        <v>4145.6624438143099</v>
      </c>
      <c r="BP22" s="10">
        <f t="shared" si="34"/>
        <v>95.233990814099002</v>
      </c>
      <c r="BQ22" s="10">
        <f t="shared" si="34"/>
        <v>33.048580205699977</v>
      </c>
      <c r="BR22" s="10">
        <f t="shared" si="35"/>
        <v>-3451.8854051859012</v>
      </c>
      <c r="BS22" s="10">
        <f t="shared" si="36"/>
        <v>-3753.4719127945109</v>
      </c>
      <c r="BT22" s="18">
        <f t="shared" si="37"/>
        <v>9.2020940830737877E-2</v>
      </c>
      <c r="BU22" s="18">
        <f t="shared" si="38"/>
        <v>8.780705477945927E-2</v>
      </c>
      <c r="BV22" s="18">
        <f t="shared" si="39"/>
        <v>0.36086062282509024</v>
      </c>
      <c r="BW22" s="18">
        <f t="shared" si="40"/>
        <v>0.36613853888390491</v>
      </c>
      <c r="BX22" s="1"/>
      <c r="BY22" s="9">
        <v>136752.66010293999</v>
      </c>
      <c r="BZ22" s="9">
        <v>126818.903400607</v>
      </c>
      <c r="CA22" s="9">
        <v>123936.96741714</v>
      </c>
      <c r="CB22" s="9">
        <v>136752.66010000001</v>
      </c>
      <c r="CC22" s="10">
        <v>126985.16255991922</v>
      </c>
      <c r="CD22" s="10">
        <v>124052.94693305</v>
      </c>
      <c r="CE22" s="10">
        <f t="shared" si="41"/>
        <v>-9933.7567023329902</v>
      </c>
      <c r="CF22" s="10">
        <f t="shared" si="41"/>
        <v>-2881.9359834670031</v>
      </c>
      <c r="CG22" s="10">
        <f t="shared" si="42"/>
        <v>-166.25915931221971</v>
      </c>
      <c r="CH22" s="10">
        <f t="shared" si="43"/>
        <v>-115.9795159100031</v>
      </c>
      <c r="CI22" s="18">
        <f t="shared" si="44"/>
        <v>-2.2724813936951367E-2</v>
      </c>
      <c r="CJ22" s="18">
        <f t="shared" si="45"/>
        <v>-2.3091009750730716E-2</v>
      </c>
      <c r="CK22" s="18">
        <f t="shared" si="46"/>
        <v>-7.2640317891113762E-2</v>
      </c>
      <c r="CL22" s="18">
        <f t="shared" si="47"/>
        <v>-7.1424552421417861E-2</v>
      </c>
      <c r="CM22" s="6"/>
      <c r="CN22" s="9">
        <v>15877.821399999995</v>
      </c>
      <c r="CO22" s="9">
        <v>15877.821399999995</v>
      </c>
      <c r="CP22" s="9">
        <v>15877.821399999995</v>
      </c>
      <c r="CQ22" s="9">
        <v>15877.821399999995</v>
      </c>
      <c r="CR22" s="9">
        <v>15877.821399999995</v>
      </c>
      <c r="CS22" s="9">
        <v>15877.821399999995</v>
      </c>
      <c r="CT22" s="10">
        <f t="shared" si="48"/>
        <v>0</v>
      </c>
      <c r="CU22" s="10">
        <f t="shared" si="48"/>
        <v>0</v>
      </c>
      <c r="CV22" s="10">
        <f t="shared" si="49"/>
        <v>0</v>
      </c>
      <c r="CW22" s="10">
        <f t="shared" si="50"/>
        <v>0</v>
      </c>
      <c r="CX22" s="18">
        <f t="shared" si="51"/>
        <v>0</v>
      </c>
      <c r="CY22" s="18">
        <f t="shared" si="52"/>
        <v>0</v>
      </c>
      <c r="CZ22" s="18">
        <f t="shared" si="53"/>
        <v>0</v>
      </c>
      <c r="DA22" s="18">
        <f t="shared" si="54"/>
        <v>0</v>
      </c>
      <c r="DB22" s="7"/>
      <c r="DC22" s="9">
        <v>786973.12745740102</v>
      </c>
      <c r="DD22" s="9">
        <v>577121.34776881011</v>
      </c>
      <c r="DE22" s="9">
        <v>542576.23057284101</v>
      </c>
      <c r="DF22" s="9">
        <v>727132.06599283637</v>
      </c>
      <c r="DG22" s="10">
        <v>504448.87719999999</v>
      </c>
      <c r="DH22" s="10">
        <v>455437.79499199998</v>
      </c>
      <c r="DI22" s="10">
        <f t="shared" si="55"/>
        <v>-209851.7796885909</v>
      </c>
      <c r="DJ22" s="10">
        <f t="shared" si="55"/>
        <v>-34545.117195969098</v>
      </c>
      <c r="DK22" s="10">
        <f t="shared" si="56"/>
        <v>72672.470568810124</v>
      </c>
      <c r="DL22" s="10">
        <f t="shared" si="57"/>
        <v>87138.435580841033</v>
      </c>
      <c r="DM22" s="18">
        <f t="shared" si="58"/>
        <v>-5.9857631899292656E-2</v>
      </c>
      <c r="DN22" s="18">
        <f t="shared" si="59"/>
        <v>-9.7157679247977538E-2</v>
      </c>
      <c r="DO22" s="18">
        <f t="shared" si="60"/>
        <v>-0.26665685570051467</v>
      </c>
      <c r="DP22" s="18">
        <f t="shared" si="61"/>
        <v>-0.30624861590828295</v>
      </c>
      <c r="DQ22" s="7"/>
      <c r="DR22" s="9">
        <v>381302.983000273</v>
      </c>
      <c r="DS22" s="9">
        <v>274073.46221999999</v>
      </c>
      <c r="DT22" s="9">
        <v>264777.64828279498</v>
      </c>
      <c r="DU22" s="9">
        <v>381302.98300000001</v>
      </c>
      <c r="DV22" s="10">
        <v>274073.46221999999</v>
      </c>
      <c r="DW22" s="10">
        <v>264777.64828279498</v>
      </c>
      <c r="DX22" s="10">
        <f t="shared" si="62"/>
        <v>-107229.52078027301</v>
      </c>
      <c r="DY22" s="10">
        <f t="shared" si="62"/>
        <v>-9295.8139372050064</v>
      </c>
      <c r="DZ22" s="10">
        <f t="shared" si="63"/>
        <v>0</v>
      </c>
      <c r="EA22" s="10">
        <f t="shared" si="64"/>
        <v>0</v>
      </c>
      <c r="EB22" s="18">
        <f t="shared" si="65"/>
        <v>-3.3917234678282039E-2</v>
      </c>
      <c r="EC22" s="18">
        <f t="shared" si="66"/>
        <v>-3.3917234678282039E-2</v>
      </c>
      <c r="ED22" s="18">
        <f t="shared" si="67"/>
        <v>-0.28121867795667427</v>
      </c>
      <c r="EE22" s="18">
        <f t="shared" si="68"/>
        <v>-0.28121867795615968</v>
      </c>
      <c r="EF22" s="6"/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10">
        <f t="shared" si="69"/>
        <v>0</v>
      </c>
      <c r="EN22" s="10">
        <f t="shared" si="69"/>
        <v>0</v>
      </c>
      <c r="EO22" s="10">
        <f t="shared" si="70"/>
        <v>0</v>
      </c>
      <c r="EP22" s="10">
        <f t="shared" si="71"/>
        <v>0</v>
      </c>
      <c r="EQ22" s="18">
        <f t="shared" si="72"/>
        <v>0</v>
      </c>
      <c r="ER22" s="18">
        <f t="shared" si="73"/>
        <v>0</v>
      </c>
      <c r="ES22" s="18">
        <f t="shared" si="74"/>
        <v>0</v>
      </c>
      <c r="ET22" s="18">
        <f t="shared" si="75"/>
        <v>0</v>
      </c>
      <c r="EU22" s="7"/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10">
        <f t="shared" si="76"/>
        <v>0</v>
      </c>
      <c r="FC22" s="10">
        <f t="shared" si="76"/>
        <v>0</v>
      </c>
      <c r="FD22" s="10">
        <f t="shared" si="77"/>
        <v>0</v>
      </c>
      <c r="FE22" s="10">
        <f t="shared" si="78"/>
        <v>0</v>
      </c>
      <c r="FF22" s="18">
        <f t="shared" si="79"/>
        <v>0</v>
      </c>
      <c r="FG22" s="18">
        <f t="shared" si="80"/>
        <v>0</v>
      </c>
      <c r="FH22" s="18">
        <f t="shared" si="81"/>
        <v>0</v>
      </c>
      <c r="FI22" s="18">
        <f t="shared" si="82"/>
        <v>0</v>
      </c>
      <c r="FJ22" s="7"/>
    </row>
    <row r="23" spans="1:166">
      <c r="A23" s="5" t="s">
        <v>20</v>
      </c>
      <c r="B23" s="9">
        <f t="shared" si="0"/>
        <v>3022881.0935085644</v>
      </c>
      <c r="C23" s="9">
        <f t="shared" si="1"/>
        <v>2056119.8595696092</v>
      </c>
      <c r="D23" s="9">
        <f t="shared" si="2"/>
        <v>1956118.3110321073</v>
      </c>
      <c r="E23" s="9">
        <f t="shared" si="3"/>
        <v>3104606.1798880538</v>
      </c>
      <c r="F23" s="9">
        <f t="shared" si="4"/>
        <v>2097033.3262207466</v>
      </c>
      <c r="G23" s="9">
        <f t="shared" si="5"/>
        <v>1950116.4778037125</v>
      </c>
      <c r="H23" s="10">
        <f t="shared" si="6"/>
        <v>-966761.23393895524</v>
      </c>
      <c r="I23" s="10">
        <f t="shared" si="6"/>
        <v>-100001.54853750183</v>
      </c>
      <c r="J23" s="10">
        <f t="shared" si="7"/>
        <v>-40913.466651137453</v>
      </c>
      <c r="K23" s="10">
        <f t="shared" si="8"/>
        <v>6001.8332283948548</v>
      </c>
      <c r="L23" s="18">
        <f t="shared" si="9"/>
        <v>-4.8636050117445165E-2</v>
      </c>
      <c r="M23" s="18">
        <f t="shared" si="10"/>
        <v>-7.005937701610411E-2</v>
      </c>
      <c r="N23" s="18">
        <f t="shared" si="11"/>
        <v>-0.31981450941454842</v>
      </c>
      <c r="O23" s="18">
        <f t="shared" si="12"/>
        <v>-0.32454127682746492</v>
      </c>
      <c r="P23" s="5"/>
      <c r="Q23" s="10">
        <v>12962.757294950001</v>
      </c>
      <c r="R23" s="9">
        <v>13673.9951704799</v>
      </c>
      <c r="S23" s="9">
        <v>17719.636927649899</v>
      </c>
      <c r="T23" s="9">
        <v>12949.2889</v>
      </c>
      <c r="U23" s="10">
        <v>13083.161897800001</v>
      </c>
      <c r="V23" s="10">
        <v>13559.13481043</v>
      </c>
      <c r="W23" s="10">
        <f t="shared" si="13"/>
        <v>711.23787552989961</v>
      </c>
      <c r="X23" s="10">
        <f t="shared" si="13"/>
        <v>4045.6417571699985</v>
      </c>
      <c r="Y23" s="10">
        <f t="shared" si="14"/>
        <v>590.83327267989989</v>
      </c>
      <c r="Z23" s="10">
        <f t="shared" si="15"/>
        <v>4160.5021172198994</v>
      </c>
      <c r="AA23" s="18">
        <f t="shared" si="16"/>
        <v>0.29586391590249578</v>
      </c>
      <c r="AB23" s="18">
        <f t="shared" si="17"/>
        <v>3.6380571940337773E-2</v>
      </c>
      <c r="AC23" s="18">
        <f t="shared" si="18"/>
        <v>5.4867792349007564E-2</v>
      </c>
      <c r="AD23" s="18">
        <f t="shared" si="19"/>
        <v>1.0338250913530939E-2</v>
      </c>
      <c r="AE23" s="7"/>
      <c r="AF23" s="9">
        <v>94816.924656477</v>
      </c>
      <c r="AG23" s="9">
        <v>85626.679684632007</v>
      </c>
      <c r="AH23" s="9">
        <v>84260.5461451054</v>
      </c>
      <c r="AI23" s="9">
        <v>94830.393060000002</v>
      </c>
      <c r="AJ23" s="10">
        <v>94059.676869999996</v>
      </c>
      <c r="AK23" s="10">
        <v>94587.806245687199</v>
      </c>
      <c r="AL23" s="10">
        <f t="shared" si="20"/>
        <v>-9190.2449718449934</v>
      </c>
      <c r="AM23" s="10">
        <f t="shared" si="20"/>
        <v>-1366.1335395266069</v>
      </c>
      <c r="AN23" s="10">
        <f t="shared" si="21"/>
        <v>-8432.997185367989</v>
      </c>
      <c r="AO23" s="10">
        <f t="shared" si="22"/>
        <v>-10327.2601005818</v>
      </c>
      <c r="AP23" s="18">
        <f t="shared" si="23"/>
        <v>-1.5954531281116534E-2</v>
      </c>
      <c r="AQ23" s="18">
        <f t="shared" si="24"/>
        <v>5.6148329790366176E-3</v>
      </c>
      <c r="AR23" s="18">
        <f t="shared" si="25"/>
        <v>-9.6926208112542933E-2</v>
      </c>
      <c r="AS23" s="18">
        <f t="shared" si="26"/>
        <v>-8.1273119843800253E-3</v>
      </c>
      <c r="AT23" s="7"/>
      <c r="AU23" s="9">
        <v>3182.9519290829699</v>
      </c>
      <c r="AV23" s="9">
        <v>3331.1531410448702</v>
      </c>
      <c r="AW23" s="9">
        <v>3343.0286048645398</v>
      </c>
      <c r="AX23" s="9">
        <v>3182.9519290829699</v>
      </c>
      <c r="AY23" s="10">
        <v>3331.104135</v>
      </c>
      <c r="AZ23" s="10">
        <v>3350.3920417754198</v>
      </c>
      <c r="BA23" s="10">
        <f t="shared" si="27"/>
        <v>148.2012119619003</v>
      </c>
      <c r="BB23" s="10">
        <f t="shared" si="27"/>
        <v>11.875463819669676</v>
      </c>
      <c r="BC23" s="10">
        <f t="shared" si="28"/>
        <v>4.9006044870111509E-2</v>
      </c>
      <c r="BD23" s="10">
        <f t="shared" si="29"/>
        <v>-7.3634369108799547</v>
      </c>
      <c r="BE23" s="18">
        <f t="shared" si="30"/>
        <v>3.5649708424827157E-3</v>
      </c>
      <c r="BF23" s="18">
        <f t="shared" si="31"/>
        <v>5.7902443135179086E-3</v>
      </c>
      <c r="BG23" s="18">
        <f t="shared" si="32"/>
        <v>4.6560933141267413E-2</v>
      </c>
      <c r="BH23" s="18">
        <f t="shared" si="33"/>
        <v>4.6545536727510002E-2</v>
      </c>
      <c r="BI23" s="1"/>
      <c r="BJ23" s="9">
        <v>860.54241999999999</v>
      </c>
      <c r="BK23" s="9">
        <v>968.32210883630296</v>
      </c>
      <c r="BL23" s="9">
        <v>1001.527692602</v>
      </c>
      <c r="BM23" s="9">
        <v>851.69521872980204</v>
      </c>
      <c r="BN23" s="10">
        <v>958.90957060000005</v>
      </c>
      <c r="BO23" s="10">
        <v>991.22622908838605</v>
      </c>
      <c r="BP23" s="10">
        <f t="shared" si="34"/>
        <v>107.77968883630297</v>
      </c>
      <c r="BQ23" s="10">
        <f t="shared" si="34"/>
        <v>33.205583765697043</v>
      </c>
      <c r="BR23" s="10">
        <f t="shared" si="35"/>
        <v>9.4125382363029075</v>
      </c>
      <c r="BS23" s="10">
        <f t="shared" si="36"/>
        <v>10.301463513613953</v>
      </c>
      <c r="BT23" s="18">
        <f t="shared" si="37"/>
        <v>3.4291878149516175E-2</v>
      </c>
      <c r="BU23" s="18">
        <f t="shared" si="38"/>
        <v>3.3701466206208702E-2</v>
      </c>
      <c r="BV23" s="18">
        <f t="shared" si="39"/>
        <v>0.12524622416208483</v>
      </c>
      <c r="BW23" s="18">
        <f t="shared" si="40"/>
        <v>0.12588347276399525</v>
      </c>
      <c r="BX23" s="1"/>
      <c r="BY23" s="9">
        <v>94909.2009809304</v>
      </c>
      <c r="BZ23" s="9">
        <v>96982.957740930899</v>
      </c>
      <c r="CA23" s="9">
        <v>96596.531828934298</v>
      </c>
      <c r="CB23" s="9">
        <v>94909.200979999994</v>
      </c>
      <c r="CC23" s="10">
        <v>97141.748637346886</v>
      </c>
      <c r="CD23" s="10">
        <v>97811.512080930304</v>
      </c>
      <c r="CE23" s="10">
        <f t="shared" si="41"/>
        <v>2073.7567600004986</v>
      </c>
      <c r="CF23" s="10">
        <f t="shared" si="41"/>
        <v>-386.42591199660092</v>
      </c>
      <c r="CG23" s="10">
        <f t="shared" si="42"/>
        <v>-158.79089641598694</v>
      </c>
      <c r="CH23" s="10">
        <f t="shared" si="43"/>
        <v>-1214.9802519960067</v>
      </c>
      <c r="CI23" s="18">
        <f t="shared" si="44"/>
        <v>-3.98447233408631E-3</v>
      </c>
      <c r="CJ23" s="18">
        <f t="shared" si="45"/>
        <v>6.8947023599894635E-3</v>
      </c>
      <c r="CK23" s="18">
        <f t="shared" si="46"/>
        <v>2.1849902207238765E-2</v>
      </c>
      <c r="CL23" s="18">
        <f t="shared" si="47"/>
        <v>2.352298443453708E-2</v>
      </c>
      <c r="CM23" s="6"/>
      <c r="CN23" s="9">
        <v>15379.911999999995</v>
      </c>
      <c r="CO23" s="9">
        <v>15379.911999999995</v>
      </c>
      <c r="CP23" s="9">
        <v>15379.911999999995</v>
      </c>
      <c r="CQ23" s="9">
        <v>15379.911999999995</v>
      </c>
      <c r="CR23" s="9">
        <v>15379.911999999995</v>
      </c>
      <c r="CS23" s="9">
        <v>15379.911999999995</v>
      </c>
      <c r="CT23" s="10">
        <f t="shared" si="48"/>
        <v>0</v>
      </c>
      <c r="CU23" s="10">
        <f t="shared" si="48"/>
        <v>0</v>
      </c>
      <c r="CV23" s="10">
        <f t="shared" si="49"/>
        <v>0</v>
      </c>
      <c r="CW23" s="10">
        <f t="shared" si="50"/>
        <v>0</v>
      </c>
      <c r="CX23" s="18">
        <f t="shared" si="51"/>
        <v>0</v>
      </c>
      <c r="CY23" s="18">
        <f t="shared" si="52"/>
        <v>0</v>
      </c>
      <c r="CZ23" s="18">
        <f t="shared" si="53"/>
        <v>0</v>
      </c>
      <c r="DA23" s="18">
        <f t="shared" si="54"/>
        <v>0</v>
      </c>
      <c r="DB23" s="7"/>
      <c r="DC23" s="9">
        <v>1848893.3234830899</v>
      </c>
      <c r="DD23" s="9">
        <v>1244965.7386136854</v>
      </c>
      <c r="DE23" s="9">
        <v>1170542.42544403</v>
      </c>
      <c r="DF23" s="9">
        <v>1930627.2571002406</v>
      </c>
      <c r="DG23" s="10">
        <v>1277887.7120000001</v>
      </c>
      <c r="DH23" s="10">
        <v>1157161.79200688</v>
      </c>
      <c r="DI23" s="10">
        <f t="shared" si="55"/>
        <v>-603927.58486940456</v>
      </c>
      <c r="DJ23" s="10">
        <f t="shared" si="55"/>
        <v>-74423.31316965539</v>
      </c>
      <c r="DK23" s="10">
        <f t="shared" si="56"/>
        <v>-32921.973386314698</v>
      </c>
      <c r="DL23" s="10">
        <f t="shared" si="57"/>
        <v>13380.633437149925</v>
      </c>
      <c r="DM23" s="18">
        <f t="shared" si="58"/>
        <v>-5.9779406662651177E-2</v>
      </c>
      <c r="DN23" s="18">
        <f t="shared" si="59"/>
        <v>-9.4473026745185582E-2</v>
      </c>
      <c r="DO23" s="18">
        <f t="shared" si="60"/>
        <v>-0.32664274201157184</v>
      </c>
      <c r="DP23" s="18">
        <f t="shared" si="61"/>
        <v>-0.33809713537383745</v>
      </c>
      <c r="DQ23" s="7"/>
      <c r="DR23" s="9">
        <v>951875.48074403405</v>
      </c>
      <c r="DS23" s="9">
        <v>595191.10111000005</v>
      </c>
      <c r="DT23" s="9">
        <v>567274.70238892105</v>
      </c>
      <c r="DU23" s="9">
        <v>951875.48069999996</v>
      </c>
      <c r="DV23" s="10">
        <v>595191.10111000005</v>
      </c>
      <c r="DW23" s="10">
        <v>567274.70238892105</v>
      </c>
      <c r="DX23" s="10">
        <f t="shared" si="62"/>
        <v>-356684.379634034</v>
      </c>
      <c r="DY23" s="10">
        <f t="shared" si="62"/>
        <v>-27916.398721078993</v>
      </c>
      <c r="DZ23" s="10">
        <f t="shared" si="63"/>
        <v>0</v>
      </c>
      <c r="EA23" s="10">
        <f t="shared" si="64"/>
        <v>0</v>
      </c>
      <c r="EB23" s="18">
        <f t="shared" si="65"/>
        <v>-4.6903252869568077E-2</v>
      </c>
      <c r="EC23" s="18">
        <f t="shared" si="66"/>
        <v>-4.6903252869568077E-2</v>
      </c>
      <c r="ED23" s="18">
        <f t="shared" si="67"/>
        <v>-0.37471747812563827</v>
      </c>
      <c r="EE23" s="18">
        <f t="shared" si="68"/>
        <v>-0.37471747809671252</v>
      </c>
      <c r="EF23" s="6"/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0</v>
      </c>
      <c r="EM23" s="10">
        <f t="shared" si="69"/>
        <v>0</v>
      </c>
      <c r="EN23" s="10">
        <f t="shared" si="69"/>
        <v>0</v>
      </c>
      <c r="EO23" s="10">
        <f t="shared" si="70"/>
        <v>0</v>
      </c>
      <c r="EP23" s="10">
        <f t="shared" si="71"/>
        <v>0</v>
      </c>
      <c r="EQ23" s="18">
        <f t="shared" si="72"/>
        <v>0</v>
      </c>
      <c r="ER23" s="18">
        <f t="shared" si="73"/>
        <v>0</v>
      </c>
      <c r="ES23" s="18">
        <f t="shared" si="74"/>
        <v>0</v>
      </c>
      <c r="ET23" s="18">
        <f t="shared" si="75"/>
        <v>0</v>
      </c>
      <c r="EU23" s="7"/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10">
        <f t="shared" si="76"/>
        <v>0</v>
      </c>
      <c r="FC23" s="10">
        <f t="shared" si="76"/>
        <v>0</v>
      </c>
      <c r="FD23" s="10">
        <f t="shared" si="77"/>
        <v>0</v>
      </c>
      <c r="FE23" s="10">
        <f t="shared" si="78"/>
        <v>0</v>
      </c>
      <c r="FF23" s="18">
        <f t="shared" si="79"/>
        <v>0</v>
      </c>
      <c r="FG23" s="18">
        <f t="shared" si="80"/>
        <v>0</v>
      </c>
      <c r="FH23" s="18">
        <f t="shared" si="81"/>
        <v>0</v>
      </c>
      <c r="FI23" s="18">
        <f t="shared" si="82"/>
        <v>0</v>
      </c>
      <c r="FJ23" s="7"/>
    </row>
    <row r="24" spans="1:166">
      <c r="A24" s="5" t="s">
        <v>21</v>
      </c>
      <c r="B24" s="9">
        <f t="shared" si="0"/>
        <v>1684290.3127906658</v>
      </c>
      <c r="C24" s="9">
        <f t="shared" si="1"/>
        <v>1327900.1473302918</v>
      </c>
      <c r="D24" s="9">
        <f t="shared" si="2"/>
        <v>1287451.7768853621</v>
      </c>
      <c r="E24" s="9">
        <f t="shared" si="3"/>
        <v>1715552.8374257039</v>
      </c>
      <c r="F24" s="9">
        <f t="shared" si="4"/>
        <v>1391546.947892634</v>
      </c>
      <c r="G24" s="9">
        <f t="shared" si="5"/>
        <v>1306025.484922549</v>
      </c>
      <c r="H24" s="10">
        <f t="shared" si="6"/>
        <v>-356390.16546037397</v>
      </c>
      <c r="I24" s="10">
        <f t="shared" si="6"/>
        <v>-40448.370444929693</v>
      </c>
      <c r="J24" s="10">
        <f t="shared" si="7"/>
        <v>-63646.800562342163</v>
      </c>
      <c r="K24" s="10">
        <f t="shared" si="8"/>
        <v>-18573.70803718688</v>
      </c>
      <c r="L24" s="18">
        <f t="shared" si="9"/>
        <v>-3.0460400600338867E-2</v>
      </c>
      <c r="M24" s="18">
        <f t="shared" si="10"/>
        <v>-6.1457835180910809E-2</v>
      </c>
      <c r="N24" s="18">
        <f t="shared" si="11"/>
        <v>-0.21159663672818879</v>
      </c>
      <c r="O24" s="18">
        <f t="shared" si="12"/>
        <v>-0.1888638358811853</v>
      </c>
      <c r="P24" s="5"/>
      <c r="Q24" s="10">
        <v>7822.4265165848001</v>
      </c>
      <c r="R24" s="9">
        <v>6770.1559355199897</v>
      </c>
      <c r="S24" s="9">
        <v>8180.39491731</v>
      </c>
      <c r="T24" s="9">
        <v>7478.4655789999997</v>
      </c>
      <c r="U24" s="10">
        <v>5856.6912193999997</v>
      </c>
      <c r="V24" s="10">
        <v>6337.8556619499996</v>
      </c>
      <c r="W24" s="10">
        <f t="shared" si="13"/>
        <v>-1052.2705810648104</v>
      </c>
      <c r="X24" s="10">
        <f t="shared" si="13"/>
        <v>1410.2389817900103</v>
      </c>
      <c r="Y24" s="10">
        <f t="shared" si="14"/>
        <v>913.46471611999004</v>
      </c>
      <c r="Z24" s="10">
        <f t="shared" si="15"/>
        <v>1842.5392553600004</v>
      </c>
      <c r="AA24" s="18">
        <f t="shared" si="16"/>
        <v>0.20830228952203525</v>
      </c>
      <c r="AB24" s="18">
        <f t="shared" si="17"/>
        <v>8.2156361762110067E-2</v>
      </c>
      <c r="AC24" s="18">
        <f t="shared" si="18"/>
        <v>-0.13451971441774849</v>
      </c>
      <c r="AD24" s="18">
        <f t="shared" si="19"/>
        <v>-0.21685923970206455</v>
      </c>
      <c r="AE24" s="7"/>
      <c r="AF24" s="9">
        <v>31660.8735076993</v>
      </c>
      <c r="AG24" s="9">
        <v>31258.6687291286</v>
      </c>
      <c r="AH24" s="9">
        <v>31318.458854024801</v>
      </c>
      <c r="AI24" s="9">
        <v>32004.834449999998</v>
      </c>
      <c r="AJ24" s="10">
        <v>31624.9038</v>
      </c>
      <c r="AK24" s="10">
        <v>31960.880319413402</v>
      </c>
      <c r="AL24" s="10">
        <f t="shared" si="20"/>
        <v>-402.2047785707</v>
      </c>
      <c r="AM24" s="10">
        <f t="shared" si="20"/>
        <v>59.790124896200723</v>
      </c>
      <c r="AN24" s="10">
        <f t="shared" si="21"/>
        <v>-366.23507087140024</v>
      </c>
      <c r="AO24" s="10">
        <f t="shared" si="22"/>
        <v>-642.42146538860106</v>
      </c>
      <c r="AP24" s="18">
        <f t="shared" si="23"/>
        <v>1.9127534001627169E-3</v>
      </c>
      <c r="AQ24" s="18">
        <f t="shared" si="24"/>
        <v>1.0623795776207279E-2</v>
      </c>
      <c r="AR24" s="18">
        <f t="shared" si="25"/>
        <v>-1.2703527540795479E-2</v>
      </c>
      <c r="AS24" s="18">
        <f t="shared" si="26"/>
        <v>-1.1871039376677621E-2</v>
      </c>
      <c r="AT24" s="7"/>
      <c r="AU24" s="9">
        <v>7636.0484610406002</v>
      </c>
      <c r="AV24" s="9">
        <v>8078.7920929298198</v>
      </c>
      <c r="AW24" s="9">
        <v>8107.1906903607596</v>
      </c>
      <c r="AX24" s="9">
        <v>7636.0484610406002</v>
      </c>
      <c r="AY24" s="10">
        <v>8078.6553889999996</v>
      </c>
      <c r="AZ24" s="10">
        <v>8125.1668497973897</v>
      </c>
      <c r="BA24" s="10">
        <f t="shared" si="27"/>
        <v>442.74363188921961</v>
      </c>
      <c r="BB24" s="10">
        <f t="shared" si="27"/>
        <v>28.398597430939844</v>
      </c>
      <c r="BC24" s="10">
        <f t="shared" si="28"/>
        <v>0.1367039298202144</v>
      </c>
      <c r="BD24" s="10">
        <f t="shared" si="29"/>
        <v>-17.976159436630041</v>
      </c>
      <c r="BE24" s="18">
        <f t="shared" si="30"/>
        <v>3.5152033997499412E-3</v>
      </c>
      <c r="BF24" s="18">
        <f t="shared" si="31"/>
        <v>5.7573270003224422E-3</v>
      </c>
      <c r="BG24" s="18">
        <f t="shared" si="32"/>
        <v>5.7980725783514063E-2</v>
      </c>
      <c r="BH24" s="18">
        <f t="shared" si="33"/>
        <v>5.7962823339531726E-2</v>
      </c>
      <c r="BI24" s="1"/>
      <c r="BJ24" s="9">
        <v>24.807022</v>
      </c>
      <c r="BK24" s="9">
        <v>27.9139541212</v>
      </c>
      <c r="BL24" s="9">
        <v>28.8711760356999</v>
      </c>
      <c r="BM24" s="9">
        <v>24.551934782</v>
      </c>
      <c r="BN24" s="10">
        <v>27.64261759</v>
      </c>
      <c r="BO24" s="10">
        <v>28.574214335999901</v>
      </c>
      <c r="BP24" s="10">
        <f t="shared" si="34"/>
        <v>3.1069321211999998</v>
      </c>
      <c r="BQ24" s="10">
        <f t="shared" si="34"/>
        <v>0.95722191449990035</v>
      </c>
      <c r="BR24" s="10">
        <f t="shared" si="35"/>
        <v>0.27133653119999934</v>
      </c>
      <c r="BS24" s="10">
        <f t="shared" si="36"/>
        <v>0.29696169969999886</v>
      </c>
      <c r="BT24" s="18">
        <f t="shared" si="37"/>
        <v>3.42918781890851E-2</v>
      </c>
      <c r="BU24" s="18">
        <f t="shared" si="38"/>
        <v>3.3701466330631272E-2</v>
      </c>
      <c r="BV24" s="18">
        <f t="shared" si="39"/>
        <v>0.12524405876690881</v>
      </c>
      <c r="BW24" s="18">
        <f t="shared" si="40"/>
        <v>0.12588347254269766</v>
      </c>
      <c r="BX24" s="1"/>
      <c r="BY24" s="9">
        <v>139234.40601437801</v>
      </c>
      <c r="BZ24" s="9">
        <v>129110.393197647</v>
      </c>
      <c r="CA24" s="9">
        <v>125727.893983728</v>
      </c>
      <c r="CB24" s="9">
        <v>139234.40599999999</v>
      </c>
      <c r="CC24" s="10">
        <v>129171.67802664397</v>
      </c>
      <c r="CD24" s="10">
        <v>126152.85717687799</v>
      </c>
      <c r="CE24" s="10">
        <f t="shared" si="41"/>
        <v>-10124.012816731003</v>
      </c>
      <c r="CF24" s="10">
        <f t="shared" si="41"/>
        <v>-3382.4992139189999</v>
      </c>
      <c r="CG24" s="10">
        <f t="shared" si="42"/>
        <v>-61.284828996969736</v>
      </c>
      <c r="CH24" s="10">
        <f t="shared" si="43"/>
        <v>-424.96319314998982</v>
      </c>
      <c r="CI24" s="18">
        <f t="shared" si="44"/>
        <v>-2.6198504474701304E-2</v>
      </c>
      <c r="CJ24" s="18">
        <f t="shared" si="45"/>
        <v>-2.3370609532093359E-2</v>
      </c>
      <c r="CK24" s="18">
        <f t="shared" si="46"/>
        <v>-7.2712004931349716E-2</v>
      </c>
      <c r="CL24" s="18">
        <f t="shared" si="47"/>
        <v>-7.2271849052568338E-2</v>
      </c>
      <c r="CM24" s="6"/>
      <c r="CN24" s="9">
        <v>107236.77570000009</v>
      </c>
      <c r="CO24" s="9">
        <v>107236.77570000009</v>
      </c>
      <c r="CP24" s="9">
        <v>107236.77570000009</v>
      </c>
      <c r="CQ24" s="9">
        <v>107236.77570000009</v>
      </c>
      <c r="CR24" s="9">
        <v>107236.77570000009</v>
      </c>
      <c r="CS24" s="9">
        <v>107236.77570000009</v>
      </c>
      <c r="CT24" s="10">
        <f t="shared" si="48"/>
        <v>0</v>
      </c>
      <c r="CU24" s="10">
        <f t="shared" si="48"/>
        <v>0</v>
      </c>
      <c r="CV24" s="10">
        <f t="shared" si="49"/>
        <v>0</v>
      </c>
      <c r="CW24" s="10">
        <f t="shared" si="50"/>
        <v>0</v>
      </c>
      <c r="CX24" s="18">
        <f t="shared" si="51"/>
        <v>0</v>
      </c>
      <c r="CY24" s="18">
        <f t="shared" si="52"/>
        <v>0</v>
      </c>
      <c r="CZ24" s="18">
        <f t="shared" si="53"/>
        <v>0</v>
      </c>
      <c r="DA24" s="18">
        <f t="shared" si="54"/>
        <v>0</v>
      </c>
      <c r="DB24" s="7"/>
      <c r="DC24" s="9">
        <v>959488.97137404</v>
      </c>
      <c r="DD24" s="9">
        <v>686266.836480945</v>
      </c>
      <c r="DE24" s="9">
        <v>659905.15631354495</v>
      </c>
      <c r="DF24" s="9">
        <v>990751.75110088103</v>
      </c>
      <c r="DG24" s="10">
        <v>750399.98990000004</v>
      </c>
      <c r="DH24" s="10">
        <v>679236.33974981599</v>
      </c>
      <c r="DI24" s="10">
        <f t="shared" si="55"/>
        <v>-273222.134893095</v>
      </c>
      <c r="DJ24" s="10">
        <f t="shared" si="55"/>
        <v>-26361.680167400045</v>
      </c>
      <c r="DK24" s="10">
        <f t="shared" si="56"/>
        <v>-64133.153419055045</v>
      </c>
      <c r="DL24" s="10">
        <f t="shared" si="57"/>
        <v>-19331.183436271036</v>
      </c>
      <c r="DM24" s="18">
        <f t="shared" si="58"/>
        <v>-3.8413163460700041E-2</v>
      </c>
      <c r="DN24" s="18">
        <f t="shared" si="59"/>
        <v>-9.4834289856090589E-2</v>
      </c>
      <c r="DO24" s="18">
        <f t="shared" si="60"/>
        <v>-0.28475797330096059</v>
      </c>
      <c r="DP24" s="18">
        <f t="shared" si="61"/>
        <v>-0.24259534331764981</v>
      </c>
      <c r="DQ24" s="7"/>
      <c r="DR24" s="9">
        <v>431186.00419492298</v>
      </c>
      <c r="DS24" s="9">
        <v>359150.61124</v>
      </c>
      <c r="DT24" s="9">
        <v>346947.03525035799</v>
      </c>
      <c r="DU24" s="9">
        <v>431186.00420000002</v>
      </c>
      <c r="DV24" s="10">
        <v>359150.61124</v>
      </c>
      <c r="DW24" s="10">
        <v>346947.03525035799</v>
      </c>
      <c r="DX24" s="10">
        <f t="shared" si="62"/>
        <v>-72035.39295492298</v>
      </c>
      <c r="DY24" s="10">
        <f t="shared" si="62"/>
        <v>-12203.575989642006</v>
      </c>
      <c r="DZ24" s="10">
        <f t="shared" si="63"/>
        <v>0</v>
      </c>
      <c r="EA24" s="10">
        <f t="shared" si="64"/>
        <v>0</v>
      </c>
      <c r="EB24" s="18">
        <f t="shared" si="65"/>
        <v>-3.3978992678052405E-2</v>
      </c>
      <c r="EC24" s="18">
        <f t="shared" si="66"/>
        <v>-3.3978992678052405E-2</v>
      </c>
      <c r="ED24" s="18">
        <f t="shared" si="67"/>
        <v>-0.16706338390881187</v>
      </c>
      <c r="EE24" s="18">
        <f t="shared" si="68"/>
        <v>-0.16706338391861936</v>
      </c>
      <c r="EF24" s="6"/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0</v>
      </c>
      <c r="EM24" s="10">
        <f t="shared" si="69"/>
        <v>0</v>
      </c>
      <c r="EN24" s="10">
        <f t="shared" si="69"/>
        <v>0</v>
      </c>
      <c r="EO24" s="10">
        <f t="shared" si="70"/>
        <v>0</v>
      </c>
      <c r="EP24" s="10">
        <f t="shared" si="71"/>
        <v>0</v>
      </c>
      <c r="EQ24" s="18">
        <f t="shared" si="72"/>
        <v>0</v>
      </c>
      <c r="ER24" s="18">
        <f t="shared" si="73"/>
        <v>0</v>
      </c>
      <c r="ES24" s="18">
        <f t="shared" si="74"/>
        <v>0</v>
      </c>
      <c r="ET24" s="18">
        <f t="shared" si="75"/>
        <v>0</v>
      </c>
      <c r="EU24" s="7"/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10">
        <f t="shared" si="76"/>
        <v>0</v>
      </c>
      <c r="FC24" s="10">
        <f t="shared" si="76"/>
        <v>0</v>
      </c>
      <c r="FD24" s="10">
        <f t="shared" si="77"/>
        <v>0</v>
      </c>
      <c r="FE24" s="10">
        <f t="shared" si="78"/>
        <v>0</v>
      </c>
      <c r="FF24" s="18">
        <f t="shared" si="79"/>
        <v>0</v>
      </c>
      <c r="FG24" s="18">
        <f t="shared" si="80"/>
        <v>0</v>
      </c>
      <c r="FH24" s="18">
        <f t="shared" si="81"/>
        <v>0</v>
      </c>
      <c r="FI24" s="18">
        <f t="shared" si="82"/>
        <v>0</v>
      </c>
      <c r="FJ24" s="7"/>
    </row>
    <row r="25" spans="1:166">
      <c r="A25" s="5" t="s">
        <v>22</v>
      </c>
      <c r="B25" s="9">
        <f t="shared" si="0"/>
        <v>1096582.4533089318</v>
      </c>
      <c r="C25" s="9">
        <f t="shared" si="1"/>
        <v>813902.16829809383</v>
      </c>
      <c r="D25" s="9">
        <f t="shared" si="2"/>
        <v>779336.85573214758</v>
      </c>
      <c r="E25" s="9">
        <f t="shared" si="3"/>
        <v>1055471.9242394322</v>
      </c>
      <c r="F25" s="9">
        <f t="shared" si="4"/>
        <v>819229.85195494548</v>
      </c>
      <c r="G25" s="9">
        <f t="shared" si="5"/>
        <v>780816.35876994685</v>
      </c>
      <c r="H25" s="10">
        <f t="shared" si="6"/>
        <v>-282680.28501083795</v>
      </c>
      <c r="I25" s="10">
        <f t="shared" si="6"/>
        <v>-34565.312565946253</v>
      </c>
      <c r="J25" s="10">
        <f t="shared" si="7"/>
        <v>-5327.6836568516446</v>
      </c>
      <c r="K25" s="10">
        <f t="shared" si="8"/>
        <v>-1479.5030377992662</v>
      </c>
      <c r="L25" s="18">
        <f t="shared" si="9"/>
        <v>-4.2468633101474446E-2</v>
      </c>
      <c r="M25" s="18">
        <f t="shared" si="10"/>
        <v>-4.6889762492579708E-2</v>
      </c>
      <c r="N25" s="18">
        <f t="shared" si="11"/>
        <v>-0.25778297305218745</v>
      </c>
      <c r="O25" s="18">
        <f t="shared" si="12"/>
        <v>-0.22382601266700825</v>
      </c>
      <c r="P25" s="5"/>
      <c r="Q25" s="10">
        <v>4675.8749269999998</v>
      </c>
      <c r="R25" s="9">
        <v>7084.65261044</v>
      </c>
      <c r="S25" s="9">
        <v>8366.1314749600006</v>
      </c>
      <c r="T25" s="9">
        <v>4675.8749269999998</v>
      </c>
      <c r="U25" s="10">
        <v>3088.2675767000001</v>
      </c>
      <c r="V25" s="10">
        <v>3387.6582277799998</v>
      </c>
      <c r="W25" s="10">
        <f t="shared" si="13"/>
        <v>2408.7776834400001</v>
      </c>
      <c r="X25" s="10">
        <f t="shared" si="13"/>
        <v>1281.4788645200006</v>
      </c>
      <c r="Y25" s="10">
        <f t="shared" si="14"/>
        <v>3996.3850337399999</v>
      </c>
      <c r="Z25" s="10">
        <f t="shared" si="15"/>
        <v>4978.4732471800007</v>
      </c>
      <c r="AA25" s="18">
        <f t="shared" si="16"/>
        <v>0.18088097398475167</v>
      </c>
      <c r="AB25" s="18">
        <f t="shared" si="17"/>
        <v>9.6944530758541564E-2</v>
      </c>
      <c r="AC25" s="18">
        <f t="shared" si="18"/>
        <v>0.51515015286891996</v>
      </c>
      <c r="AD25" s="18">
        <f t="shared" si="19"/>
        <v>-0.33953161174877589</v>
      </c>
      <c r="AE25" s="7"/>
      <c r="AF25" s="9">
        <v>51385.021055999801</v>
      </c>
      <c r="AG25" s="9">
        <v>51027.872473433301</v>
      </c>
      <c r="AH25" s="9">
        <v>50572.864043017697</v>
      </c>
      <c r="AI25" s="9">
        <v>51385.021059999999</v>
      </c>
      <c r="AJ25" s="10">
        <v>51129.309139999998</v>
      </c>
      <c r="AK25" s="10">
        <v>51259.493369162403</v>
      </c>
      <c r="AL25" s="10">
        <f t="shared" si="20"/>
        <v>-357.14858256650041</v>
      </c>
      <c r="AM25" s="10">
        <f t="shared" si="20"/>
        <v>-455.00843041560438</v>
      </c>
      <c r="AN25" s="10">
        <f t="shared" si="21"/>
        <v>-101.43666656669666</v>
      </c>
      <c r="AO25" s="10">
        <f t="shared" si="22"/>
        <v>-686.62932614470628</v>
      </c>
      <c r="AP25" s="18">
        <f t="shared" si="23"/>
        <v>-8.9168606951523597E-3</v>
      </c>
      <c r="AQ25" s="18">
        <f t="shared" si="24"/>
        <v>2.5461761825480681E-3</v>
      </c>
      <c r="AR25" s="18">
        <f t="shared" si="25"/>
        <v>-6.9504414949499984E-3</v>
      </c>
      <c r="AS25" s="18">
        <f t="shared" si="26"/>
        <v>-4.9763902928329669E-3</v>
      </c>
      <c r="AT25" s="7"/>
      <c r="AU25" s="9">
        <v>6773.8276059999898</v>
      </c>
      <c r="AV25" s="9">
        <v>7135.61862369767</v>
      </c>
      <c r="AW25" s="9">
        <v>7155.3181860834802</v>
      </c>
      <c r="AX25" s="9">
        <v>6773.8276059999898</v>
      </c>
      <c r="AY25" s="10">
        <v>7135.4916210000001</v>
      </c>
      <c r="AZ25" s="10">
        <v>7168.4964266575998</v>
      </c>
      <c r="BA25" s="10">
        <f t="shared" si="27"/>
        <v>361.79101769768022</v>
      </c>
      <c r="BB25" s="10">
        <f t="shared" si="27"/>
        <v>19.699562385810168</v>
      </c>
      <c r="BC25" s="10">
        <f t="shared" si="28"/>
        <v>0.12700269766992278</v>
      </c>
      <c r="BD25" s="10">
        <f t="shared" si="29"/>
        <v>-13.178240574119627</v>
      </c>
      <c r="BE25" s="18">
        <f t="shared" si="30"/>
        <v>2.7607364441237297E-3</v>
      </c>
      <c r="BF25" s="18">
        <f t="shared" si="31"/>
        <v>4.6254424236818427E-3</v>
      </c>
      <c r="BG25" s="18">
        <f t="shared" si="32"/>
        <v>5.3410130688478101E-2</v>
      </c>
      <c r="BH25" s="18">
        <f t="shared" si="33"/>
        <v>5.3391381658379165E-2</v>
      </c>
      <c r="BI25" s="1"/>
      <c r="BJ25" s="9">
        <v>90.154678000000004</v>
      </c>
      <c r="BK25" s="9">
        <v>110.12738401270001</v>
      </c>
      <c r="BL25" s="9">
        <v>116.607224433499</v>
      </c>
      <c r="BM25" s="9">
        <v>99.606913609399896</v>
      </c>
      <c r="BN25" s="10">
        <v>121.872738</v>
      </c>
      <c r="BO25" s="10">
        <v>128.83321844470001</v>
      </c>
      <c r="BP25" s="10">
        <f t="shared" si="34"/>
        <v>19.972706012700002</v>
      </c>
      <c r="BQ25" s="10">
        <f t="shared" si="34"/>
        <v>6.4798404207989933</v>
      </c>
      <c r="BR25" s="10">
        <f t="shared" si="35"/>
        <v>-11.745353987299993</v>
      </c>
      <c r="BS25" s="10">
        <f t="shared" si="36"/>
        <v>-12.22599401120101</v>
      </c>
      <c r="BT25" s="18">
        <f t="shared" si="37"/>
        <v>5.8839501899470625E-2</v>
      </c>
      <c r="BU25" s="18">
        <f t="shared" si="38"/>
        <v>5.7112694429659987E-2</v>
      </c>
      <c r="BV25" s="18">
        <f t="shared" si="39"/>
        <v>0.22153821028233278</v>
      </c>
      <c r="BW25" s="18">
        <f t="shared" si="40"/>
        <v>0.22353693718403578</v>
      </c>
      <c r="BX25" s="1"/>
      <c r="BY25" s="9">
        <v>129408.022754588</v>
      </c>
      <c r="BZ25" s="9">
        <v>123409.084080491</v>
      </c>
      <c r="CA25" s="9">
        <v>121923.435651336</v>
      </c>
      <c r="CB25" s="9">
        <v>129408.02280000001</v>
      </c>
      <c r="CC25" s="10">
        <v>123456.7061492456</v>
      </c>
      <c r="CD25" s="10">
        <v>121671.310654588</v>
      </c>
      <c r="CE25" s="10">
        <f t="shared" si="41"/>
        <v>-5998.9386740970076</v>
      </c>
      <c r="CF25" s="10">
        <f t="shared" si="41"/>
        <v>-1485.6484291550005</v>
      </c>
      <c r="CG25" s="10">
        <f t="shared" si="42"/>
        <v>-47.622068754601059</v>
      </c>
      <c r="CH25" s="10">
        <f t="shared" si="43"/>
        <v>252.12499674799619</v>
      </c>
      <c r="CI25" s="18">
        <f t="shared" si="44"/>
        <v>-1.2038404143620557E-2</v>
      </c>
      <c r="CJ25" s="18">
        <f t="shared" si="45"/>
        <v>-1.4461713343455402E-2</v>
      </c>
      <c r="CK25" s="18">
        <f t="shared" si="46"/>
        <v>-4.6356775618722777E-2</v>
      </c>
      <c r="CL25" s="18">
        <f t="shared" si="47"/>
        <v>-4.5988776599671592E-2</v>
      </c>
      <c r="CM25" s="6"/>
      <c r="CN25" s="9">
        <v>178646.01379999996</v>
      </c>
      <c r="CO25" s="9">
        <v>178646.01379999996</v>
      </c>
      <c r="CP25" s="9">
        <v>178646.01379999996</v>
      </c>
      <c r="CQ25" s="9">
        <v>178646.01379999996</v>
      </c>
      <c r="CR25" s="9">
        <v>178646.01379999996</v>
      </c>
      <c r="CS25" s="9">
        <v>178646.01379999996</v>
      </c>
      <c r="CT25" s="10">
        <f t="shared" si="48"/>
        <v>0</v>
      </c>
      <c r="CU25" s="10">
        <f t="shared" si="48"/>
        <v>0</v>
      </c>
      <c r="CV25" s="10">
        <f t="shared" si="49"/>
        <v>0</v>
      </c>
      <c r="CW25" s="10">
        <f t="shared" si="50"/>
        <v>0</v>
      </c>
      <c r="CX25" s="18">
        <f t="shared" si="51"/>
        <v>0</v>
      </c>
      <c r="CY25" s="18">
        <f t="shared" si="52"/>
        <v>0</v>
      </c>
      <c r="CZ25" s="18">
        <f t="shared" si="53"/>
        <v>0</v>
      </c>
      <c r="DA25" s="18">
        <f t="shared" si="54"/>
        <v>0</v>
      </c>
      <c r="DB25" s="7"/>
      <c r="DC25" s="9">
        <v>520360.78182203701</v>
      </c>
      <c r="DD25" s="9">
        <v>307583.26379601925</v>
      </c>
      <c r="DE25" s="9">
        <v>278717.54938000301</v>
      </c>
      <c r="DF25" s="9">
        <v>479240.8004328229</v>
      </c>
      <c r="DG25" s="10">
        <v>316746.65539999999</v>
      </c>
      <c r="DH25" s="10">
        <v>284715.61710099998</v>
      </c>
      <c r="DI25" s="10">
        <f t="shared" si="55"/>
        <v>-212777.51802601776</v>
      </c>
      <c r="DJ25" s="10">
        <f t="shared" si="55"/>
        <v>-28865.714416016242</v>
      </c>
      <c r="DK25" s="10">
        <f t="shared" si="56"/>
        <v>-9163.3916039807373</v>
      </c>
      <c r="DL25" s="10">
        <f t="shared" si="57"/>
        <v>-5998.0677209969726</v>
      </c>
      <c r="DM25" s="18">
        <f t="shared" si="58"/>
        <v>-9.3846830480214916E-2</v>
      </c>
      <c r="DN25" s="18">
        <f t="shared" si="59"/>
        <v>-0.10112510346336559</v>
      </c>
      <c r="DO25" s="18">
        <f t="shared" si="60"/>
        <v>-0.40890383260817587</v>
      </c>
      <c r="DP25" s="18">
        <f t="shared" si="61"/>
        <v>-0.33906575751911666</v>
      </c>
      <c r="DQ25" s="7"/>
      <c r="DR25" s="9">
        <v>205242.75666530701</v>
      </c>
      <c r="DS25" s="9">
        <v>138905.53552999999</v>
      </c>
      <c r="DT25" s="9">
        <v>133838.93597231401</v>
      </c>
      <c r="DU25" s="9">
        <v>205242.7567</v>
      </c>
      <c r="DV25" s="10">
        <v>138905.53552999999</v>
      </c>
      <c r="DW25" s="10">
        <v>133838.93597231401</v>
      </c>
      <c r="DX25" s="10">
        <f t="shared" si="62"/>
        <v>-66337.221135307016</v>
      </c>
      <c r="DY25" s="10">
        <f t="shared" si="62"/>
        <v>-5066.5995576859859</v>
      </c>
      <c r="DZ25" s="10">
        <f t="shared" si="63"/>
        <v>0</v>
      </c>
      <c r="EA25" s="10">
        <f t="shared" si="64"/>
        <v>0</v>
      </c>
      <c r="EB25" s="18">
        <f t="shared" si="65"/>
        <v>-3.6475145057064569E-2</v>
      </c>
      <c r="EC25" s="18">
        <f t="shared" si="66"/>
        <v>-3.6475145057064569E-2</v>
      </c>
      <c r="ED25" s="18">
        <f t="shared" si="67"/>
        <v>-0.3232134581172299</v>
      </c>
      <c r="EE25" s="18">
        <f t="shared" si="68"/>
        <v>-0.32321345823162978</v>
      </c>
      <c r="EF25" s="6"/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0</v>
      </c>
      <c r="EM25" s="10">
        <f t="shared" si="69"/>
        <v>0</v>
      </c>
      <c r="EN25" s="10">
        <f t="shared" si="69"/>
        <v>0</v>
      </c>
      <c r="EO25" s="10">
        <f t="shared" si="70"/>
        <v>0</v>
      </c>
      <c r="EP25" s="10">
        <f t="shared" si="71"/>
        <v>0</v>
      </c>
      <c r="EQ25" s="18">
        <f t="shared" si="72"/>
        <v>0</v>
      </c>
      <c r="ER25" s="18">
        <f t="shared" si="73"/>
        <v>0</v>
      </c>
      <c r="ES25" s="18">
        <f t="shared" si="74"/>
        <v>0</v>
      </c>
      <c r="ET25" s="18">
        <f t="shared" si="75"/>
        <v>0</v>
      </c>
      <c r="EU25" s="7"/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10">
        <f t="shared" si="76"/>
        <v>0</v>
      </c>
      <c r="FC25" s="10">
        <f t="shared" si="76"/>
        <v>0</v>
      </c>
      <c r="FD25" s="10">
        <f t="shared" si="77"/>
        <v>0</v>
      </c>
      <c r="FE25" s="10">
        <f t="shared" si="78"/>
        <v>0</v>
      </c>
      <c r="FF25" s="18">
        <f t="shared" si="79"/>
        <v>0</v>
      </c>
      <c r="FG25" s="18">
        <f t="shared" si="80"/>
        <v>0</v>
      </c>
      <c r="FH25" s="18">
        <f t="shared" si="81"/>
        <v>0</v>
      </c>
      <c r="FI25" s="18">
        <f t="shared" si="82"/>
        <v>0</v>
      </c>
      <c r="FJ25" s="7"/>
    </row>
    <row r="26" spans="1:166">
      <c r="A26" s="5" t="s">
        <v>23</v>
      </c>
      <c r="B26" s="9">
        <f t="shared" si="0"/>
        <v>1860389.3014447764</v>
      </c>
      <c r="C26" s="9">
        <f t="shared" si="1"/>
        <v>1321444.9067622253</v>
      </c>
      <c r="D26" s="9">
        <f t="shared" si="2"/>
        <v>1268260.7097653581</v>
      </c>
      <c r="E26" s="9">
        <f t="shared" si="3"/>
        <v>1817348.4994426989</v>
      </c>
      <c r="F26" s="9">
        <f t="shared" si="4"/>
        <v>1365289.2185059034</v>
      </c>
      <c r="G26" s="9">
        <f t="shared" si="5"/>
        <v>1280370.9850587384</v>
      </c>
      <c r="H26" s="10">
        <f t="shared" si="6"/>
        <v>-538944.39468255104</v>
      </c>
      <c r="I26" s="10">
        <f t="shared" si="6"/>
        <v>-53184.196996867191</v>
      </c>
      <c r="J26" s="10">
        <f t="shared" si="7"/>
        <v>-43844.311743678059</v>
      </c>
      <c r="K26" s="10">
        <f t="shared" si="8"/>
        <v>-12110.275293380255</v>
      </c>
      <c r="L26" s="18">
        <f t="shared" si="9"/>
        <v>-4.0247002901678222E-2</v>
      </c>
      <c r="M26" s="18">
        <f t="shared" si="10"/>
        <v>-6.2197981421178133E-2</v>
      </c>
      <c r="N26" s="18">
        <f t="shared" si="11"/>
        <v>-0.28969441732652806</v>
      </c>
      <c r="O26" s="18">
        <f t="shared" si="12"/>
        <v>-0.24874661138214396</v>
      </c>
      <c r="P26" s="5"/>
      <c r="Q26" s="10">
        <v>11787.538791539901</v>
      </c>
      <c r="R26" s="9">
        <v>12146.549947379899</v>
      </c>
      <c r="S26" s="9">
        <v>12519.918300789899</v>
      </c>
      <c r="T26" s="9">
        <v>11787.538790000001</v>
      </c>
      <c r="U26" s="10">
        <v>11840.3906274</v>
      </c>
      <c r="V26" s="10">
        <v>14286.1353912</v>
      </c>
      <c r="W26" s="10">
        <f t="shared" si="13"/>
        <v>359.01115583999854</v>
      </c>
      <c r="X26" s="10">
        <f t="shared" si="13"/>
        <v>373.36835341000005</v>
      </c>
      <c r="Y26" s="10">
        <f t="shared" si="14"/>
        <v>306.15931997989901</v>
      </c>
      <c r="Z26" s="10">
        <f t="shared" si="15"/>
        <v>-1766.2170904101004</v>
      </c>
      <c r="AA26" s="18">
        <f t="shared" si="16"/>
        <v>3.0738634017681569E-2</v>
      </c>
      <c r="AB26" s="18">
        <f t="shared" si="17"/>
        <v>0.20655946587946769</v>
      </c>
      <c r="AC26" s="18">
        <f t="shared" si="18"/>
        <v>3.0456837698609858E-2</v>
      </c>
      <c r="AD26" s="18">
        <f t="shared" si="19"/>
        <v>4.4837042186310011E-3</v>
      </c>
      <c r="AE26" s="7"/>
      <c r="AF26" s="9">
        <v>78447.180373759693</v>
      </c>
      <c r="AG26" s="9">
        <v>78038.782873480493</v>
      </c>
      <c r="AH26" s="9">
        <v>77980.180422707694</v>
      </c>
      <c r="AI26" s="9">
        <v>78447.180370000002</v>
      </c>
      <c r="AJ26" s="10">
        <v>78130.847599999994</v>
      </c>
      <c r="AK26" s="10">
        <v>78422.752546095406</v>
      </c>
      <c r="AL26" s="10">
        <f t="shared" si="20"/>
        <v>-408.39750027919945</v>
      </c>
      <c r="AM26" s="10">
        <f t="shared" si="20"/>
        <v>-58.602450772799784</v>
      </c>
      <c r="AN26" s="10">
        <f t="shared" si="21"/>
        <v>-92.064726519500255</v>
      </c>
      <c r="AO26" s="10">
        <f t="shared" si="22"/>
        <v>-442.57212338771205</v>
      </c>
      <c r="AP26" s="18">
        <f t="shared" si="23"/>
        <v>-7.509400917721686E-4</v>
      </c>
      <c r="AQ26" s="18">
        <f t="shared" si="24"/>
        <v>3.736103665351917E-3</v>
      </c>
      <c r="AR26" s="18">
        <f t="shared" si="25"/>
        <v>-5.2060188566803731E-3</v>
      </c>
      <c r="AS26" s="18">
        <f t="shared" si="26"/>
        <v>-4.0324300823561671E-3</v>
      </c>
      <c r="AT26" s="7"/>
      <c r="AU26" s="9">
        <v>9801.7138752238498</v>
      </c>
      <c r="AV26" s="9">
        <v>10688.3037537664</v>
      </c>
      <c r="AW26" s="9">
        <v>10827.334785524599</v>
      </c>
      <c r="AX26" s="9">
        <v>9801.7138752238498</v>
      </c>
      <c r="AY26" s="10">
        <v>10688.28413</v>
      </c>
      <c r="AZ26" s="10">
        <v>10901.6609642278</v>
      </c>
      <c r="BA26" s="10">
        <f t="shared" si="27"/>
        <v>886.58987854255065</v>
      </c>
      <c r="BB26" s="10">
        <f t="shared" si="27"/>
        <v>139.03103175819888</v>
      </c>
      <c r="BC26" s="10">
        <f t="shared" si="28"/>
        <v>1.96237664004002E-2</v>
      </c>
      <c r="BD26" s="10">
        <f t="shared" si="29"/>
        <v>-74.32617870320064</v>
      </c>
      <c r="BE26" s="18">
        <f t="shared" si="30"/>
        <v>1.3007773259550787E-2</v>
      </c>
      <c r="BF26" s="18">
        <f t="shared" si="31"/>
        <v>1.996361919579695E-2</v>
      </c>
      <c r="BG26" s="18">
        <f t="shared" si="32"/>
        <v>9.0452536141012674E-2</v>
      </c>
      <c r="BH26" s="18">
        <f t="shared" si="33"/>
        <v>9.0450534066003119E-2</v>
      </c>
      <c r="BI26" s="1"/>
      <c r="BJ26" s="9">
        <v>0</v>
      </c>
      <c r="BK26" s="9">
        <v>0</v>
      </c>
      <c r="BL26" s="9">
        <v>0</v>
      </c>
      <c r="BM26" s="9">
        <v>0</v>
      </c>
      <c r="BN26" s="10">
        <v>0</v>
      </c>
      <c r="BO26" s="10">
        <v>0</v>
      </c>
      <c r="BP26" s="10">
        <f t="shared" si="34"/>
        <v>0</v>
      </c>
      <c r="BQ26" s="10">
        <f t="shared" si="34"/>
        <v>0</v>
      </c>
      <c r="BR26" s="10">
        <f t="shared" si="35"/>
        <v>0</v>
      </c>
      <c r="BS26" s="10">
        <f t="shared" si="36"/>
        <v>0</v>
      </c>
      <c r="BT26" s="18">
        <f t="shared" si="37"/>
        <v>0</v>
      </c>
      <c r="BU26" s="18">
        <f t="shared" si="38"/>
        <v>0</v>
      </c>
      <c r="BV26" s="18">
        <f t="shared" si="39"/>
        <v>0</v>
      </c>
      <c r="BW26" s="18">
        <f t="shared" si="40"/>
        <v>0</v>
      </c>
      <c r="BX26" s="2"/>
      <c r="BY26" s="9">
        <v>168352.41361279099</v>
      </c>
      <c r="BZ26" s="9">
        <v>153699.12676434001</v>
      </c>
      <c r="CA26" s="9">
        <v>150219.45254564399</v>
      </c>
      <c r="CB26" s="9">
        <v>168352.4136</v>
      </c>
      <c r="CC26" s="10">
        <v>153796.76915850345</v>
      </c>
      <c r="CD26" s="10">
        <v>149430.07406908399</v>
      </c>
      <c r="CE26" s="10">
        <f t="shared" si="41"/>
        <v>-14653.286848450982</v>
      </c>
      <c r="CF26" s="10">
        <f t="shared" si="41"/>
        <v>-3479.6742186960182</v>
      </c>
      <c r="CG26" s="10">
        <f t="shared" si="42"/>
        <v>-97.642394163442077</v>
      </c>
      <c r="CH26" s="10">
        <f t="shared" si="43"/>
        <v>789.3784765599994</v>
      </c>
      <c r="CI26" s="18">
        <f t="shared" si="44"/>
        <v>-2.2639518466694004E-2</v>
      </c>
      <c r="CJ26" s="18">
        <f t="shared" si="45"/>
        <v>-2.8392632129476854E-2</v>
      </c>
      <c r="CK26" s="18">
        <f t="shared" si="46"/>
        <v>-8.703936304800125E-2</v>
      </c>
      <c r="CL26" s="18">
        <f t="shared" si="47"/>
        <v>-8.6459374892481802E-2</v>
      </c>
      <c r="CM26" s="6"/>
      <c r="CN26" s="9">
        <v>31611.3109</v>
      </c>
      <c r="CO26" s="9">
        <v>31611.3109</v>
      </c>
      <c r="CP26" s="9">
        <v>31611.3109</v>
      </c>
      <c r="CQ26" s="9">
        <v>31611.3109</v>
      </c>
      <c r="CR26" s="9">
        <v>31611.3109</v>
      </c>
      <c r="CS26" s="9">
        <v>31611.3109</v>
      </c>
      <c r="CT26" s="10">
        <f t="shared" si="48"/>
        <v>0</v>
      </c>
      <c r="CU26" s="10">
        <f t="shared" si="48"/>
        <v>0</v>
      </c>
      <c r="CV26" s="10">
        <f t="shared" si="49"/>
        <v>0</v>
      </c>
      <c r="CW26" s="10">
        <f t="shared" si="50"/>
        <v>0</v>
      </c>
      <c r="CX26" s="18">
        <f t="shared" si="51"/>
        <v>0</v>
      </c>
      <c r="CY26" s="18">
        <f t="shared" si="52"/>
        <v>0</v>
      </c>
      <c r="CZ26" s="18">
        <f t="shared" si="53"/>
        <v>0</v>
      </c>
      <c r="DA26" s="18">
        <f t="shared" si="54"/>
        <v>0</v>
      </c>
      <c r="DB26" s="7"/>
      <c r="DC26" s="9">
        <v>1136016.5229781901</v>
      </c>
      <c r="DD26" s="9">
        <v>736378.33583325846</v>
      </c>
      <c r="DE26" s="9">
        <v>696254.668824811</v>
      </c>
      <c r="DF26" s="9">
        <v>1092975.7210074752</v>
      </c>
      <c r="DG26" s="10">
        <v>780339.11939999997</v>
      </c>
      <c r="DH26" s="10">
        <v>706871.20720225002</v>
      </c>
      <c r="DI26" s="10">
        <f t="shared" si="55"/>
        <v>-399638.18714493164</v>
      </c>
      <c r="DJ26" s="10">
        <f t="shared" si="55"/>
        <v>-40123.667008447461</v>
      </c>
      <c r="DK26" s="10">
        <f t="shared" si="56"/>
        <v>-43960.783566741506</v>
      </c>
      <c r="DL26" s="10">
        <f t="shared" si="57"/>
        <v>-10616.538377439021</v>
      </c>
      <c r="DM26" s="18">
        <f t="shared" si="58"/>
        <v>-5.4487842805756914E-2</v>
      </c>
      <c r="DN26" s="18">
        <f t="shared" si="59"/>
        <v>-9.4148698138110984E-2</v>
      </c>
      <c r="DO26" s="18">
        <f t="shared" si="60"/>
        <v>-0.35178906209677036</v>
      </c>
      <c r="DP26" s="18">
        <f t="shared" si="61"/>
        <v>-0.28604167100738093</v>
      </c>
      <c r="DQ26" s="7"/>
      <c r="DR26" s="9">
        <v>424372.62091327203</v>
      </c>
      <c r="DS26" s="9">
        <v>298882.49669</v>
      </c>
      <c r="DT26" s="9">
        <v>288847.84398588102</v>
      </c>
      <c r="DU26" s="9">
        <v>424372.62089999998</v>
      </c>
      <c r="DV26" s="10">
        <v>298882.49669</v>
      </c>
      <c r="DW26" s="10">
        <v>288847.84398588102</v>
      </c>
      <c r="DX26" s="10">
        <f t="shared" si="62"/>
        <v>-125490.12422327203</v>
      </c>
      <c r="DY26" s="10">
        <f t="shared" si="62"/>
        <v>-10034.652704118984</v>
      </c>
      <c r="DZ26" s="10">
        <f t="shared" si="63"/>
        <v>0</v>
      </c>
      <c r="EA26" s="10">
        <f t="shared" si="64"/>
        <v>0</v>
      </c>
      <c r="EB26" s="18">
        <f t="shared" si="65"/>
        <v>-3.3573905515540757E-2</v>
      </c>
      <c r="EC26" s="18">
        <f t="shared" si="66"/>
        <v>-3.3573905515540757E-2</v>
      </c>
      <c r="ED26" s="18">
        <f t="shared" si="67"/>
        <v>-0.29570739967439635</v>
      </c>
      <c r="EE26" s="18">
        <f t="shared" si="68"/>
        <v>-0.29570739965236997</v>
      </c>
      <c r="EF26" s="6"/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v>0</v>
      </c>
      <c r="EM26" s="10">
        <f t="shared" si="69"/>
        <v>0</v>
      </c>
      <c r="EN26" s="10">
        <f t="shared" si="69"/>
        <v>0</v>
      </c>
      <c r="EO26" s="10">
        <f t="shared" si="70"/>
        <v>0</v>
      </c>
      <c r="EP26" s="10">
        <f t="shared" si="71"/>
        <v>0</v>
      </c>
      <c r="EQ26" s="18">
        <f t="shared" si="72"/>
        <v>0</v>
      </c>
      <c r="ER26" s="18">
        <f t="shared" si="73"/>
        <v>0</v>
      </c>
      <c r="ES26" s="18">
        <f t="shared" si="74"/>
        <v>0</v>
      </c>
      <c r="ET26" s="18">
        <f t="shared" si="75"/>
        <v>0</v>
      </c>
      <c r="EU26" s="7"/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10">
        <f t="shared" si="76"/>
        <v>0</v>
      </c>
      <c r="FC26" s="10">
        <f t="shared" si="76"/>
        <v>0</v>
      </c>
      <c r="FD26" s="10">
        <f t="shared" si="77"/>
        <v>0</v>
      </c>
      <c r="FE26" s="10">
        <f t="shared" si="78"/>
        <v>0</v>
      </c>
      <c r="FF26" s="18">
        <f t="shared" si="79"/>
        <v>0</v>
      </c>
      <c r="FG26" s="18">
        <f t="shared" si="80"/>
        <v>0</v>
      </c>
      <c r="FH26" s="18">
        <f t="shared" si="81"/>
        <v>0</v>
      </c>
      <c r="FI26" s="18">
        <f t="shared" si="82"/>
        <v>0</v>
      </c>
      <c r="FJ26" s="7"/>
    </row>
    <row r="27" spans="1:166">
      <c r="A27" s="5" t="s">
        <v>24</v>
      </c>
      <c r="B27" s="9">
        <f t="shared" si="0"/>
        <v>533772.10362537438</v>
      </c>
      <c r="C27" s="9">
        <f t="shared" si="1"/>
        <v>472636.21626422188</v>
      </c>
      <c r="D27" s="9">
        <f t="shared" si="2"/>
        <v>462192.5394896653</v>
      </c>
      <c r="E27" s="9">
        <f t="shared" si="3"/>
        <v>542241.28439321765</v>
      </c>
      <c r="F27" s="9">
        <f t="shared" si="4"/>
        <v>474434.0658219739</v>
      </c>
      <c r="G27" s="9">
        <f t="shared" si="5"/>
        <v>458382.20434182766</v>
      </c>
      <c r="H27" s="10">
        <f t="shared" si="6"/>
        <v>-61135.887361152505</v>
      </c>
      <c r="I27" s="10">
        <f t="shared" si="6"/>
        <v>-10443.676774556574</v>
      </c>
      <c r="J27" s="10">
        <f t="shared" si="7"/>
        <v>-1797.8495577520225</v>
      </c>
      <c r="K27" s="10">
        <f t="shared" si="8"/>
        <v>3810.3351478376426</v>
      </c>
      <c r="L27" s="18">
        <f t="shared" si="9"/>
        <v>-2.2096649421207613E-2</v>
      </c>
      <c r="M27" s="18">
        <f t="shared" si="10"/>
        <v>-3.3833703430076884E-2</v>
      </c>
      <c r="N27" s="18">
        <f t="shared" si="11"/>
        <v>-0.11453556104921597</v>
      </c>
      <c r="O27" s="18">
        <f t="shared" si="12"/>
        <v>-0.12504990033564453</v>
      </c>
      <c r="P27" s="5"/>
      <c r="Q27" s="10">
        <v>3360.6905999999899</v>
      </c>
      <c r="R27" s="9">
        <v>3415.9164306299899</v>
      </c>
      <c r="S27" s="9">
        <v>3549.1006949399998</v>
      </c>
      <c r="T27" s="9">
        <v>3360.6905999999999</v>
      </c>
      <c r="U27" s="10">
        <v>5366.0352351000001</v>
      </c>
      <c r="V27" s="10">
        <v>5129.0969762499999</v>
      </c>
      <c r="W27" s="10">
        <f t="shared" si="13"/>
        <v>55.225830630000019</v>
      </c>
      <c r="X27" s="10">
        <f t="shared" si="13"/>
        <v>133.18426431000989</v>
      </c>
      <c r="Y27" s="10">
        <f t="shared" si="14"/>
        <v>-1950.1188044700102</v>
      </c>
      <c r="Z27" s="10">
        <f t="shared" si="15"/>
        <v>-1579.9962813100001</v>
      </c>
      <c r="AA27" s="18">
        <f t="shared" si="16"/>
        <v>3.89893216109643E-2</v>
      </c>
      <c r="AB27" s="18">
        <f t="shared" si="17"/>
        <v>-4.415518133391174E-2</v>
      </c>
      <c r="AC27" s="18">
        <f t="shared" si="18"/>
        <v>1.6432881572019806E-2</v>
      </c>
      <c r="AD27" s="18">
        <f t="shared" si="19"/>
        <v>0.59670611602865209</v>
      </c>
      <c r="AE27" s="7"/>
      <c r="AF27" s="9">
        <v>25091.659894999899</v>
      </c>
      <c r="AG27" s="9">
        <v>24835.472795127698</v>
      </c>
      <c r="AH27" s="9">
        <v>24438.995647746899</v>
      </c>
      <c r="AI27" s="9">
        <v>25091.659889999999</v>
      </c>
      <c r="AJ27" s="10">
        <v>24894.368279999999</v>
      </c>
      <c r="AK27" s="10">
        <v>24995.8276956755</v>
      </c>
      <c r="AL27" s="10">
        <f t="shared" si="20"/>
        <v>-256.18709987220063</v>
      </c>
      <c r="AM27" s="10">
        <f t="shared" si="20"/>
        <v>-396.47714738079958</v>
      </c>
      <c r="AN27" s="10">
        <f t="shared" si="21"/>
        <v>-58.895484872300585</v>
      </c>
      <c r="AO27" s="10">
        <f t="shared" si="22"/>
        <v>-556.83204792860124</v>
      </c>
      <c r="AP27" s="18">
        <f t="shared" si="23"/>
        <v>-1.5964147356944288E-2</v>
      </c>
      <c r="AQ27" s="18">
        <f t="shared" si="24"/>
        <v>4.0755971203741302E-3</v>
      </c>
      <c r="AR27" s="18">
        <f t="shared" si="25"/>
        <v>-1.0210049910777402E-2</v>
      </c>
      <c r="AS27" s="18">
        <f t="shared" si="26"/>
        <v>-7.862836132201385E-3</v>
      </c>
      <c r="AT27" s="7"/>
      <c r="AU27" s="9">
        <v>2455.65326444024</v>
      </c>
      <c r="AV27" s="9">
        <v>2869.8571961642601</v>
      </c>
      <c r="AW27" s="9">
        <v>2961.1846938895801</v>
      </c>
      <c r="AX27" s="9">
        <v>2455.65326444024</v>
      </c>
      <c r="AY27" s="10">
        <v>2869.9383830000002</v>
      </c>
      <c r="AZ27" s="10">
        <v>3008.0315410916501</v>
      </c>
      <c r="BA27" s="10">
        <f t="shared" si="27"/>
        <v>414.20393172402009</v>
      </c>
      <c r="BB27" s="10">
        <f t="shared" si="27"/>
        <v>91.327497725319972</v>
      </c>
      <c r="BC27" s="10">
        <f t="shared" si="28"/>
        <v>-8.1186835740027163E-2</v>
      </c>
      <c r="BD27" s="10">
        <f t="shared" si="29"/>
        <v>-46.846847202069966</v>
      </c>
      <c r="BE27" s="18">
        <f t="shared" si="30"/>
        <v>3.182301121023888E-2</v>
      </c>
      <c r="BF27" s="18">
        <f t="shared" si="31"/>
        <v>4.8117116001389043E-2</v>
      </c>
      <c r="BG27" s="18">
        <f t="shared" si="32"/>
        <v>0.16867362250282383</v>
      </c>
      <c r="BH27" s="18">
        <f t="shared" si="33"/>
        <v>0.16870668369957978</v>
      </c>
      <c r="BI27" s="1"/>
      <c r="BJ27" s="9">
        <v>0</v>
      </c>
      <c r="BK27" s="9">
        <v>0</v>
      </c>
      <c r="BL27" s="9">
        <v>0</v>
      </c>
      <c r="BM27" s="9">
        <v>0</v>
      </c>
      <c r="BN27" s="10">
        <v>0</v>
      </c>
      <c r="BO27" s="10">
        <v>0</v>
      </c>
      <c r="BP27" s="10">
        <f t="shared" si="34"/>
        <v>0</v>
      </c>
      <c r="BQ27" s="10">
        <f t="shared" si="34"/>
        <v>0</v>
      </c>
      <c r="BR27" s="10">
        <f t="shared" si="35"/>
        <v>0</v>
      </c>
      <c r="BS27" s="10">
        <f t="shared" si="36"/>
        <v>0</v>
      </c>
      <c r="BT27" s="18">
        <f t="shared" si="37"/>
        <v>0</v>
      </c>
      <c r="BU27" s="18">
        <f t="shared" si="38"/>
        <v>0</v>
      </c>
      <c r="BV27" s="18">
        <f t="shared" si="39"/>
        <v>0</v>
      </c>
      <c r="BW27" s="18">
        <f t="shared" si="40"/>
        <v>0</v>
      </c>
      <c r="BX27" s="2"/>
      <c r="BY27" s="9">
        <v>36832.383198768403</v>
      </c>
      <c r="BZ27" s="9">
        <v>33282.535764478598</v>
      </c>
      <c r="CA27" s="9">
        <v>32470.3144157719</v>
      </c>
      <c r="CB27" s="9">
        <v>36832.383199999997</v>
      </c>
      <c r="CC27" s="10">
        <v>33298.196976873951</v>
      </c>
      <c r="CD27" s="10">
        <v>32237.940824063699</v>
      </c>
      <c r="CE27" s="10">
        <f t="shared" si="41"/>
        <v>-3549.8474342898044</v>
      </c>
      <c r="CF27" s="10">
        <f t="shared" si="41"/>
        <v>-812.22134870669834</v>
      </c>
      <c r="CG27" s="10">
        <f t="shared" si="42"/>
        <v>-15.661212395352777</v>
      </c>
      <c r="CH27" s="10">
        <f t="shared" si="43"/>
        <v>232.37359170820127</v>
      </c>
      <c r="CI27" s="18">
        <f t="shared" si="44"/>
        <v>-2.4403830118423748E-2</v>
      </c>
      <c r="CJ27" s="18">
        <f t="shared" si="45"/>
        <v>-3.1841248147658402E-2</v>
      </c>
      <c r="CK27" s="18">
        <f t="shared" si="46"/>
        <v>-9.637843457299021E-2</v>
      </c>
      <c r="CL27" s="18">
        <f t="shared" si="47"/>
        <v>-9.5953232348159487E-2</v>
      </c>
      <c r="CM27" s="6"/>
      <c r="CN27" s="9">
        <v>203758.89289999998</v>
      </c>
      <c r="CO27" s="9">
        <v>203758.89289999998</v>
      </c>
      <c r="CP27" s="9">
        <v>203758.89289999998</v>
      </c>
      <c r="CQ27" s="9">
        <v>203758.89289999998</v>
      </c>
      <c r="CR27" s="9">
        <v>203758.89289999998</v>
      </c>
      <c r="CS27" s="9">
        <v>203758.89289999998</v>
      </c>
      <c r="CT27" s="10">
        <f t="shared" si="48"/>
        <v>0</v>
      </c>
      <c r="CU27" s="10">
        <f t="shared" si="48"/>
        <v>0</v>
      </c>
      <c r="CV27" s="10">
        <f t="shared" si="49"/>
        <v>0</v>
      </c>
      <c r="CW27" s="10">
        <f t="shared" si="50"/>
        <v>0</v>
      </c>
      <c r="CX27" s="18">
        <f t="shared" si="51"/>
        <v>0</v>
      </c>
      <c r="CY27" s="18">
        <f t="shared" si="52"/>
        <v>0</v>
      </c>
      <c r="CZ27" s="18">
        <f t="shared" si="53"/>
        <v>0</v>
      </c>
      <c r="DA27" s="18">
        <f t="shared" si="54"/>
        <v>0</v>
      </c>
      <c r="DB27" s="7"/>
      <c r="DC27" s="9">
        <v>180839.17118443601</v>
      </c>
      <c r="DD27" s="9">
        <v>134399.06653082138</v>
      </c>
      <c r="DE27" s="9">
        <v>126915.028609</v>
      </c>
      <c r="DF27" s="9">
        <v>189308.35195877752</v>
      </c>
      <c r="DG27" s="10">
        <v>134172.1594</v>
      </c>
      <c r="DH27" s="10">
        <v>121153.39187643</v>
      </c>
      <c r="DI27" s="10">
        <f t="shared" si="55"/>
        <v>-46440.104653614631</v>
      </c>
      <c r="DJ27" s="10">
        <f t="shared" si="55"/>
        <v>-7484.0379218213784</v>
      </c>
      <c r="DK27" s="10">
        <f t="shared" si="56"/>
        <v>226.90713082137518</v>
      </c>
      <c r="DL27" s="10">
        <f t="shared" si="57"/>
        <v>5761.6367325699975</v>
      </c>
      <c r="DM27" s="18">
        <f t="shared" si="58"/>
        <v>-5.5685192724944141E-2</v>
      </c>
      <c r="DN27" s="18">
        <f t="shared" si="59"/>
        <v>-9.7030319716014057E-2</v>
      </c>
      <c r="DO27" s="18">
        <f t="shared" si="60"/>
        <v>-0.25680334824279216</v>
      </c>
      <c r="DP27" s="18">
        <f t="shared" si="61"/>
        <v>-0.29125071339051956</v>
      </c>
      <c r="DQ27" s="7"/>
      <c r="DR27" s="9">
        <v>81433.652582729905</v>
      </c>
      <c r="DS27" s="9">
        <v>70074.474646999995</v>
      </c>
      <c r="DT27" s="9">
        <v>68099.022528316898</v>
      </c>
      <c r="DU27" s="9">
        <v>81433.652579999994</v>
      </c>
      <c r="DV27" s="10">
        <v>70074.474646999995</v>
      </c>
      <c r="DW27" s="10">
        <v>68099.022528316898</v>
      </c>
      <c r="DX27" s="10">
        <f t="shared" si="62"/>
        <v>-11359.177935729909</v>
      </c>
      <c r="DY27" s="10">
        <f t="shared" si="62"/>
        <v>-1975.4521186830971</v>
      </c>
      <c r="DZ27" s="10">
        <f t="shared" si="63"/>
        <v>0</v>
      </c>
      <c r="EA27" s="10">
        <f t="shared" si="64"/>
        <v>0</v>
      </c>
      <c r="EB27" s="18">
        <f t="shared" si="65"/>
        <v>-2.8190751748542284E-2</v>
      </c>
      <c r="EC27" s="18">
        <f t="shared" si="66"/>
        <v>-2.8190751748542284E-2</v>
      </c>
      <c r="ED27" s="18">
        <f t="shared" si="67"/>
        <v>-0.13948997221007514</v>
      </c>
      <c r="EE27" s="18">
        <f t="shared" si="68"/>
        <v>-0.13948997218122816</v>
      </c>
      <c r="EF27" s="6"/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v>0</v>
      </c>
      <c r="EM27" s="10">
        <f t="shared" si="69"/>
        <v>0</v>
      </c>
      <c r="EN27" s="10">
        <f t="shared" si="69"/>
        <v>0</v>
      </c>
      <c r="EO27" s="10">
        <f t="shared" si="70"/>
        <v>0</v>
      </c>
      <c r="EP27" s="10">
        <f t="shared" si="71"/>
        <v>0</v>
      </c>
      <c r="EQ27" s="18">
        <f t="shared" si="72"/>
        <v>0</v>
      </c>
      <c r="ER27" s="18">
        <f t="shared" si="73"/>
        <v>0</v>
      </c>
      <c r="ES27" s="18">
        <f t="shared" si="74"/>
        <v>0</v>
      </c>
      <c r="ET27" s="18">
        <f t="shared" si="75"/>
        <v>0</v>
      </c>
      <c r="EU27" s="7"/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10">
        <f t="shared" si="76"/>
        <v>0</v>
      </c>
      <c r="FC27" s="10">
        <f t="shared" si="76"/>
        <v>0</v>
      </c>
      <c r="FD27" s="10">
        <f t="shared" si="77"/>
        <v>0</v>
      </c>
      <c r="FE27" s="10">
        <f t="shared" si="78"/>
        <v>0</v>
      </c>
      <c r="FF27" s="18">
        <f t="shared" si="79"/>
        <v>0</v>
      </c>
      <c r="FG27" s="18">
        <f t="shared" si="80"/>
        <v>0</v>
      </c>
      <c r="FH27" s="18">
        <f t="shared" si="81"/>
        <v>0</v>
      </c>
      <c r="FI27" s="18">
        <f t="shared" si="82"/>
        <v>0</v>
      </c>
      <c r="FJ27" s="7"/>
    </row>
    <row r="28" spans="1:166">
      <c r="A28" s="5" t="s">
        <v>25</v>
      </c>
      <c r="B28" s="9">
        <f t="shared" si="0"/>
        <v>529002.61295814393</v>
      </c>
      <c r="C28" s="9">
        <f t="shared" si="1"/>
        <v>395499.43455083692</v>
      </c>
      <c r="D28" s="9">
        <f t="shared" si="2"/>
        <v>379322.7785209791</v>
      </c>
      <c r="E28" s="9">
        <f t="shared" si="3"/>
        <v>550382.48247063742</v>
      </c>
      <c r="F28" s="9">
        <f t="shared" si="4"/>
        <v>433709.74698888889</v>
      </c>
      <c r="G28" s="9">
        <f t="shared" si="5"/>
        <v>409184.78129035019</v>
      </c>
      <c r="H28" s="10">
        <f t="shared" si="6"/>
        <v>-133503.17840730702</v>
      </c>
      <c r="I28" s="10">
        <f t="shared" si="6"/>
        <v>-16176.656029857812</v>
      </c>
      <c r="J28" s="10">
        <f t="shared" si="7"/>
        <v>-38210.312438051973</v>
      </c>
      <c r="K28" s="10">
        <f t="shared" si="8"/>
        <v>-29862.002769371087</v>
      </c>
      <c r="L28" s="18">
        <f t="shared" si="9"/>
        <v>-4.0901843635325064E-2</v>
      </c>
      <c r="M28" s="18">
        <f t="shared" si="10"/>
        <v>-5.6546955351609834E-2</v>
      </c>
      <c r="N28" s="18">
        <f t="shared" si="11"/>
        <v>-0.25236771073920977</v>
      </c>
      <c r="O28" s="18">
        <f t="shared" si="12"/>
        <v>-0.21198482727504495</v>
      </c>
      <c r="P28" s="5"/>
      <c r="Q28" s="10">
        <v>3461.1941770644898</v>
      </c>
      <c r="R28" s="9">
        <v>4396.94512313</v>
      </c>
      <c r="S28" s="9">
        <v>4443.7263949799899</v>
      </c>
      <c r="T28" s="9">
        <v>3461.1941769999999</v>
      </c>
      <c r="U28" s="10">
        <v>4317.6875846000003</v>
      </c>
      <c r="V28" s="10">
        <v>6351.1687878499897</v>
      </c>
      <c r="W28" s="10">
        <f t="shared" si="13"/>
        <v>935.75094606551011</v>
      </c>
      <c r="X28" s="10">
        <f t="shared" si="13"/>
        <v>46.781271849989935</v>
      </c>
      <c r="Y28" s="10">
        <f t="shared" si="14"/>
        <v>79.257538529999692</v>
      </c>
      <c r="Z28" s="10">
        <f t="shared" si="15"/>
        <v>-1907.4423928699998</v>
      </c>
      <c r="AA28" s="18">
        <f t="shared" si="16"/>
        <v>1.0639494135120867E-2</v>
      </c>
      <c r="AB28" s="18">
        <f t="shared" si="17"/>
        <v>0.47096534045280525</v>
      </c>
      <c r="AC28" s="18">
        <f t="shared" si="18"/>
        <v>0.27035494057693688</v>
      </c>
      <c r="AD28" s="18">
        <f t="shared" si="19"/>
        <v>0.24745604083454473</v>
      </c>
      <c r="AE28" s="7"/>
      <c r="AF28" s="9">
        <v>9007.3548084173108</v>
      </c>
      <c r="AG28" s="9">
        <v>8861.9022847630495</v>
      </c>
      <c r="AH28" s="9">
        <v>8795.3236363325504</v>
      </c>
      <c r="AI28" s="9">
        <v>8996.6735910000007</v>
      </c>
      <c r="AJ28" s="10">
        <v>8866.0066289999995</v>
      </c>
      <c r="AK28" s="10">
        <v>8953.3528576835106</v>
      </c>
      <c r="AL28" s="10">
        <f t="shared" si="20"/>
        <v>-145.45252365426131</v>
      </c>
      <c r="AM28" s="10">
        <f t="shared" si="20"/>
        <v>-66.578648430499015</v>
      </c>
      <c r="AN28" s="10">
        <f t="shared" si="21"/>
        <v>-4.1043442369500553</v>
      </c>
      <c r="AO28" s="10">
        <f t="shared" si="22"/>
        <v>-158.02922135096014</v>
      </c>
      <c r="AP28" s="18">
        <f t="shared" si="23"/>
        <v>-7.5129070814708493E-3</v>
      </c>
      <c r="AQ28" s="18">
        <f t="shared" si="24"/>
        <v>9.851811795155728E-3</v>
      </c>
      <c r="AR28" s="18">
        <f t="shared" si="25"/>
        <v>-1.6148195196922514E-2</v>
      </c>
      <c r="AS28" s="18">
        <f t="shared" si="26"/>
        <v>-1.4523919388463355E-2</v>
      </c>
      <c r="AT28" s="7"/>
      <c r="AU28" s="9">
        <v>7353.5619394553596</v>
      </c>
      <c r="AV28" s="9">
        <v>9050.3662410996094</v>
      </c>
      <c r="AW28" s="9">
        <v>9341.1024195472892</v>
      </c>
      <c r="AX28" s="9">
        <v>7353.5619394553596</v>
      </c>
      <c r="AY28" s="10">
        <v>9050.6113960000002</v>
      </c>
      <c r="AZ28" s="10">
        <v>9490.2873093281505</v>
      </c>
      <c r="BA28" s="10">
        <f t="shared" si="27"/>
        <v>1696.8043016442498</v>
      </c>
      <c r="BB28" s="10">
        <f t="shared" si="27"/>
        <v>290.73617844767978</v>
      </c>
      <c r="BC28" s="10">
        <f t="shared" si="28"/>
        <v>-0.24515490039084398</v>
      </c>
      <c r="BD28" s="10">
        <f t="shared" si="29"/>
        <v>-149.18488978086134</v>
      </c>
      <c r="BE28" s="18">
        <f t="shared" si="30"/>
        <v>3.2124244555693876E-2</v>
      </c>
      <c r="BF28" s="18">
        <f t="shared" si="31"/>
        <v>4.8579691922522386E-2</v>
      </c>
      <c r="BG28" s="18">
        <f t="shared" si="32"/>
        <v>0.23074590458538019</v>
      </c>
      <c r="BH28" s="18">
        <f t="shared" si="33"/>
        <v>0.23077924283729259</v>
      </c>
      <c r="BI28" s="1"/>
      <c r="BJ28" s="9">
        <v>0</v>
      </c>
      <c r="BK28" s="9">
        <v>0</v>
      </c>
      <c r="BL28" s="9">
        <v>0</v>
      </c>
      <c r="BM28" s="9">
        <v>0</v>
      </c>
      <c r="BN28" s="10">
        <v>0</v>
      </c>
      <c r="BO28" s="10">
        <v>0</v>
      </c>
      <c r="BP28" s="10">
        <f t="shared" si="34"/>
        <v>0</v>
      </c>
      <c r="BQ28" s="10">
        <f t="shared" si="34"/>
        <v>0</v>
      </c>
      <c r="BR28" s="10">
        <f t="shared" si="35"/>
        <v>0</v>
      </c>
      <c r="BS28" s="10">
        <f t="shared" si="36"/>
        <v>0</v>
      </c>
      <c r="BT28" s="18">
        <f t="shared" si="37"/>
        <v>0</v>
      </c>
      <c r="BU28" s="18">
        <f t="shared" si="38"/>
        <v>0</v>
      </c>
      <c r="BV28" s="18">
        <f t="shared" si="39"/>
        <v>0</v>
      </c>
      <c r="BW28" s="18">
        <f t="shared" si="40"/>
        <v>0</v>
      </c>
      <c r="BX28" s="2"/>
      <c r="BY28" s="9">
        <v>64090.727041955899</v>
      </c>
      <c r="BZ28" s="9">
        <v>61510.241613794897</v>
      </c>
      <c r="CA28" s="9">
        <v>60873.396815956497</v>
      </c>
      <c r="CB28" s="9">
        <v>66672.040510000006</v>
      </c>
      <c r="CC28" s="10">
        <v>64114.604796288884</v>
      </c>
      <c r="CD28" s="10">
        <v>63347.374131850702</v>
      </c>
      <c r="CE28" s="10">
        <f t="shared" si="41"/>
        <v>-2580.4854281610023</v>
      </c>
      <c r="CF28" s="10">
        <f t="shared" si="41"/>
        <v>-636.84479783839924</v>
      </c>
      <c r="CG28" s="10">
        <f t="shared" si="42"/>
        <v>-2604.3631824939876</v>
      </c>
      <c r="CH28" s="10">
        <f t="shared" si="43"/>
        <v>-2473.9773158942044</v>
      </c>
      <c r="CI28" s="18">
        <f t="shared" si="44"/>
        <v>-1.0353475797363379E-2</v>
      </c>
      <c r="CJ28" s="18">
        <f t="shared" si="45"/>
        <v>-1.1966550630326769E-2</v>
      </c>
      <c r="CK28" s="18">
        <f t="shared" si="46"/>
        <v>-4.026300757162158E-2</v>
      </c>
      <c r="CL28" s="18">
        <f t="shared" si="47"/>
        <v>-3.8358443721660765E-2</v>
      </c>
      <c r="CM28" s="1"/>
      <c r="CN28" s="9">
        <v>17780.188399999995</v>
      </c>
      <c r="CO28" s="9">
        <v>17780.188399999995</v>
      </c>
      <c r="CP28" s="9">
        <v>17780.188399999995</v>
      </c>
      <c r="CQ28" s="9">
        <v>17780.188399999995</v>
      </c>
      <c r="CR28" s="9">
        <v>17780.188399999995</v>
      </c>
      <c r="CS28" s="9">
        <v>17780.188399999995</v>
      </c>
      <c r="CT28" s="10">
        <f t="shared" si="48"/>
        <v>0</v>
      </c>
      <c r="CU28" s="10">
        <f t="shared" si="48"/>
        <v>0</v>
      </c>
      <c r="CV28" s="10">
        <f t="shared" si="49"/>
        <v>0</v>
      </c>
      <c r="CW28" s="10">
        <f t="shared" si="50"/>
        <v>0</v>
      </c>
      <c r="CX28" s="18">
        <f t="shared" si="51"/>
        <v>0</v>
      </c>
      <c r="CY28" s="18">
        <f t="shared" si="52"/>
        <v>0</v>
      </c>
      <c r="CZ28" s="18">
        <f t="shared" si="53"/>
        <v>0</v>
      </c>
      <c r="DA28" s="18">
        <f t="shared" si="54"/>
        <v>0</v>
      </c>
      <c r="DB28" s="7"/>
      <c r="DC28" s="9">
        <v>302730.65670693398</v>
      </c>
      <c r="DD28" s="9">
        <v>195013.17740504938</v>
      </c>
      <c r="DE28" s="9">
        <v>183335.96583081901</v>
      </c>
      <c r="DF28" s="9">
        <v>321539.89395318209</v>
      </c>
      <c r="DG28" s="10">
        <v>230694.03469999999</v>
      </c>
      <c r="DH28" s="10">
        <v>208509.33478029401</v>
      </c>
      <c r="DI28" s="10">
        <f t="shared" si="55"/>
        <v>-107717.4793018846</v>
      </c>
      <c r="DJ28" s="10">
        <f t="shared" si="55"/>
        <v>-11677.211574230372</v>
      </c>
      <c r="DK28" s="10">
        <f t="shared" si="56"/>
        <v>-35680.857294950605</v>
      </c>
      <c r="DL28" s="10">
        <f t="shared" si="57"/>
        <v>-25173.368949475</v>
      </c>
      <c r="DM28" s="18">
        <f t="shared" si="58"/>
        <v>-5.9879089862611611E-2</v>
      </c>
      <c r="DN28" s="18">
        <f t="shared" si="59"/>
        <v>-9.6165034993451345E-2</v>
      </c>
      <c r="DO28" s="18">
        <f t="shared" si="60"/>
        <v>-0.35581952774001085</v>
      </c>
      <c r="DP28" s="18">
        <f t="shared" si="61"/>
        <v>-0.28253371031592661</v>
      </c>
      <c r="DQ28" s="7"/>
      <c r="DR28" s="9">
        <v>124578.929884317</v>
      </c>
      <c r="DS28" s="9">
        <v>98886.613482999994</v>
      </c>
      <c r="DT28" s="9">
        <v>94753.075023343801</v>
      </c>
      <c r="DU28" s="9">
        <v>124578.9299</v>
      </c>
      <c r="DV28" s="10">
        <v>98886.613482999994</v>
      </c>
      <c r="DW28" s="10">
        <v>94753.075023343801</v>
      </c>
      <c r="DX28" s="10">
        <f t="shared" si="62"/>
        <v>-25692.316401317003</v>
      </c>
      <c r="DY28" s="10">
        <f t="shared" si="62"/>
        <v>-4133.5384596561926</v>
      </c>
      <c r="DZ28" s="10">
        <f t="shared" si="63"/>
        <v>0</v>
      </c>
      <c r="EA28" s="10">
        <f t="shared" si="64"/>
        <v>0</v>
      </c>
      <c r="EB28" s="18">
        <f t="shared" si="65"/>
        <v>-4.1800788944671527E-2</v>
      </c>
      <c r="EC28" s="18">
        <f t="shared" si="66"/>
        <v>-4.1800788944671527E-2</v>
      </c>
      <c r="ED28" s="18">
        <f t="shared" si="67"/>
        <v>-0.20623324044583369</v>
      </c>
      <c r="EE28" s="18">
        <f t="shared" si="68"/>
        <v>-0.20623324054575948</v>
      </c>
      <c r="EF28" s="6"/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v>0</v>
      </c>
      <c r="EM28" s="10">
        <f t="shared" si="69"/>
        <v>0</v>
      </c>
      <c r="EN28" s="10">
        <f t="shared" si="69"/>
        <v>0</v>
      </c>
      <c r="EO28" s="10">
        <f t="shared" si="70"/>
        <v>0</v>
      </c>
      <c r="EP28" s="10">
        <f t="shared" si="71"/>
        <v>0</v>
      </c>
      <c r="EQ28" s="18">
        <f t="shared" si="72"/>
        <v>0</v>
      </c>
      <c r="ER28" s="18">
        <f t="shared" si="73"/>
        <v>0</v>
      </c>
      <c r="ES28" s="18">
        <f t="shared" si="74"/>
        <v>0</v>
      </c>
      <c r="ET28" s="18">
        <f t="shared" si="75"/>
        <v>0</v>
      </c>
      <c r="EU28" s="7"/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10">
        <f t="shared" si="76"/>
        <v>0</v>
      </c>
      <c r="FC28" s="10">
        <f t="shared" si="76"/>
        <v>0</v>
      </c>
      <c r="FD28" s="10">
        <f t="shared" si="77"/>
        <v>0</v>
      </c>
      <c r="FE28" s="10">
        <f t="shared" si="78"/>
        <v>0</v>
      </c>
      <c r="FF28" s="18">
        <f t="shared" si="79"/>
        <v>0</v>
      </c>
      <c r="FG28" s="18">
        <f t="shared" si="80"/>
        <v>0</v>
      </c>
      <c r="FH28" s="18">
        <f t="shared" si="81"/>
        <v>0</v>
      </c>
      <c r="FI28" s="18">
        <f t="shared" si="82"/>
        <v>0</v>
      </c>
      <c r="FJ28" s="7"/>
    </row>
    <row r="29" spans="1:166">
      <c r="A29" s="5" t="s">
        <v>26</v>
      </c>
      <c r="B29" s="9">
        <f t="shared" si="0"/>
        <v>703095.42273048428</v>
      </c>
      <c r="C29" s="9">
        <f t="shared" si="1"/>
        <v>554294.06083700969</v>
      </c>
      <c r="D29" s="9">
        <f t="shared" si="2"/>
        <v>541712.74494385091</v>
      </c>
      <c r="E29" s="9">
        <f t="shared" si="3"/>
        <v>721482.43383535137</v>
      </c>
      <c r="F29" s="9">
        <f t="shared" si="4"/>
        <v>585656.03018816165</v>
      </c>
      <c r="G29" s="9">
        <f t="shared" si="5"/>
        <v>566954.49012395542</v>
      </c>
      <c r="H29" s="10">
        <f t="shared" si="6"/>
        <v>-148801.36189347459</v>
      </c>
      <c r="I29" s="10">
        <f t="shared" si="6"/>
        <v>-12581.315893158782</v>
      </c>
      <c r="J29" s="10">
        <f t="shared" si="7"/>
        <v>-31361.969351151958</v>
      </c>
      <c r="K29" s="10">
        <f t="shared" si="8"/>
        <v>-25241.74518010451</v>
      </c>
      <c r="L29" s="18">
        <f t="shared" si="9"/>
        <v>-2.269790853281093E-2</v>
      </c>
      <c r="M29" s="18">
        <f t="shared" si="10"/>
        <v>-3.1932634686947105E-2</v>
      </c>
      <c r="N29" s="18">
        <f t="shared" si="11"/>
        <v>-0.2116375062087614</v>
      </c>
      <c r="O29" s="18">
        <f t="shared" si="12"/>
        <v>-0.18826016722977695</v>
      </c>
      <c r="P29" s="5"/>
      <c r="Q29" s="10">
        <v>2809.8174738915</v>
      </c>
      <c r="R29" s="9">
        <v>5810.4245990499903</v>
      </c>
      <c r="S29" s="9">
        <v>7091.8229374000002</v>
      </c>
      <c r="T29" s="9">
        <v>2809.8174739999999</v>
      </c>
      <c r="U29" s="10">
        <v>5150.3817675999999</v>
      </c>
      <c r="V29" s="10">
        <v>7128.3602621999898</v>
      </c>
      <c r="W29" s="10">
        <f t="shared" si="13"/>
        <v>3000.6071251584904</v>
      </c>
      <c r="X29" s="10">
        <f t="shared" si="13"/>
        <v>1281.3983383500099</v>
      </c>
      <c r="Y29" s="10">
        <f t="shared" si="14"/>
        <v>660.04283144999044</v>
      </c>
      <c r="Z29" s="10">
        <f t="shared" si="15"/>
        <v>-36.537324799989619</v>
      </c>
      <c r="AA29" s="18">
        <f t="shared" si="16"/>
        <v>0.2205343717151961</v>
      </c>
      <c r="AB29" s="18">
        <f t="shared" si="17"/>
        <v>0.38404502498107013</v>
      </c>
      <c r="AC29" s="18">
        <f t="shared" si="18"/>
        <v>1.0679010836254617</v>
      </c>
      <c r="AD29" s="18">
        <f t="shared" si="19"/>
        <v>0.83299513767633437</v>
      </c>
      <c r="AE29" s="7"/>
      <c r="AF29" s="9">
        <v>24198.148635370901</v>
      </c>
      <c r="AG29" s="9">
        <v>23807.290816367102</v>
      </c>
      <c r="AH29" s="9">
        <v>24104.8068590533</v>
      </c>
      <c r="AI29" s="9">
        <v>24198.148639999999</v>
      </c>
      <c r="AJ29" s="10">
        <v>24032.160169999999</v>
      </c>
      <c r="AK29" s="10">
        <v>24596.639424997898</v>
      </c>
      <c r="AL29" s="10">
        <f t="shared" si="20"/>
        <v>-390.8578190037988</v>
      </c>
      <c r="AM29" s="10">
        <f t="shared" si="20"/>
        <v>297.51604268619849</v>
      </c>
      <c r="AN29" s="10">
        <f t="shared" si="21"/>
        <v>-224.8693536328974</v>
      </c>
      <c r="AO29" s="10">
        <f t="shared" si="22"/>
        <v>-491.83256594459817</v>
      </c>
      <c r="AP29" s="18">
        <f t="shared" si="23"/>
        <v>1.249684581841044E-2</v>
      </c>
      <c r="AQ29" s="18">
        <f t="shared" si="24"/>
        <v>2.3488494209628067E-2</v>
      </c>
      <c r="AR29" s="18">
        <f t="shared" si="25"/>
        <v>-1.6152385246219803E-2</v>
      </c>
      <c r="AS29" s="18">
        <f t="shared" si="26"/>
        <v>-6.8595524587206696E-3</v>
      </c>
      <c r="AT29" s="7"/>
      <c r="AU29" s="9">
        <v>1041.61851016176</v>
      </c>
      <c r="AV29" s="9">
        <v>1276.1005109852599</v>
      </c>
      <c r="AW29" s="9">
        <v>1316.6490859548801</v>
      </c>
      <c r="AX29" s="9">
        <v>1041.61851016176</v>
      </c>
      <c r="AY29" s="10">
        <v>1276.135833</v>
      </c>
      <c r="AZ29" s="10">
        <v>1337.4509542635701</v>
      </c>
      <c r="BA29" s="10">
        <f t="shared" si="27"/>
        <v>234.4820008234999</v>
      </c>
      <c r="BB29" s="10">
        <f t="shared" si="27"/>
        <v>40.548574969620176</v>
      </c>
      <c r="BC29" s="10">
        <f t="shared" si="28"/>
        <v>-3.5322014740131635E-2</v>
      </c>
      <c r="BD29" s="10">
        <f t="shared" si="29"/>
        <v>-20.801868308690018</v>
      </c>
      <c r="BE29" s="18">
        <f t="shared" si="30"/>
        <v>3.177537711219406E-2</v>
      </c>
      <c r="BF29" s="18">
        <f t="shared" si="31"/>
        <v>4.8047488110593679E-2</v>
      </c>
      <c r="BG29" s="18">
        <f t="shared" si="32"/>
        <v>0.22511312782554679</v>
      </c>
      <c r="BH29" s="18">
        <f t="shared" si="33"/>
        <v>0.22514703852739737</v>
      </c>
      <c r="BI29" s="1"/>
      <c r="BJ29" s="9">
        <v>0</v>
      </c>
      <c r="BK29" s="9">
        <v>0</v>
      </c>
      <c r="BL29" s="9">
        <v>0</v>
      </c>
      <c r="BM29" s="9">
        <v>0</v>
      </c>
      <c r="BN29" s="10">
        <v>0</v>
      </c>
      <c r="BO29" s="10">
        <v>0</v>
      </c>
      <c r="BP29" s="10">
        <f t="shared" si="34"/>
        <v>0</v>
      </c>
      <c r="BQ29" s="10">
        <f t="shared" si="34"/>
        <v>0</v>
      </c>
      <c r="BR29" s="10">
        <f t="shared" si="35"/>
        <v>0</v>
      </c>
      <c r="BS29" s="10">
        <f t="shared" si="36"/>
        <v>0</v>
      </c>
      <c r="BT29" s="18">
        <f t="shared" si="37"/>
        <v>0</v>
      </c>
      <c r="BU29" s="18">
        <f t="shared" si="38"/>
        <v>0</v>
      </c>
      <c r="BV29" s="18">
        <f t="shared" si="39"/>
        <v>0</v>
      </c>
      <c r="BW29" s="18">
        <f t="shared" si="40"/>
        <v>0</v>
      </c>
      <c r="BX29" s="2"/>
      <c r="BY29" s="9">
        <v>14700.0937944121</v>
      </c>
      <c r="BZ29" s="9">
        <v>14012.4665699301</v>
      </c>
      <c r="CA29" s="9">
        <v>13767.483855192801</v>
      </c>
      <c r="CB29" s="9">
        <v>14700.093790000001</v>
      </c>
      <c r="CC29" s="10">
        <v>14027.69777756176</v>
      </c>
      <c r="CD29" s="10">
        <v>13825.978922660101</v>
      </c>
      <c r="CE29" s="10">
        <f t="shared" si="41"/>
        <v>-687.62722448199929</v>
      </c>
      <c r="CF29" s="10">
        <f t="shared" si="41"/>
        <v>-244.98271473729983</v>
      </c>
      <c r="CG29" s="10">
        <f t="shared" si="42"/>
        <v>-15.231207631659345</v>
      </c>
      <c r="CH29" s="10">
        <f t="shared" si="43"/>
        <v>-58.495067467300032</v>
      </c>
      <c r="CI29" s="18">
        <f t="shared" si="44"/>
        <v>-1.7483197088442502E-2</v>
      </c>
      <c r="CJ29" s="18">
        <f t="shared" si="45"/>
        <v>-1.4380039982349914E-2</v>
      </c>
      <c r="CK29" s="18">
        <f t="shared" si="46"/>
        <v>-4.6777063745224869E-2</v>
      </c>
      <c r="CL29" s="18">
        <f t="shared" si="47"/>
        <v>-4.5740933496332549E-2</v>
      </c>
      <c r="CM29" s="6"/>
      <c r="CN29" s="9">
        <v>227965.27759999997</v>
      </c>
      <c r="CO29" s="9">
        <v>227965.27759999997</v>
      </c>
      <c r="CP29" s="9">
        <v>227965.27759999997</v>
      </c>
      <c r="CQ29" s="9">
        <v>227965.27759999997</v>
      </c>
      <c r="CR29" s="9">
        <v>227965.27759999997</v>
      </c>
      <c r="CS29" s="9">
        <v>227965.27759999997</v>
      </c>
      <c r="CT29" s="10">
        <f t="shared" si="48"/>
        <v>0</v>
      </c>
      <c r="CU29" s="10">
        <f t="shared" si="48"/>
        <v>0</v>
      </c>
      <c r="CV29" s="10">
        <f t="shared" si="49"/>
        <v>0</v>
      </c>
      <c r="CW29" s="10">
        <f t="shared" si="50"/>
        <v>0</v>
      </c>
      <c r="CX29" s="18">
        <f t="shared" si="51"/>
        <v>0</v>
      </c>
      <c r="CY29" s="18">
        <f t="shared" si="52"/>
        <v>0</v>
      </c>
      <c r="CZ29" s="18">
        <f t="shared" si="53"/>
        <v>0</v>
      </c>
      <c r="DA29" s="18">
        <f t="shared" si="54"/>
        <v>0</v>
      </c>
      <c r="DB29" s="7"/>
      <c r="DC29" s="9">
        <v>248185.107507293</v>
      </c>
      <c r="DD29" s="9">
        <v>155348.98110067722</v>
      </c>
      <c r="DE29" s="9">
        <v>144075.959639226</v>
      </c>
      <c r="DF29" s="9">
        <v>266572.11862118961</v>
      </c>
      <c r="DG29" s="10">
        <v>187130.85740000001</v>
      </c>
      <c r="DH29" s="10">
        <v>168710.03799280999</v>
      </c>
      <c r="DI29" s="10">
        <f t="shared" si="55"/>
        <v>-92836.126406615775</v>
      </c>
      <c r="DJ29" s="10">
        <f t="shared" si="55"/>
        <v>-11273.021461451222</v>
      </c>
      <c r="DK29" s="10">
        <f t="shared" si="56"/>
        <v>-31781.876299322787</v>
      </c>
      <c r="DL29" s="10">
        <f t="shared" si="57"/>
        <v>-24634.078353583987</v>
      </c>
      <c r="DM29" s="18">
        <f t="shared" si="58"/>
        <v>-7.2565789499098809E-2</v>
      </c>
      <c r="DN29" s="18">
        <f t="shared" si="59"/>
        <v>-9.8438171358424073E-2</v>
      </c>
      <c r="DO29" s="18">
        <f t="shared" si="60"/>
        <v>-0.37406002051870801</v>
      </c>
      <c r="DP29" s="18">
        <f t="shared" si="61"/>
        <v>-0.29801039070435958</v>
      </c>
      <c r="DQ29" s="7"/>
      <c r="DR29" s="9">
        <v>184195.359209355</v>
      </c>
      <c r="DS29" s="9">
        <v>126073.51964</v>
      </c>
      <c r="DT29" s="9">
        <v>123390.744967024</v>
      </c>
      <c r="DU29" s="9">
        <v>184195.35920000001</v>
      </c>
      <c r="DV29" s="10">
        <v>126073.51964</v>
      </c>
      <c r="DW29" s="10">
        <v>123390.744967024</v>
      </c>
      <c r="DX29" s="10">
        <f t="shared" si="62"/>
        <v>-58121.839569354997</v>
      </c>
      <c r="DY29" s="10">
        <f t="shared" si="62"/>
        <v>-2682.7746729759965</v>
      </c>
      <c r="DZ29" s="10">
        <f t="shared" si="63"/>
        <v>0</v>
      </c>
      <c r="EA29" s="10">
        <f t="shared" si="64"/>
        <v>0</v>
      </c>
      <c r="EB29" s="18">
        <f t="shared" si="65"/>
        <v>-2.1279446156786907E-2</v>
      </c>
      <c r="EC29" s="18">
        <f t="shared" si="66"/>
        <v>-2.1279446156786907E-2</v>
      </c>
      <c r="ED29" s="18">
        <f t="shared" si="67"/>
        <v>-0.31554453824916495</v>
      </c>
      <c r="EE29" s="18">
        <f t="shared" si="68"/>
        <v>-0.31554453821440254</v>
      </c>
      <c r="EF29" s="6"/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v>0</v>
      </c>
      <c r="EM29" s="10">
        <f t="shared" si="69"/>
        <v>0</v>
      </c>
      <c r="EN29" s="10">
        <f t="shared" si="69"/>
        <v>0</v>
      </c>
      <c r="EO29" s="10">
        <f t="shared" si="70"/>
        <v>0</v>
      </c>
      <c r="EP29" s="10">
        <f t="shared" si="71"/>
        <v>0</v>
      </c>
      <c r="EQ29" s="18">
        <f t="shared" si="72"/>
        <v>0</v>
      </c>
      <c r="ER29" s="18">
        <f t="shared" si="73"/>
        <v>0</v>
      </c>
      <c r="ES29" s="18">
        <f t="shared" si="74"/>
        <v>0</v>
      </c>
      <c r="ET29" s="18">
        <f t="shared" si="75"/>
        <v>0</v>
      </c>
      <c r="EU29" s="7"/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10">
        <f t="shared" si="76"/>
        <v>0</v>
      </c>
      <c r="FC29" s="10">
        <f t="shared" si="76"/>
        <v>0</v>
      </c>
      <c r="FD29" s="10">
        <f t="shared" si="77"/>
        <v>0</v>
      </c>
      <c r="FE29" s="10">
        <f t="shared" si="78"/>
        <v>0</v>
      </c>
      <c r="FF29" s="18">
        <f t="shared" si="79"/>
        <v>0</v>
      </c>
      <c r="FG29" s="18">
        <f t="shared" si="80"/>
        <v>0</v>
      </c>
      <c r="FH29" s="18">
        <f t="shared" si="81"/>
        <v>0</v>
      </c>
      <c r="FI29" s="18">
        <f t="shared" si="82"/>
        <v>0</v>
      </c>
      <c r="FJ29" s="7"/>
    </row>
    <row r="30" spans="1:166">
      <c r="A30" s="5" t="s">
        <v>27</v>
      </c>
      <c r="B30" s="9">
        <f t="shared" si="0"/>
        <v>397552.58806409454</v>
      </c>
      <c r="C30" s="9">
        <f t="shared" si="1"/>
        <v>310177.39622227196</v>
      </c>
      <c r="D30" s="9">
        <f t="shared" si="2"/>
        <v>300133.8451396068</v>
      </c>
      <c r="E30" s="9">
        <f t="shared" si="3"/>
        <v>386832.52752912109</v>
      </c>
      <c r="F30" s="9">
        <f t="shared" si="4"/>
        <v>300023.50976391701</v>
      </c>
      <c r="G30" s="9">
        <f t="shared" si="5"/>
        <v>282063.11909257772</v>
      </c>
      <c r="H30" s="10">
        <f t="shared" si="6"/>
        <v>-87375.191841822583</v>
      </c>
      <c r="I30" s="10">
        <f t="shared" si="6"/>
        <v>-10043.551082665159</v>
      </c>
      <c r="J30" s="10">
        <f t="shared" si="7"/>
        <v>10153.886458354944</v>
      </c>
      <c r="K30" s="10">
        <f t="shared" si="8"/>
        <v>18070.726047029078</v>
      </c>
      <c r="L30" s="18">
        <f t="shared" si="9"/>
        <v>-3.2380022545124426E-2</v>
      </c>
      <c r="M30" s="18">
        <f t="shared" si="10"/>
        <v>-5.9863277666046884E-2</v>
      </c>
      <c r="N30" s="18">
        <f t="shared" si="11"/>
        <v>-0.21978272677660374</v>
      </c>
      <c r="O30" s="18">
        <f t="shared" si="12"/>
        <v>-0.22440981972145302</v>
      </c>
      <c r="P30" s="5"/>
      <c r="Q30" s="10">
        <v>1130.8967239092001</v>
      </c>
      <c r="R30" s="9">
        <v>4951.3430792099898</v>
      </c>
      <c r="S30" s="9">
        <v>5613.9277898500004</v>
      </c>
      <c r="T30" s="9">
        <v>1130.8967239999999</v>
      </c>
      <c r="U30" s="10">
        <v>3995.4603287999998</v>
      </c>
      <c r="V30" s="10">
        <v>3954.6896237399901</v>
      </c>
      <c r="W30" s="10">
        <f t="shared" si="13"/>
        <v>3820.4463553007899</v>
      </c>
      <c r="X30" s="10">
        <f t="shared" si="13"/>
        <v>662.5847106400106</v>
      </c>
      <c r="Y30" s="10">
        <f t="shared" si="14"/>
        <v>955.88275040998997</v>
      </c>
      <c r="Z30" s="10">
        <f t="shared" si="15"/>
        <v>1659.2381661100103</v>
      </c>
      <c r="AA30" s="18">
        <f t="shared" si="16"/>
        <v>0.13381918805467408</v>
      </c>
      <c r="AB30" s="18">
        <f t="shared" si="17"/>
        <v>-1.0204257258200544E-2</v>
      </c>
      <c r="AC30" s="18">
        <f t="shared" si="18"/>
        <v>3.3782451346172033</v>
      </c>
      <c r="AD30" s="18">
        <f t="shared" si="19"/>
        <v>2.5330019479303045</v>
      </c>
      <c r="AE30" s="7"/>
      <c r="AF30" s="9">
        <v>4023.3758202218901</v>
      </c>
      <c r="AG30" s="9">
        <v>3834.1113340512102</v>
      </c>
      <c r="AH30" s="9">
        <v>3869.8893158396099</v>
      </c>
      <c r="AI30" s="9">
        <v>4023.028926</v>
      </c>
      <c r="AJ30" s="10">
        <v>3942.6483119999998</v>
      </c>
      <c r="AK30" s="10">
        <v>4000.0811086500898</v>
      </c>
      <c r="AL30" s="10">
        <f t="shared" si="20"/>
        <v>-189.2644861706799</v>
      </c>
      <c r="AM30" s="10">
        <f t="shared" si="20"/>
        <v>35.777981788399757</v>
      </c>
      <c r="AN30" s="10">
        <f t="shared" si="21"/>
        <v>-108.53697794878963</v>
      </c>
      <c r="AO30" s="10">
        <f t="shared" si="22"/>
        <v>-130.19179281047991</v>
      </c>
      <c r="AP30" s="18">
        <f t="shared" si="23"/>
        <v>9.3314926644542471E-3</v>
      </c>
      <c r="AQ30" s="18">
        <f t="shared" si="24"/>
        <v>1.4567060540318881E-2</v>
      </c>
      <c r="AR30" s="18">
        <f t="shared" si="25"/>
        <v>-4.7041214797637752E-2</v>
      </c>
      <c r="AS30" s="18">
        <f t="shared" si="26"/>
        <v>-1.9980123304736128E-2</v>
      </c>
      <c r="AT30" s="7"/>
      <c r="AU30" s="9">
        <v>259.17914293445102</v>
      </c>
      <c r="AV30" s="9">
        <v>260.11887093476599</v>
      </c>
      <c r="AW30" s="9">
        <v>257.86832105366602</v>
      </c>
      <c r="AX30" s="9">
        <v>259.17914293445102</v>
      </c>
      <c r="AY30" s="10">
        <v>260.10943939999999</v>
      </c>
      <c r="AZ30" s="10">
        <v>256.87072813055499</v>
      </c>
      <c r="BA30" s="10">
        <f t="shared" si="27"/>
        <v>0.93972800031497172</v>
      </c>
      <c r="BB30" s="10">
        <f t="shared" si="27"/>
        <v>-2.2505498810999711</v>
      </c>
      <c r="BC30" s="10">
        <f t="shared" si="28"/>
        <v>9.4315347660085536E-3</v>
      </c>
      <c r="BD30" s="10">
        <f t="shared" si="29"/>
        <v>0.99759292311102854</v>
      </c>
      <c r="BE30" s="18">
        <f t="shared" si="30"/>
        <v>-8.6520054197235692E-3</v>
      </c>
      <c r="BF30" s="18">
        <f t="shared" si="31"/>
        <v>-1.2451340777619588E-2</v>
      </c>
      <c r="BG30" s="18">
        <f t="shared" si="32"/>
        <v>3.6257855847321723E-3</v>
      </c>
      <c r="BH30" s="18">
        <f t="shared" si="33"/>
        <v>3.5893955625289045E-3</v>
      </c>
      <c r="BI30" s="1"/>
      <c r="BJ30" s="9">
        <v>0</v>
      </c>
      <c r="BK30" s="9">
        <v>0</v>
      </c>
      <c r="BL30" s="9">
        <v>0</v>
      </c>
      <c r="BM30" s="9">
        <v>2.1738926243000001</v>
      </c>
      <c r="BN30" s="10">
        <v>2.9698384940000002</v>
      </c>
      <c r="BO30" s="10">
        <v>3.2306112648999901</v>
      </c>
      <c r="BP30" s="10">
        <f t="shared" si="34"/>
        <v>0</v>
      </c>
      <c r="BQ30" s="10">
        <f t="shared" si="34"/>
        <v>0</v>
      </c>
      <c r="BR30" s="10">
        <f t="shared" si="35"/>
        <v>-2.9698384940000002</v>
      </c>
      <c r="BS30" s="10">
        <f t="shared" si="36"/>
        <v>-3.2306112648999901</v>
      </c>
      <c r="BT30" s="18">
        <f t="shared" si="37"/>
        <v>0</v>
      </c>
      <c r="BU30" s="18">
        <f t="shared" si="38"/>
        <v>8.780705463506927E-2</v>
      </c>
      <c r="BV30" s="18">
        <f t="shared" si="39"/>
        <v>0</v>
      </c>
      <c r="BW30" s="18">
        <f t="shared" si="40"/>
        <v>0.36613853913612548</v>
      </c>
      <c r="BX30" s="2"/>
      <c r="BY30" s="9">
        <v>74136.575147158001</v>
      </c>
      <c r="BZ30" s="9">
        <v>67799.202764084999</v>
      </c>
      <c r="CA30" s="9">
        <v>66443.236678793794</v>
      </c>
      <c r="CB30" s="9">
        <v>74136.575150000004</v>
      </c>
      <c r="CC30" s="10">
        <v>67811.385979222992</v>
      </c>
      <c r="CD30" s="10">
        <v>65912.593241653507</v>
      </c>
      <c r="CE30" s="10">
        <f t="shared" si="41"/>
        <v>-6337.3723830730014</v>
      </c>
      <c r="CF30" s="10">
        <f t="shared" si="41"/>
        <v>-1355.9660852912057</v>
      </c>
      <c r="CG30" s="10">
        <f t="shared" si="42"/>
        <v>-12.183215137993102</v>
      </c>
      <c r="CH30" s="10">
        <f t="shared" si="43"/>
        <v>530.64343714028655</v>
      </c>
      <c r="CI30" s="18">
        <f t="shared" si="44"/>
        <v>-1.9999734952775818E-2</v>
      </c>
      <c r="CJ30" s="18">
        <f t="shared" si="45"/>
        <v>-2.8001090232122144E-2</v>
      </c>
      <c r="CK30" s="18">
        <f t="shared" si="46"/>
        <v>-8.5482400158000044E-2</v>
      </c>
      <c r="CL30" s="18">
        <f t="shared" si="47"/>
        <v>-8.5318065448522565E-2</v>
      </c>
      <c r="CM30" s="6"/>
      <c r="CN30" s="9">
        <v>6397.7239999999983</v>
      </c>
      <c r="CO30" s="9">
        <v>6397.7239999999983</v>
      </c>
      <c r="CP30" s="9">
        <v>6397.7239999999983</v>
      </c>
      <c r="CQ30" s="9">
        <v>6397.7239999999983</v>
      </c>
      <c r="CR30" s="9">
        <v>6397.7239999999983</v>
      </c>
      <c r="CS30" s="9">
        <v>6397.7239999999983</v>
      </c>
      <c r="CT30" s="10">
        <f t="shared" si="48"/>
        <v>0</v>
      </c>
      <c r="CU30" s="10">
        <f t="shared" si="48"/>
        <v>0</v>
      </c>
      <c r="CV30" s="10">
        <f t="shared" si="49"/>
        <v>0</v>
      </c>
      <c r="CW30" s="10">
        <f t="shared" si="50"/>
        <v>0</v>
      </c>
      <c r="CX30" s="18">
        <f t="shared" si="51"/>
        <v>0</v>
      </c>
      <c r="CY30" s="18">
        <f t="shared" si="52"/>
        <v>0</v>
      </c>
      <c r="CZ30" s="18">
        <f t="shared" si="53"/>
        <v>0</v>
      </c>
      <c r="DA30" s="18">
        <f t="shared" si="54"/>
        <v>0</v>
      </c>
      <c r="DB30" s="7"/>
      <c r="DC30" s="9">
        <v>194485.540464419</v>
      </c>
      <c r="DD30" s="9">
        <v>144074.56760799099</v>
      </c>
      <c r="DE30" s="9">
        <v>137658.80196614901</v>
      </c>
      <c r="DF30" s="9">
        <v>183763.65289356236</v>
      </c>
      <c r="DG30" s="10">
        <v>134752.88329999999</v>
      </c>
      <c r="DH30" s="10">
        <v>121645.53271121799</v>
      </c>
      <c r="DI30" s="10">
        <f t="shared" si="55"/>
        <v>-50410.972856428009</v>
      </c>
      <c r="DJ30" s="10">
        <f t="shared" si="55"/>
        <v>-6415.7656418419792</v>
      </c>
      <c r="DK30" s="10">
        <f t="shared" si="56"/>
        <v>9321.6843079910032</v>
      </c>
      <c r="DL30" s="10">
        <f t="shared" si="57"/>
        <v>16013.269254931016</v>
      </c>
      <c r="DM30" s="18">
        <f t="shared" si="58"/>
        <v>-4.4530868621438319E-2</v>
      </c>
      <c r="DN30" s="18">
        <f t="shared" si="59"/>
        <v>-9.7269537154178229E-2</v>
      </c>
      <c r="DO30" s="18">
        <f t="shared" si="60"/>
        <v>-0.2592016493156758</v>
      </c>
      <c r="DP30" s="18">
        <f t="shared" si="61"/>
        <v>-0.26670546009416712</v>
      </c>
      <c r="DQ30" s="7"/>
      <c r="DR30" s="9">
        <v>117119.296765452</v>
      </c>
      <c r="DS30" s="9">
        <v>82860.328565999996</v>
      </c>
      <c r="DT30" s="9">
        <v>79892.397067920698</v>
      </c>
      <c r="DU30" s="9">
        <v>117119.2968</v>
      </c>
      <c r="DV30" s="10">
        <v>82860.328565999996</v>
      </c>
      <c r="DW30" s="10">
        <v>79892.397067920698</v>
      </c>
      <c r="DX30" s="10">
        <f t="shared" si="62"/>
        <v>-34258.968199452007</v>
      </c>
      <c r="DY30" s="10">
        <f t="shared" si="62"/>
        <v>-2967.9314980792988</v>
      </c>
      <c r="DZ30" s="10">
        <f t="shared" si="63"/>
        <v>0</v>
      </c>
      <c r="EA30" s="10">
        <f t="shared" si="64"/>
        <v>0</v>
      </c>
      <c r="EB30" s="18">
        <f t="shared" si="65"/>
        <v>-3.5818485751179213E-2</v>
      </c>
      <c r="EC30" s="18">
        <f t="shared" si="66"/>
        <v>-3.5818485751179213E-2</v>
      </c>
      <c r="ED30" s="18">
        <f t="shared" si="67"/>
        <v>-0.29251343839658162</v>
      </c>
      <c r="EE30" s="18">
        <f t="shared" si="68"/>
        <v>-0.2925134386052769</v>
      </c>
      <c r="EF30" s="6"/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v>0</v>
      </c>
      <c r="EM30" s="10">
        <f t="shared" si="69"/>
        <v>0</v>
      </c>
      <c r="EN30" s="10">
        <f t="shared" si="69"/>
        <v>0</v>
      </c>
      <c r="EO30" s="10">
        <f t="shared" si="70"/>
        <v>0</v>
      </c>
      <c r="EP30" s="10">
        <f t="shared" si="71"/>
        <v>0</v>
      </c>
      <c r="EQ30" s="18">
        <f t="shared" si="72"/>
        <v>0</v>
      </c>
      <c r="ER30" s="18">
        <f t="shared" si="73"/>
        <v>0</v>
      </c>
      <c r="ES30" s="18">
        <f t="shared" si="74"/>
        <v>0</v>
      </c>
      <c r="ET30" s="18">
        <f t="shared" si="75"/>
        <v>0</v>
      </c>
      <c r="EU30" s="7"/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10">
        <f t="shared" si="76"/>
        <v>0</v>
      </c>
      <c r="FC30" s="10">
        <f t="shared" si="76"/>
        <v>0</v>
      </c>
      <c r="FD30" s="10">
        <f t="shared" si="77"/>
        <v>0</v>
      </c>
      <c r="FE30" s="10">
        <f t="shared" si="78"/>
        <v>0</v>
      </c>
      <c r="FF30" s="18">
        <f t="shared" si="79"/>
        <v>0</v>
      </c>
      <c r="FG30" s="18">
        <f t="shared" si="80"/>
        <v>0</v>
      </c>
      <c r="FH30" s="18">
        <f t="shared" si="81"/>
        <v>0</v>
      </c>
      <c r="FI30" s="18">
        <f t="shared" si="82"/>
        <v>0</v>
      </c>
      <c r="FJ30" s="7"/>
    </row>
    <row r="31" spans="1:166">
      <c r="A31" s="5" t="s">
        <v>28</v>
      </c>
      <c r="B31" s="9">
        <f t="shared" si="0"/>
        <v>1738777.5783419937</v>
      </c>
      <c r="C31" s="9">
        <f t="shared" si="1"/>
        <v>1345313.8391523645</v>
      </c>
      <c r="D31" s="9">
        <f t="shared" si="2"/>
        <v>1282309.4611343765</v>
      </c>
      <c r="E31" s="9">
        <f t="shared" si="3"/>
        <v>1673608.2772127436</v>
      </c>
      <c r="F31" s="9">
        <f t="shared" si="4"/>
        <v>1224511.031373871</v>
      </c>
      <c r="G31" s="9">
        <f t="shared" si="5"/>
        <v>1145990.3139832083</v>
      </c>
      <c r="H31" s="10">
        <f t="shared" si="6"/>
        <v>-393463.73918962921</v>
      </c>
      <c r="I31" s="10">
        <f t="shared" si="6"/>
        <v>-63004.378017988056</v>
      </c>
      <c r="J31" s="10">
        <f t="shared" si="7"/>
        <v>120802.8077784935</v>
      </c>
      <c r="K31" s="10">
        <f t="shared" si="8"/>
        <v>136319.1471511682</v>
      </c>
      <c r="L31" s="18">
        <f t="shared" si="9"/>
        <v>-4.6832475950507518E-2</v>
      </c>
      <c r="M31" s="18">
        <f t="shared" si="10"/>
        <v>-6.4124140476353619E-2</v>
      </c>
      <c r="N31" s="18">
        <f t="shared" si="11"/>
        <v>-0.22628756207266912</v>
      </c>
      <c r="O31" s="18">
        <f t="shared" si="12"/>
        <v>-0.26834071745080457</v>
      </c>
      <c r="P31" s="5"/>
      <c r="Q31" s="10">
        <v>4775.5307599999996</v>
      </c>
      <c r="R31" s="9">
        <v>7831.2809456899904</v>
      </c>
      <c r="S31" s="9">
        <v>8587.6036918199898</v>
      </c>
      <c r="T31" s="9">
        <v>4770.1207599999998</v>
      </c>
      <c r="U31" s="10">
        <v>8645.7841064000004</v>
      </c>
      <c r="V31" s="10">
        <v>8608.13329213</v>
      </c>
      <c r="W31" s="10">
        <f t="shared" si="13"/>
        <v>3055.7501856899908</v>
      </c>
      <c r="X31" s="10">
        <f t="shared" si="13"/>
        <v>756.32274612999936</v>
      </c>
      <c r="Y31" s="10">
        <f t="shared" si="14"/>
        <v>-814.50316071000998</v>
      </c>
      <c r="Z31" s="10">
        <f t="shared" si="15"/>
        <v>-20.52960031001021</v>
      </c>
      <c r="AA31" s="18">
        <f t="shared" si="16"/>
        <v>9.6577143812756172E-2</v>
      </c>
      <c r="AB31" s="18">
        <f t="shared" si="17"/>
        <v>-4.3548177709098208E-3</v>
      </c>
      <c r="AC31" s="18">
        <f t="shared" si="18"/>
        <v>0.63987655807497945</v>
      </c>
      <c r="AD31" s="18">
        <f t="shared" si="19"/>
        <v>0.81248746968829377</v>
      </c>
      <c r="AE31" s="7"/>
      <c r="AF31" s="9">
        <v>16919.554016823098</v>
      </c>
      <c r="AG31" s="9">
        <v>16508.966663022002</v>
      </c>
      <c r="AH31" s="9">
        <v>16635.263756328801</v>
      </c>
      <c r="AI31" s="9">
        <v>16924.964019999999</v>
      </c>
      <c r="AJ31" s="10">
        <v>16521.541740000001</v>
      </c>
      <c r="AK31" s="10">
        <v>16819.8740873067</v>
      </c>
      <c r="AL31" s="10">
        <f t="shared" si="20"/>
        <v>-410.58735380109647</v>
      </c>
      <c r="AM31" s="10">
        <f t="shared" si="20"/>
        <v>126.29709330679907</v>
      </c>
      <c r="AN31" s="10">
        <f t="shared" si="21"/>
        <v>-12.575076977998833</v>
      </c>
      <c r="AO31" s="10">
        <f t="shared" si="22"/>
        <v>-184.61033097789914</v>
      </c>
      <c r="AP31" s="18">
        <f t="shared" si="23"/>
        <v>7.6502119051272055E-3</v>
      </c>
      <c r="AQ31" s="18">
        <f t="shared" si="24"/>
        <v>1.8057173598055466E-2</v>
      </c>
      <c r="AR31" s="18">
        <f t="shared" si="25"/>
        <v>-2.4267031707387192E-2</v>
      </c>
      <c r="AS31" s="18">
        <f t="shared" si="26"/>
        <v>-2.3835931321524836E-2</v>
      </c>
      <c r="AT31" s="7"/>
      <c r="AU31" s="9">
        <v>4129.9928643521498</v>
      </c>
      <c r="AV31" s="9">
        <v>4079.3371449422102</v>
      </c>
      <c r="AW31" s="9">
        <v>4037.2277930310102</v>
      </c>
      <c r="AX31" s="9">
        <v>4129.9928643521498</v>
      </c>
      <c r="AY31" s="10">
        <v>4079.1893559999999</v>
      </c>
      <c r="AZ31" s="10">
        <v>4018.1031773924501</v>
      </c>
      <c r="BA31" s="10">
        <f t="shared" si="27"/>
        <v>-50.655719409939593</v>
      </c>
      <c r="BB31" s="10">
        <f t="shared" si="27"/>
        <v>-42.109351911200065</v>
      </c>
      <c r="BC31" s="10">
        <f t="shared" si="28"/>
        <v>0.14778894221035443</v>
      </c>
      <c r="BD31" s="10">
        <f t="shared" si="29"/>
        <v>19.124615638560044</v>
      </c>
      <c r="BE31" s="18">
        <f t="shared" si="30"/>
        <v>-1.0322596641321884E-2</v>
      </c>
      <c r="BF31" s="18">
        <f t="shared" si="31"/>
        <v>-1.497507795702087E-2</v>
      </c>
      <c r="BG31" s="18">
        <f t="shared" si="32"/>
        <v>-1.2265328554722742E-2</v>
      </c>
      <c r="BH31" s="18">
        <f t="shared" si="33"/>
        <v>-1.2301112864057993E-2</v>
      </c>
      <c r="BI31" s="1"/>
      <c r="BJ31" s="9">
        <v>533.39098999999999</v>
      </c>
      <c r="BK31" s="9">
        <v>725.87148107639905</v>
      </c>
      <c r="BL31" s="9">
        <v>792.66685766420005</v>
      </c>
      <c r="BM31" s="9">
        <v>1906.11007372003</v>
      </c>
      <c r="BN31" s="10">
        <v>2604.0104310000002</v>
      </c>
      <c r="BO31" s="10">
        <v>2832.6609176995898</v>
      </c>
      <c r="BP31" s="10">
        <f t="shared" si="34"/>
        <v>192.48049107639906</v>
      </c>
      <c r="BQ31" s="10">
        <f t="shared" si="34"/>
        <v>66.795376587801002</v>
      </c>
      <c r="BR31" s="10">
        <f t="shared" si="35"/>
        <v>-1878.1389499236011</v>
      </c>
      <c r="BS31" s="10">
        <f t="shared" si="36"/>
        <v>-2039.9940600353898</v>
      </c>
      <c r="BT31" s="18">
        <f t="shared" si="37"/>
        <v>9.2020940798982417E-2</v>
      </c>
      <c r="BU31" s="18">
        <f t="shared" si="38"/>
        <v>8.7807054832642367E-2</v>
      </c>
      <c r="BV31" s="18">
        <f t="shared" si="39"/>
        <v>0.36086190934046164</v>
      </c>
      <c r="BW31" s="18">
        <f t="shared" si="40"/>
        <v>0.36613853885044734</v>
      </c>
      <c r="BX31" s="1"/>
      <c r="BY31" s="9">
        <v>84144.527701687199</v>
      </c>
      <c r="BZ31" s="9">
        <v>77536.773196248105</v>
      </c>
      <c r="CA31" s="9">
        <v>75643.864788745603</v>
      </c>
      <c r="CB31" s="9">
        <v>84144.527700000006</v>
      </c>
      <c r="CC31" s="10">
        <v>77641.111490470998</v>
      </c>
      <c r="CD31" s="10">
        <v>75688.780493628699</v>
      </c>
      <c r="CE31" s="10">
        <f t="shared" si="41"/>
        <v>-6607.7545054390939</v>
      </c>
      <c r="CF31" s="10">
        <f t="shared" si="41"/>
        <v>-1892.9084075025021</v>
      </c>
      <c r="CG31" s="10">
        <f t="shared" si="42"/>
        <v>-104.33829422289273</v>
      </c>
      <c r="CH31" s="10">
        <f t="shared" si="43"/>
        <v>-44.915704883096623</v>
      </c>
      <c r="CI31" s="18">
        <f t="shared" si="44"/>
        <v>-2.4413040799511853E-2</v>
      </c>
      <c r="CJ31" s="18">
        <f t="shared" si="45"/>
        <v>-2.5145582789369399E-2</v>
      </c>
      <c r="CK31" s="18">
        <f t="shared" si="46"/>
        <v>-7.8528630273678512E-2</v>
      </c>
      <c r="CL31" s="18">
        <f t="shared" si="47"/>
        <v>-7.7288641190257801E-2</v>
      </c>
      <c r="CM31" s="6"/>
      <c r="CN31" s="9">
        <v>10374.689000000002</v>
      </c>
      <c r="CO31" s="9">
        <v>10374.689000000002</v>
      </c>
      <c r="CP31" s="9">
        <v>10374.689000000002</v>
      </c>
      <c r="CQ31" s="9">
        <v>10374.689000000002</v>
      </c>
      <c r="CR31" s="9">
        <v>10374.689000000002</v>
      </c>
      <c r="CS31" s="9">
        <v>10374.689000000002</v>
      </c>
      <c r="CT31" s="10">
        <f t="shared" si="48"/>
        <v>0</v>
      </c>
      <c r="CU31" s="10">
        <f t="shared" si="48"/>
        <v>0</v>
      </c>
      <c r="CV31" s="10">
        <f t="shared" si="49"/>
        <v>0</v>
      </c>
      <c r="CW31" s="10">
        <f t="shared" si="50"/>
        <v>0</v>
      </c>
      <c r="CX31" s="18">
        <f t="shared" si="51"/>
        <v>0</v>
      </c>
      <c r="CY31" s="18">
        <f t="shared" si="52"/>
        <v>0</v>
      </c>
      <c r="CZ31" s="18">
        <f t="shared" si="53"/>
        <v>0</v>
      </c>
      <c r="DA31" s="18">
        <f t="shared" si="54"/>
        <v>0</v>
      </c>
      <c r="DB31" s="7"/>
      <c r="DC31" s="9">
        <v>1070689.24975266</v>
      </c>
      <c r="DD31" s="9">
        <v>816532.83597138582</v>
      </c>
      <c r="DE31" s="9">
        <v>765688.61495947302</v>
      </c>
      <c r="DF31" s="9">
        <v>1004147.2294946712</v>
      </c>
      <c r="DG31" s="10">
        <v>692920.62049999996</v>
      </c>
      <c r="DH31" s="10">
        <v>627098.54272773699</v>
      </c>
      <c r="DI31" s="10">
        <f t="shared" si="55"/>
        <v>-254156.41378127423</v>
      </c>
      <c r="DJ31" s="10">
        <f t="shared" si="55"/>
        <v>-50844.221011912799</v>
      </c>
      <c r="DK31" s="10">
        <f t="shared" si="56"/>
        <v>123612.21547138586</v>
      </c>
      <c r="DL31" s="10">
        <f t="shared" si="57"/>
        <v>138590.07223173603</v>
      </c>
      <c r="DM31" s="18">
        <f t="shared" si="58"/>
        <v>-6.2268434007832794E-2</v>
      </c>
      <c r="DN31" s="18">
        <f t="shared" si="59"/>
        <v>-9.4992234066821182E-2</v>
      </c>
      <c r="DO31" s="18">
        <f t="shared" si="60"/>
        <v>-0.2373764505807702</v>
      </c>
      <c r="DP31" s="18">
        <f t="shared" si="61"/>
        <v>-0.3099412116600605</v>
      </c>
      <c r="DQ31" s="7"/>
      <c r="DR31" s="9">
        <v>547210.64325647103</v>
      </c>
      <c r="DS31" s="9">
        <v>411724.08474999998</v>
      </c>
      <c r="DT31" s="9">
        <v>400549.53028731397</v>
      </c>
      <c r="DU31" s="9">
        <v>547210.6433</v>
      </c>
      <c r="DV31" s="10">
        <v>411724.08474999998</v>
      </c>
      <c r="DW31" s="10">
        <v>400549.53028731397</v>
      </c>
      <c r="DX31" s="10">
        <f t="shared" si="62"/>
        <v>-135486.55850647105</v>
      </c>
      <c r="DY31" s="10">
        <f t="shared" si="62"/>
        <v>-11174.554462686006</v>
      </c>
      <c r="DZ31" s="10">
        <f t="shared" si="63"/>
        <v>0</v>
      </c>
      <c r="EA31" s="10">
        <f t="shared" si="64"/>
        <v>0</v>
      </c>
      <c r="EB31" s="18">
        <f t="shared" si="65"/>
        <v>-2.7140881178887622E-2</v>
      </c>
      <c r="EC31" s="18">
        <f t="shared" si="66"/>
        <v>-2.7140881178887622E-2</v>
      </c>
      <c r="ED31" s="18">
        <f t="shared" si="67"/>
        <v>-0.24759488905439681</v>
      </c>
      <c r="EE31" s="18">
        <f t="shared" si="68"/>
        <v>-0.24759488911424837</v>
      </c>
      <c r="EF31" s="6"/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v>0</v>
      </c>
      <c r="EM31" s="10">
        <f t="shared" si="69"/>
        <v>0</v>
      </c>
      <c r="EN31" s="10">
        <f t="shared" si="69"/>
        <v>0</v>
      </c>
      <c r="EO31" s="10">
        <f t="shared" si="70"/>
        <v>0</v>
      </c>
      <c r="EP31" s="10">
        <f t="shared" si="71"/>
        <v>0</v>
      </c>
      <c r="EQ31" s="18">
        <f t="shared" si="72"/>
        <v>0</v>
      </c>
      <c r="ER31" s="18">
        <f t="shared" si="73"/>
        <v>0</v>
      </c>
      <c r="ES31" s="18">
        <f t="shared" si="74"/>
        <v>0</v>
      </c>
      <c r="ET31" s="18">
        <f t="shared" si="75"/>
        <v>0</v>
      </c>
      <c r="EU31" s="7"/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10">
        <f t="shared" si="76"/>
        <v>0</v>
      </c>
      <c r="FC31" s="10">
        <f t="shared" si="76"/>
        <v>0</v>
      </c>
      <c r="FD31" s="10">
        <f t="shared" si="77"/>
        <v>0</v>
      </c>
      <c r="FE31" s="10">
        <f t="shared" si="78"/>
        <v>0</v>
      </c>
      <c r="FF31" s="18">
        <f t="shared" si="79"/>
        <v>0</v>
      </c>
      <c r="FG31" s="18">
        <f t="shared" si="80"/>
        <v>0</v>
      </c>
      <c r="FH31" s="18">
        <f t="shared" si="81"/>
        <v>0</v>
      </c>
      <c r="FI31" s="18">
        <f t="shared" si="82"/>
        <v>0</v>
      </c>
      <c r="FJ31" s="7"/>
    </row>
    <row r="32" spans="1:166">
      <c r="A32" s="5" t="s">
        <v>29</v>
      </c>
      <c r="B32" s="9">
        <f t="shared" si="0"/>
        <v>1149417.9911402883</v>
      </c>
      <c r="C32" s="9">
        <f t="shared" si="1"/>
        <v>1010908.1875403876</v>
      </c>
      <c r="D32" s="9">
        <f t="shared" si="2"/>
        <v>983049.36412432417</v>
      </c>
      <c r="E32" s="9">
        <f t="shared" si="3"/>
        <v>1177106.2710806855</v>
      </c>
      <c r="F32" s="9">
        <f t="shared" si="4"/>
        <v>1067614.7611992965</v>
      </c>
      <c r="G32" s="9">
        <f t="shared" si="5"/>
        <v>1035499.9367646851</v>
      </c>
      <c r="H32" s="10">
        <f t="shared" si="6"/>
        <v>-138509.80359990068</v>
      </c>
      <c r="I32" s="10">
        <f t="shared" si="6"/>
        <v>-27858.823416063446</v>
      </c>
      <c r="J32" s="10">
        <f t="shared" si="7"/>
        <v>-56706.573658908834</v>
      </c>
      <c r="K32" s="10">
        <f t="shared" si="8"/>
        <v>-52450.572640360915</v>
      </c>
      <c r="L32" s="18">
        <f t="shared" si="9"/>
        <v>-2.7558213257571854E-2</v>
      </c>
      <c r="M32" s="18">
        <f t="shared" si="10"/>
        <v>-3.0080910832045293E-2</v>
      </c>
      <c r="N32" s="18">
        <f t="shared" si="11"/>
        <v>-0.1205042940579789</v>
      </c>
      <c r="O32" s="18">
        <f t="shared" si="12"/>
        <v>-9.3017523201933502E-2</v>
      </c>
      <c r="P32" s="5"/>
      <c r="Q32" s="10">
        <v>5613.4719919999898</v>
      </c>
      <c r="R32" s="9">
        <v>7756.3198197900001</v>
      </c>
      <c r="S32" s="9">
        <v>7841.5990286799997</v>
      </c>
      <c r="T32" s="9">
        <v>5613.4719919999998</v>
      </c>
      <c r="U32" s="10">
        <v>8375.1143532999995</v>
      </c>
      <c r="V32" s="10">
        <v>8328.7659833800008</v>
      </c>
      <c r="W32" s="10">
        <f t="shared" si="13"/>
        <v>2142.8478277900103</v>
      </c>
      <c r="X32" s="10">
        <f t="shared" si="13"/>
        <v>85.279208889999609</v>
      </c>
      <c r="Y32" s="10">
        <f t="shared" si="14"/>
        <v>-618.79453350999938</v>
      </c>
      <c r="Z32" s="10">
        <f t="shared" si="15"/>
        <v>-487.16695470000104</v>
      </c>
      <c r="AA32" s="18">
        <f t="shared" si="16"/>
        <v>1.0994803060133293E-2</v>
      </c>
      <c r="AB32" s="18">
        <f t="shared" si="17"/>
        <v>-5.5340581590669676E-3</v>
      </c>
      <c r="AC32" s="18">
        <f t="shared" si="18"/>
        <v>0.38173305769475269</v>
      </c>
      <c r="AD32" s="18">
        <f t="shared" si="19"/>
        <v>0.49196689058674115</v>
      </c>
      <c r="AE32" s="7"/>
      <c r="AF32" s="9">
        <v>30425.144806331002</v>
      </c>
      <c r="AG32" s="9">
        <v>29858.228582008102</v>
      </c>
      <c r="AH32" s="9">
        <v>27687.022965855002</v>
      </c>
      <c r="AI32" s="9">
        <v>30362.314119999999</v>
      </c>
      <c r="AJ32" s="10">
        <v>30163.725890000002</v>
      </c>
      <c r="AK32" s="10">
        <v>30290.585564802299</v>
      </c>
      <c r="AL32" s="10">
        <f t="shared" si="20"/>
        <v>-566.91622432290023</v>
      </c>
      <c r="AM32" s="10">
        <f t="shared" si="20"/>
        <v>-2171.2056161531</v>
      </c>
      <c r="AN32" s="10">
        <f t="shared" si="21"/>
        <v>-305.49730799190002</v>
      </c>
      <c r="AO32" s="10">
        <f t="shared" si="22"/>
        <v>-2603.5625989472974</v>
      </c>
      <c r="AP32" s="18">
        <f t="shared" si="23"/>
        <v>-7.2717161039534003E-2</v>
      </c>
      <c r="AQ32" s="18">
        <f t="shared" si="24"/>
        <v>4.2057030774289858E-3</v>
      </c>
      <c r="AR32" s="18">
        <f t="shared" si="25"/>
        <v>-1.8633147941663493E-2</v>
      </c>
      <c r="AS32" s="18">
        <f t="shared" si="26"/>
        <v>-6.5406157519852957E-3</v>
      </c>
      <c r="AT32" s="7"/>
      <c r="AU32" s="9">
        <v>3887.1139370155402</v>
      </c>
      <c r="AV32" s="9">
        <v>4772.0532707907696</v>
      </c>
      <c r="AW32" s="9">
        <v>4924.5129313440602</v>
      </c>
      <c r="AX32" s="9">
        <v>3887.1139370155402</v>
      </c>
      <c r="AY32" s="10">
        <v>4772.1845139999996</v>
      </c>
      <c r="AZ32" s="10">
        <v>5002.7309983920004</v>
      </c>
      <c r="BA32" s="10">
        <f t="shared" si="27"/>
        <v>884.93933377522944</v>
      </c>
      <c r="BB32" s="10">
        <f t="shared" si="27"/>
        <v>152.45966055329063</v>
      </c>
      <c r="BC32" s="10">
        <f t="shared" si="28"/>
        <v>-0.13124320922997867</v>
      </c>
      <c r="BD32" s="10">
        <f t="shared" si="29"/>
        <v>-78.218067047940167</v>
      </c>
      <c r="BE32" s="18">
        <f t="shared" si="30"/>
        <v>3.1948440619152349E-2</v>
      </c>
      <c r="BF32" s="18">
        <f t="shared" si="31"/>
        <v>4.8310471591292044E-2</v>
      </c>
      <c r="BG32" s="18">
        <f t="shared" si="32"/>
        <v>0.2276597362758733</v>
      </c>
      <c r="BH32" s="18">
        <f t="shared" si="33"/>
        <v>0.22769349993995841</v>
      </c>
      <c r="BI32" s="1"/>
      <c r="BJ32" s="9">
        <v>0</v>
      </c>
      <c r="BK32" s="9">
        <v>0</v>
      </c>
      <c r="BL32" s="9">
        <v>0</v>
      </c>
      <c r="BM32" s="9">
        <v>0</v>
      </c>
      <c r="BN32" s="10">
        <v>0</v>
      </c>
      <c r="BO32" s="10">
        <v>0</v>
      </c>
      <c r="BP32" s="10">
        <f t="shared" si="34"/>
        <v>0</v>
      </c>
      <c r="BQ32" s="10">
        <f t="shared" si="34"/>
        <v>0</v>
      </c>
      <c r="BR32" s="10">
        <f t="shared" si="35"/>
        <v>0</v>
      </c>
      <c r="BS32" s="10">
        <f t="shared" si="36"/>
        <v>0</v>
      </c>
      <c r="BT32" s="18">
        <f t="shared" si="37"/>
        <v>0</v>
      </c>
      <c r="BU32" s="18">
        <f t="shared" si="38"/>
        <v>0</v>
      </c>
      <c r="BV32" s="18">
        <f t="shared" si="39"/>
        <v>0</v>
      </c>
      <c r="BW32" s="18">
        <f t="shared" si="40"/>
        <v>0</v>
      </c>
      <c r="BX32" s="2"/>
      <c r="BY32" s="9">
        <v>61668.519722737801</v>
      </c>
      <c r="BZ32" s="9">
        <v>58877.3164531691</v>
      </c>
      <c r="CA32" s="9">
        <v>53718.834648566597</v>
      </c>
      <c r="CB32" s="9">
        <v>61668.519719999997</v>
      </c>
      <c r="CC32" s="10">
        <v>59813.121052996677</v>
      </c>
      <c r="CD32" s="10">
        <v>59256.500619314298</v>
      </c>
      <c r="CE32" s="10">
        <f t="shared" si="41"/>
        <v>-2791.2032695687012</v>
      </c>
      <c r="CF32" s="10">
        <f t="shared" si="41"/>
        <v>-5158.481804602503</v>
      </c>
      <c r="CG32" s="10">
        <f t="shared" si="42"/>
        <v>-935.80459982757748</v>
      </c>
      <c r="CH32" s="10">
        <f t="shared" si="43"/>
        <v>-5537.6659707477011</v>
      </c>
      <c r="CI32" s="18">
        <f t="shared" si="44"/>
        <v>-8.7614078143414514E-2</v>
      </c>
      <c r="CJ32" s="18">
        <f t="shared" si="45"/>
        <v>-9.3059921282019828E-3</v>
      </c>
      <c r="CK32" s="18">
        <f t="shared" si="46"/>
        <v>-4.526139563780638E-2</v>
      </c>
      <c r="CL32" s="18">
        <f t="shared" si="47"/>
        <v>-3.0086641862453956E-2</v>
      </c>
      <c r="CM32" s="6"/>
      <c r="CN32" s="9">
        <v>583215.77779999981</v>
      </c>
      <c r="CO32" s="9">
        <v>583215.77779999981</v>
      </c>
      <c r="CP32" s="9">
        <v>583215.77779999981</v>
      </c>
      <c r="CQ32" s="9">
        <v>583215.77779999981</v>
      </c>
      <c r="CR32" s="9">
        <v>583215.77779999981</v>
      </c>
      <c r="CS32" s="9">
        <v>583215.77779999981</v>
      </c>
      <c r="CT32" s="10">
        <f t="shared" si="48"/>
        <v>0</v>
      </c>
      <c r="CU32" s="10">
        <f t="shared" si="48"/>
        <v>0</v>
      </c>
      <c r="CV32" s="10">
        <f t="shared" si="49"/>
        <v>0</v>
      </c>
      <c r="CW32" s="10">
        <f t="shared" si="50"/>
        <v>0</v>
      </c>
      <c r="CX32" s="18">
        <f t="shared" si="51"/>
        <v>0</v>
      </c>
      <c r="CY32" s="18">
        <f t="shared" si="52"/>
        <v>0</v>
      </c>
      <c r="CZ32" s="18">
        <f t="shared" si="53"/>
        <v>0</v>
      </c>
      <c r="DA32" s="18">
        <f t="shared" si="54"/>
        <v>0</v>
      </c>
      <c r="DB32" s="7"/>
      <c r="DC32" s="9">
        <v>358226.14858833997</v>
      </c>
      <c r="DD32" s="9">
        <v>253536.81132562997</v>
      </c>
      <c r="DE32" s="9">
        <v>234399.97445365199</v>
      </c>
      <c r="DF32" s="9">
        <v>385977.25921167008</v>
      </c>
      <c r="DG32" s="10">
        <v>308383.15730000002</v>
      </c>
      <c r="DH32" s="10">
        <v>278143.93350257003</v>
      </c>
      <c r="DI32" s="10">
        <f t="shared" si="55"/>
        <v>-104689.33726271</v>
      </c>
      <c r="DJ32" s="10">
        <f t="shared" si="55"/>
        <v>-19136.836871977983</v>
      </c>
      <c r="DK32" s="10">
        <f t="shared" si="56"/>
        <v>-54846.345974370051</v>
      </c>
      <c r="DL32" s="10">
        <f t="shared" si="57"/>
        <v>-43743.959048918041</v>
      </c>
      <c r="DM32" s="18">
        <f t="shared" si="58"/>
        <v>-7.5479520200321476E-2</v>
      </c>
      <c r="DN32" s="18">
        <f t="shared" si="59"/>
        <v>-9.805731305880884E-2</v>
      </c>
      <c r="DO32" s="18">
        <f t="shared" si="60"/>
        <v>-0.29224370603669991</v>
      </c>
      <c r="DP32" s="18">
        <f t="shared" si="61"/>
        <v>-0.20103283304863676</v>
      </c>
      <c r="DQ32" s="7"/>
      <c r="DR32" s="9">
        <v>106381.81429386399</v>
      </c>
      <c r="DS32" s="9">
        <v>72891.680288999996</v>
      </c>
      <c r="DT32" s="9">
        <v>71261.642296226695</v>
      </c>
      <c r="DU32" s="9">
        <v>106381.8143</v>
      </c>
      <c r="DV32" s="10">
        <v>72891.680288999996</v>
      </c>
      <c r="DW32" s="10">
        <v>71261.642296226695</v>
      </c>
      <c r="DX32" s="10">
        <f t="shared" si="62"/>
        <v>-33490.134004863998</v>
      </c>
      <c r="DY32" s="10">
        <f t="shared" si="62"/>
        <v>-1630.0379927733011</v>
      </c>
      <c r="DZ32" s="10">
        <f t="shared" si="63"/>
        <v>0</v>
      </c>
      <c r="EA32" s="10">
        <f t="shared" si="64"/>
        <v>0</v>
      </c>
      <c r="EB32" s="18">
        <f t="shared" si="65"/>
        <v>-2.2362469712737414E-2</v>
      </c>
      <c r="EC32" s="18">
        <f t="shared" si="66"/>
        <v>-2.2362469712737414E-2</v>
      </c>
      <c r="ED32" s="18">
        <f t="shared" si="67"/>
        <v>-0.31481070544964074</v>
      </c>
      <c r="EE32" s="18">
        <f t="shared" si="68"/>
        <v>-0.31481070548916179</v>
      </c>
      <c r="EF32" s="6"/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v>0</v>
      </c>
      <c r="EM32" s="10">
        <f t="shared" si="69"/>
        <v>0</v>
      </c>
      <c r="EN32" s="10">
        <f t="shared" si="69"/>
        <v>0</v>
      </c>
      <c r="EO32" s="10">
        <f t="shared" si="70"/>
        <v>0</v>
      </c>
      <c r="EP32" s="10">
        <f t="shared" si="71"/>
        <v>0</v>
      </c>
      <c r="EQ32" s="18">
        <f t="shared" si="72"/>
        <v>0</v>
      </c>
      <c r="ER32" s="18">
        <f t="shared" si="73"/>
        <v>0</v>
      </c>
      <c r="ES32" s="18">
        <f t="shared" si="74"/>
        <v>0</v>
      </c>
      <c r="ET32" s="18">
        <f t="shared" si="75"/>
        <v>0</v>
      </c>
      <c r="EU32" s="7"/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10">
        <f t="shared" si="76"/>
        <v>0</v>
      </c>
      <c r="FC32" s="10">
        <f t="shared" si="76"/>
        <v>0</v>
      </c>
      <c r="FD32" s="10">
        <f t="shared" si="77"/>
        <v>0</v>
      </c>
      <c r="FE32" s="10">
        <f t="shared" si="78"/>
        <v>0</v>
      </c>
      <c r="FF32" s="18">
        <f t="shared" si="79"/>
        <v>0</v>
      </c>
      <c r="FG32" s="18">
        <f t="shared" si="80"/>
        <v>0</v>
      </c>
      <c r="FH32" s="18">
        <f t="shared" si="81"/>
        <v>0</v>
      </c>
      <c r="FI32" s="18">
        <f t="shared" si="82"/>
        <v>0</v>
      </c>
      <c r="FJ32" s="7"/>
    </row>
    <row r="33" spans="1:166">
      <c r="A33" s="5" t="s">
        <v>30</v>
      </c>
      <c r="B33" s="9">
        <f t="shared" si="0"/>
        <v>3638501.6864549546</v>
      </c>
      <c r="C33" s="9">
        <f t="shared" si="1"/>
        <v>2856717.6603565421</v>
      </c>
      <c r="D33" s="9">
        <f t="shared" si="2"/>
        <v>2741224.4355786922</v>
      </c>
      <c r="E33" s="9">
        <f t="shared" si="3"/>
        <v>3404555.8267125762</v>
      </c>
      <c r="F33" s="9">
        <f t="shared" si="4"/>
        <v>2546710.4633476017</v>
      </c>
      <c r="G33" s="9">
        <f t="shared" si="5"/>
        <v>2397654.8204964721</v>
      </c>
      <c r="H33" s="10">
        <f t="shared" si="6"/>
        <v>-781784.02609841246</v>
      </c>
      <c r="I33" s="10">
        <f t="shared" si="6"/>
        <v>-115493.22477784986</v>
      </c>
      <c r="J33" s="10">
        <f t="shared" si="7"/>
        <v>310007.19700894039</v>
      </c>
      <c r="K33" s="10">
        <f t="shared" si="8"/>
        <v>343569.61508222017</v>
      </c>
      <c r="L33" s="18">
        <f t="shared" si="9"/>
        <v>-4.0428645217755028E-2</v>
      </c>
      <c r="M33" s="18">
        <f t="shared" si="10"/>
        <v>-5.8528696134227558E-2</v>
      </c>
      <c r="N33" s="18">
        <f t="shared" si="11"/>
        <v>-0.21486427476693465</v>
      </c>
      <c r="O33" s="18">
        <f t="shared" si="12"/>
        <v>-0.25196983307902049</v>
      </c>
      <c r="P33" s="5"/>
      <c r="Q33" s="10">
        <v>11320.7412439895</v>
      </c>
      <c r="R33" s="9">
        <v>20350.032083350001</v>
      </c>
      <c r="S33" s="9">
        <v>20642.544974759901</v>
      </c>
      <c r="T33" s="9">
        <v>11320.741239999999</v>
      </c>
      <c r="U33" s="10">
        <v>22540.291345999998</v>
      </c>
      <c r="V33" s="10">
        <v>23652.7474178599</v>
      </c>
      <c r="W33" s="10">
        <f t="shared" si="13"/>
        <v>9029.2908393605012</v>
      </c>
      <c r="X33" s="10">
        <f t="shared" si="13"/>
        <v>292.51289140990048</v>
      </c>
      <c r="Y33" s="10">
        <f t="shared" si="14"/>
        <v>-2190.2592626499973</v>
      </c>
      <c r="Z33" s="10">
        <f t="shared" si="15"/>
        <v>-3010.2024430999991</v>
      </c>
      <c r="AA33" s="18">
        <f t="shared" si="16"/>
        <v>1.437407519613833E-2</v>
      </c>
      <c r="AB33" s="18">
        <f t="shared" si="17"/>
        <v>4.9354112366312375E-2</v>
      </c>
      <c r="AC33" s="18">
        <f t="shared" si="18"/>
        <v>0.79758830669806235</v>
      </c>
      <c r="AD33" s="18">
        <f t="shared" si="19"/>
        <v>0.9910614391889413</v>
      </c>
      <c r="AE33" s="7"/>
      <c r="AF33" s="9">
        <v>78887.139864080498</v>
      </c>
      <c r="AG33" s="9">
        <v>78001.114347859606</v>
      </c>
      <c r="AH33" s="9">
        <v>78144.913804929995</v>
      </c>
      <c r="AI33" s="9">
        <v>78887.139859999996</v>
      </c>
      <c r="AJ33" s="10">
        <v>78056.5484</v>
      </c>
      <c r="AK33" s="10">
        <v>78678.676552115794</v>
      </c>
      <c r="AL33" s="10">
        <f t="shared" si="20"/>
        <v>-886.02551622089231</v>
      </c>
      <c r="AM33" s="10">
        <f t="shared" si="20"/>
        <v>143.7994570703886</v>
      </c>
      <c r="AN33" s="10">
        <f t="shared" si="21"/>
        <v>-55.43405214039376</v>
      </c>
      <c r="AO33" s="10">
        <f t="shared" si="22"/>
        <v>-533.76274718579953</v>
      </c>
      <c r="AP33" s="18">
        <f t="shared" si="23"/>
        <v>1.843556444964232E-3</v>
      </c>
      <c r="AQ33" s="18">
        <f t="shared" si="24"/>
        <v>7.970223701510664E-3</v>
      </c>
      <c r="AR33" s="18">
        <f t="shared" si="25"/>
        <v>-1.1231558372473386E-2</v>
      </c>
      <c r="AS33" s="18">
        <f t="shared" si="26"/>
        <v>-1.0528857573921885E-2</v>
      </c>
      <c r="AT33" s="7"/>
      <c r="AU33" s="9">
        <v>3998.2539140603099</v>
      </c>
      <c r="AV33" s="9">
        <v>4357.48022204881</v>
      </c>
      <c r="AW33" s="9">
        <v>4397.23348399119</v>
      </c>
      <c r="AX33" s="9">
        <v>3998.2539140603099</v>
      </c>
      <c r="AY33" s="10">
        <v>4357.4472020000003</v>
      </c>
      <c r="AZ33" s="10">
        <v>4419.0847767107698</v>
      </c>
      <c r="BA33" s="10">
        <f t="shared" si="27"/>
        <v>359.22630798850014</v>
      </c>
      <c r="BB33" s="10">
        <f t="shared" si="27"/>
        <v>39.75326194238005</v>
      </c>
      <c r="BC33" s="10">
        <f t="shared" si="28"/>
        <v>3.3020048809703439E-2</v>
      </c>
      <c r="BD33" s="10">
        <f t="shared" si="29"/>
        <v>-21.85129271957976</v>
      </c>
      <c r="BE33" s="18">
        <f t="shared" si="30"/>
        <v>9.1229930869746491E-3</v>
      </c>
      <c r="BF33" s="18">
        <f t="shared" si="31"/>
        <v>1.4145340575206241E-2</v>
      </c>
      <c r="BG33" s="18">
        <f t="shared" si="32"/>
        <v>8.9845796617678636E-2</v>
      </c>
      <c r="BH33" s="18">
        <f t="shared" si="33"/>
        <v>8.9837538000412331E-2</v>
      </c>
      <c r="BI33" s="1"/>
      <c r="BJ33" s="9">
        <v>406.24680000000001</v>
      </c>
      <c r="BK33" s="9">
        <v>511.87599619600002</v>
      </c>
      <c r="BL33" s="9">
        <v>547.68438150120096</v>
      </c>
      <c r="BM33" s="9">
        <v>1108.1101287637</v>
      </c>
      <c r="BN33" s="10">
        <v>1332.60998</v>
      </c>
      <c r="BO33" s="10">
        <v>1403.6737700777001</v>
      </c>
      <c r="BP33" s="10">
        <f t="shared" si="34"/>
        <v>105.62919619600001</v>
      </c>
      <c r="BQ33" s="10">
        <f t="shared" si="34"/>
        <v>35.808385305200943</v>
      </c>
      <c r="BR33" s="10">
        <f t="shared" si="35"/>
        <v>-820.73398380399999</v>
      </c>
      <c r="BS33" s="10">
        <f t="shared" si="36"/>
        <v>-855.9893885764991</v>
      </c>
      <c r="BT33" s="18">
        <f t="shared" si="37"/>
        <v>6.9955195342837923E-2</v>
      </c>
      <c r="BU33" s="18">
        <f t="shared" si="38"/>
        <v>5.3326773132601112E-2</v>
      </c>
      <c r="BV33" s="18">
        <f t="shared" si="39"/>
        <v>0.26001237719534037</v>
      </c>
      <c r="BW33" s="18">
        <f t="shared" si="40"/>
        <v>0.2025970572859673</v>
      </c>
      <c r="BX33" s="1"/>
      <c r="BY33" s="9">
        <v>200400.93053270399</v>
      </c>
      <c r="BZ33" s="9">
        <v>213727.385358928</v>
      </c>
      <c r="CA33" s="9">
        <v>215692.32178029901</v>
      </c>
      <c r="CB33" s="9">
        <v>200400.93049999999</v>
      </c>
      <c r="CC33" s="10">
        <v>213819.01669960143</v>
      </c>
      <c r="CD33" s="10">
        <v>217844.438887717</v>
      </c>
      <c r="CE33" s="10">
        <f t="shared" si="41"/>
        <v>13326.454826224013</v>
      </c>
      <c r="CF33" s="10">
        <f t="shared" si="41"/>
        <v>1964.9364213710069</v>
      </c>
      <c r="CG33" s="10">
        <f t="shared" si="42"/>
        <v>-91.631340673426166</v>
      </c>
      <c r="CH33" s="10">
        <f t="shared" si="43"/>
        <v>-2152.1171074179874</v>
      </c>
      <c r="CI33" s="18">
        <f t="shared" si="44"/>
        <v>9.1936576965611846E-3</v>
      </c>
      <c r="CJ33" s="18">
        <f t="shared" si="45"/>
        <v>1.8826305771347567E-2</v>
      </c>
      <c r="CK33" s="18">
        <f t="shared" si="46"/>
        <v>6.6498966800202716E-2</v>
      </c>
      <c r="CL33" s="18">
        <f t="shared" si="47"/>
        <v>6.6956207070113599E-2</v>
      </c>
      <c r="CM33" s="6"/>
      <c r="CN33" s="9">
        <v>19194.874200000006</v>
      </c>
      <c r="CO33" s="9">
        <v>19194.874200000006</v>
      </c>
      <c r="CP33" s="9">
        <v>19194.874200000006</v>
      </c>
      <c r="CQ33" s="9">
        <v>19194.874200000006</v>
      </c>
      <c r="CR33" s="9">
        <v>19194.874200000006</v>
      </c>
      <c r="CS33" s="9">
        <v>19194.874200000006</v>
      </c>
      <c r="CT33" s="10">
        <f t="shared" si="48"/>
        <v>0</v>
      </c>
      <c r="CU33" s="10">
        <f t="shared" si="48"/>
        <v>0</v>
      </c>
      <c r="CV33" s="10">
        <f t="shared" si="49"/>
        <v>0</v>
      </c>
      <c r="CW33" s="10">
        <f t="shared" si="50"/>
        <v>0</v>
      </c>
      <c r="CX33" s="18">
        <f t="shared" si="51"/>
        <v>0</v>
      </c>
      <c r="CY33" s="18">
        <f t="shared" si="52"/>
        <v>0</v>
      </c>
      <c r="CZ33" s="18">
        <f t="shared" si="53"/>
        <v>0</v>
      </c>
      <c r="DA33" s="18">
        <f t="shared" si="54"/>
        <v>0</v>
      </c>
      <c r="DB33" s="7"/>
      <c r="DC33" s="9">
        <v>2290457.18835301</v>
      </c>
      <c r="DD33" s="9">
        <v>1723924.6386281594</v>
      </c>
      <c r="DE33" s="9">
        <v>1629060.4096473199</v>
      </c>
      <c r="DF33" s="9">
        <v>2055809.4648697523</v>
      </c>
      <c r="DG33" s="10">
        <v>1410759.416</v>
      </c>
      <c r="DH33" s="10">
        <v>1278916.8715861</v>
      </c>
      <c r="DI33" s="10">
        <f t="shared" si="55"/>
        <v>-566532.54972485057</v>
      </c>
      <c r="DJ33" s="10">
        <f t="shared" si="55"/>
        <v>-94864.228980839485</v>
      </c>
      <c r="DK33" s="10">
        <f t="shared" si="56"/>
        <v>313165.22262815945</v>
      </c>
      <c r="DL33" s="10">
        <f t="shared" si="57"/>
        <v>350143.53806121997</v>
      </c>
      <c r="DM33" s="18">
        <f t="shared" si="58"/>
        <v>-5.5028060307977973E-2</v>
      </c>
      <c r="DN33" s="18">
        <f t="shared" si="59"/>
        <v>-9.3455016439103464E-2</v>
      </c>
      <c r="DO33" s="18">
        <f t="shared" si="60"/>
        <v>-0.24734474523500039</v>
      </c>
      <c r="DP33" s="18">
        <f t="shared" si="61"/>
        <v>-0.31376937400695354</v>
      </c>
      <c r="DQ33" s="7"/>
      <c r="DR33" s="9">
        <v>1033836.31154711</v>
      </c>
      <c r="DS33" s="9">
        <v>796650.25951999996</v>
      </c>
      <c r="DT33" s="9">
        <v>773544.45330589102</v>
      </c>
      <c r="DU33" s="9">
        <v>1033836.312</v>
      </c>
      <c r="DV33" s="10">
        <v>796650.25951999996</v>
      </c>
      <c r="DW33" s="10">
        <v>773544.45330589102</v>
      </c>
      <c r="DX33" s="10">
        <f t="shared" si="62"/>
        <v>-237186.05202711001</v>
      </c>
      <c r="DY33" s="10">
        <f t="shared" si="62"/>
        <v>-23105.806214108947</v>
      </c>
      <c r="DZ33" s="10">
        <f t="shared" si="63"/>
        <v>0</v>
      </c>
      <c r="EA33" s="10">
        <f t="shared" si="64"/>
        <v>0</v>
      </c>
      <c r="EB33" s="18">
        <f t="shared" si="65"/>
        <v>-2.9003701358273234E-2</v>
      </c>
      <c r="EC33" s="18">
        <f t="shared" si="66"/>
        <v>-2.9003701358273234E-2</v>
      </c>
      <c r="ED33" s="18">
        <f t="shared" si="67"/>
        <v>-0.22942321659428566</v>
      </c>
      <c r="EE33" s="18">
        <f t="shared" si="68"/>
        <v>-0.2294232169318503</v>
      </c>
      <c r="EF33" s="6"/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v>0</v>
      </c>
      <c r="EM33" s="10">
        <f t="shared" si="69"/>
        <v>0</v>
      </c>
      <c r="EN33" s="10">
        <f t="shared" si="69"/>
        <v>0</v>
      </c>
      <c r="EO33" s="10">
        <f t="shared" si="70"/>
        <v>0</v>
      </c>
      <c r="EP33" s="10">
        <f t="shared" si="71"/>
        <v>0</v>
      </c>
      <c r="EQ33" s="18">
        <f t="shared" si="72"/>
        <v>0</v>
      </c>
      <c r="ER33" s="18">
        <f t="shared" si="73"/>
        <v>0</v>
      </c>
      <c r="ES33" s="18">
        <f t="shared" si="74"/>
        <v>0</v>
      </c>
      <c r="ET33" s="18">
        <f t="shared" si="75"/>
        <v>0</v>
      </c>
      <c r="EU33" s="7"/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10">
        <f t="shared" si="76"/>
        <v>0</v>
      </c>
      <c r="FC33" s="10">
        <f t="shared" si="76"/>
        <v>0</v>
      </c>
      <c r="FD33" s="10">
        <f t="shared" si="77"/>
        <v>0</v>
      </c>
      <c r="FE33" s="10">
        <f t="shared" si="78"/>
        <v>0</v>
      </c>
      <c r="FF33" s="18">
        <f t="shared" si="79"/>
        <v>0</v>
      </c>
      <c r="FG33" s="18">
        <f t="shared" si="80"/>
        <v>0</v>
      </c>
      <c r="FH33" s="18">
        <f t="shared" si="81"/>
        <v>0</v>
      </c>
      <c r="FI33" s="18">
        <f t="shared" si="82"/>
        <v>0</v>
      </c>
      <c r="FJ33" s="7"/>
    </row>
    <row r="34" spans="1:166">
      <c r="A34" s="5" t="s">
        <v>31</v>
      </c>
      <c r="B34" s="9">
        <f t="shared" si="0"/>
        <v>2972408.9237332228</v>
      </c>
      <c r="C34" s="9">
        <f t="shared" si="1"/>
        <v>2359672.4858011748</v>
      </c>
      <c r="D34" s="9">
        <f t="shared" si="2"/>
        <v>2283179.0924715474</v>
      </c>
      <c r="E34" s="9">
        <f t="shared" si="3"/>
        <v>2849517.7068436905</v>
      </c>
      <c r="F34" s="9">
        <f t="shared" si="4"/>
        <v>2275509.5669182893</v>
      </c>
      <c r="G34" s="9">
        <f t="shared" si="5"/>
        <v>2172457.9861845924</v>
      </c>
      <c r="H34" s="10">
        <f t="shared" si="6"/>
        <v>-612736.43793204799</v>
      </c>
      <c r="I34" s="10">
        <f t="shared" si="6"/>
        <v>-76493.393329627346</v>
      </c>
      <c r="J34" s="10">
        <f t="shared" si="7"/>
        <v>84162.918882885482</v>
      </c>
      <c r="K34" s="10">
        <f t="shared" si="8"/>
        <v>110721.10628695507</v>
      </c>
      <c r="L34" s="18">
        <f t="shared" si="9"/>
        <v>-3.2416953534827396E-2</v>
      </c>
      <c r="M34" s="18">
        <f t="shared" si="10"/>
        <v>-4.5287254438248374E-2</v>
      </c>
      <c r="N34" s="18">
        <f t="shared" si="11"/>
        <v>-0.20614136670080924</v>
      </c>
      <c r="O34" s="18">
        <f t="shared" si="12"/>
        <v>-0.20144045378163647</v>
      </c>
      <c r="P34" s="5"/>
      <c r="Q34" s="10">
        <v>11666.680032</v>
      </c>
      <c r="R34" s="9">
        <v>18556.256055379901</v>
      </c>
      <c r="S34" s="9">
        <v>13980.111897860001</v>
      </c>
      <c r="T34" s="9">
        <v>11666.68003</v>
      </c>
      <c r="U34" s="10">
        <v>12376.4498678</v>
      </c>
      <c r="V34" s="10">
        <v>13874.318095840001</v>
      </c>
      <c r="W34" s="10">
        <f t="shared" si="13"/>
        <v>6889.576023379901</v>
      </c>
      <c r="X34" s="10">
        <f t="shared" si="13"/>
        <v>-4576.1441575199005</v>
      </c>
      <c r="Y34" s="10">
        <f t="shared" si="14"/>
        <v>6179.8061875799012</v>
      </c>
      <c r="Z34" s="10">
        <f t="shared" si="15"/>
        <v>105.79380201999993</v>
      </c>
      <c r="AA34" s="18">
        <f t="shared" si="16"/>
        <v>-0.24660923754569378</v>
      </c>
      <c r="AB34" s="18">
        <f t="shared" si="17"/>
        <v>0.12102567731777653</v>
      </c>
      <c r="AC34" s="18">
        <f t="shared" si="18"/>
        <v>0.59053441120205574</v>
      </c>
      <c r="AD34" s="18">
        <f t="shared" si="19"/>
        <v>6.0837344983738315E-2</v>
      </c>
      <c r="AE34" s="7"/>
      <c r="AF34" s="9">
        <v>63887.033615831402</v>
      </c>
      <c r="AG34" s="9">
        <v>63237.346859768899</v>
      </c>
      <c r="AH34" s="9">
        <v>63339.1959053592</v>
      </c>
      <c r="AI34" s="9">
        <v>63887.033620000002</v>
      </c>
      <c r="AJ34" s="10">
        <v>63340.8914</v>
      </c>
      <c r="AK34" s="10">
        <v>63667.529711974603</v>
      </c>
      <c r="AL34" s="10">
        <f t="shared" si="20"/>
        <v>-649.68675606250326</v>
      </c>
      <c r="AM34" s="10">
        <f t="shared" si="20"/>
        <v>101.8490455903011</v>
      </c>
      <c r="AN34" s="10">
        <f t="shared" si="21"/>
        <v>-103.54454023110156</v>
      </c>
      <c r="AO34" s="10">
        <f t="shared" si="22"/>
        <v>-328.33380661540286</v>
      </c>
      <c r="AP34" s="18">
        <f t="shared" si="23"/>
        <v>1.6105837870800468E-3</v>
      </c>
      <c r="AQ34" s="18">
        <f t="shared" si="24"/>
        <v>5.1568316257482039E-3</v>
      </c>
      <c r="AR34" s="18">
        <f t="shared" si="25"/>
        <v>-1.0169305401926017E-2</v>
      </c>
      <c r="AS34" s="18">
        <f t="shared" si="26"/>
        <v>-8.5485612502914886E-3</v>
      </c>
      <c r="AT34" s="7"/>
      <c r="AU34" s="9">
        <v>2109.7679129999901</v>
      </c>
      <c r="AV34" s="9">
        <v>2422.3981782439901</v>
      </c>
      <c r="AW34" s="9">
        <v>2477.6938897056998</v>
      </c>
      <c r="AX34" s="9">
        <v>2109.7679129999901</v>
      </c>
      <c r="AY34" s="10">
        <v>2422.4324470000001</v>
      </c>
      <c r="AZ34" s="10">
        <v>2506.3788011848001</v>
      </c>
      <c r="BA34" s="10">
        <f t="shared" si="27"/>
        <v>312.63026524399993</v>
      </c>
      <c r="BB34" s="10">
        <f t="shared" si="27"/>
        <v>55.295711461709743</v>
      </c>
      <c r="BC34" s="10">
        <f t="shared" si="28"/>
        <v>-3.4268756010078505E-2</v>
      </c>
      <c r="BD34" s="10">
        <f t="shared" si="29"/>
        <v>-28.684911479100265</v>
      </c>
      <c r="BE34" s="18">
        <f t="shared" si="30"/>
        <v>2.282684653511171E-2</v>
      </c>
      <c r="BF34" s="18">
        <f t="shared" si="31"/>
        <v>3.4653744127627235E-2</v>
      </c>
      <c r="BG34" s="18">
        <f t="shared" si="32"/>
        <v>0.14818230162551599</v>
      </c>
      <c r="BH34" s="18">
        <f t="shared" si="33"/>
        <v>0.14819854452872772</v>
      </c>
      <c r="BI34" s="1"/>
      <c r="BJ34" s="9">
        <v>108.30489</v>
      </c>
      <c r="BK34" s="9">
        <v>147.3879101489</v>
      </c>
      <c r="BL34" s="9">
        <v>160.95068430090001</v>
      </c>
      <c r="BM34" s="9">
        <v>4684.4856505534699</v>
      </c>
      <c r="BN34" s="10">
        <v>6399.6563829999996</v>
      </c>
      <c r="BO34" s="10">
        <v>6961.59136072806</v>
      </c>
      <c r="BP34" s="10">
        <f t="shared" si="34"/>
        <v>39.083020148900005</v>
      </c>
      <c r="BQ34" s="10">
        <f t="shared" si="34"/>
        <v>13.562774152000003</v>
      </c>
      <c r="BR34" s="10">
        <f t="shared" si="35"/>
        <v>-6252.2684728510994</v>
      </c>
      <c r="BS34" s="10">
        <f t="shared" si="36"/>
        <v>-6800.6406764271596</v>
      </c>
      <c r="BT34" s="18">
        <f t="shared" si="37"/>
        <v>9.2020940783393179E-2</v>
      </c>
      <c r="BU34" s="18">
        <f t="shared" si="38"/>
        <v>8.7807054644493163E-2</v>
      </c>
      <c r="BV34" s="18">
        <f t="shared" si="39"/>
        <v>0.36086108530187327</v>
      </c>
      <c r="BW34" s="18">
        <f t="shared" si="40"/>
        <v>0.36613853908248883</v>
      </c>
      <c r="BX34" s="1"/>
      <c r="BY34" s="9">
        <v>321100.200858714</v>
      </c>
      <c r="BZ34" s="9">
        <v>308414.674354852</v>
      </c>
      <c r="CA34" s="9">
        <v>305476.37958553102</v>
      </c>
      <c r="CB34" s="9">
        <v>321100.2009</v>
      </c>
      <c r="CC34" s="10">
        <v>308479.00541048939</v>
      </c>
      <c r="CD34" s="10">
        <v>304692.64576559898</v>
      </c>
      <c r="CE34" s="10">
        <f t="shared" si="41"/>
        <v>-12685.526503861998</v>
      </c>
      <c r="CF34" s="10">
        <f t="shared" si="41"/>
        <v>-2938.2947693209862</v>
      </c>
      <c r="CG34" s="10">
        <f t="shared" si="42"/>
        <v>-64.331055637390818</v>
      </c>
      <c r="CH34" s="10">
        <f t="shared" si="43"/>
        <v>783.73381993203657</v>
      </c>
      <c r="CI34" s="18">
        <f t="shared" si="44"/>
        <v>-9.527091327503694E-3</v>
      </c>
      <c r="CJ34" s="18">
        <f t="shared" si="45"/>
        <v>-1.2274286348440307E-2</v>
      </c>
      <c r="CK34" s="18">
        <f t="shared" si="46"/>
        <v>-3.9506442132198186E-2</v>
      </c>
      <c r="CL34" s="18">
        <f t="shared" si="47"/>
        <v>-3.9306096521070734E-2</v>
      </c>
      <c r="CM34" s="6"/>
      <c r="CN34" s="9">
        <v>429388.09030000027</v>
      </c>
      <c r="CO34" s="9">
        <v>429388.09030000027</v>
      </c>
      <c r="CP34" s="9">
        <v>429388.09030000027</v>
      </c>
      <c r="CQ34" s="9">
        <v>429388.09030000027</v>
      </c>
      <c r="CR34" s="9">
        <v>429388.09030000027</v>
      </c>
      <c r="CS34" s="9">
        <v>429388.09030000027</v>
      </c>
      <c r="CT34" s="10">
        <f t="shared" si="48"/>
        <v>0</v>
      </c>
      <c r="CU34" s="10">
        <f t="shared" si="48"/>
        <v>0</v>
      </c>
      <c r="CV34" s="10">
        <f t="shared" si="49"/>
        <v>0</v>
      </c>
      <c r="CW34" s="10">
        <f t="shared" si="50"/>
        <v>0</v>
      </c>
      <c r="CX34" s="18">
        <f t="shared" si="51"/>
        <v>0</v>
      </c>
      <c r="CY34" s="18">
        <f t="shared" si="52"/>
        <v>0</v>
      </c>
      <c r="CZ34" s="18">
        <f t="shared" si="53"/>
        <v>0</v>
      </c>
      <c r="DA34" s="18">
        <f t="shared" si="54"/>
        <v>0</v>
      </c>
      <c r="DB34" s="7"/>
      <c r="DC34" s="9">
        <v>1456200.8019425301</v>
      </c>
      <c r="DD34" s="9">
        <v>987126.10163278074</v>
      </c>
      <c r="DE34" s="9">
        <v>934773.34271943197</v>
      </c>
      <c r="DF34" s="9">
        <v>1328733.4042301369</v>
      </c>
      <c r="DG34" s="10">
        <v>902722.81059999997</v>
      </c>
      <c r="DH34" s="10">
        <v>817784.10465990799</v>
      </c>
      <c r="DI34" s="10">
        <f t="shared" si="55"/>
        <v>-469074.70030974934</v>
      </c>
      <c r="DJ34" s="10">
        <f t="shared" si="55"/>
        <v>-52352.758913348778</v>
      </c>
      <c r="DK34" s="10">
        <f t="shared" si="56"/>
        <v>84403.291032780777</v>
      </c>
      <c r="DL34" s="10">
        <f t="shared" si="57"/>
        <v>116989.23805952398</v>
      </c>
      <c r="DM34" s="18">
        <f t="shared" si="58"/>
        <v>-5.3035532974716582E-2</v>
      </c>
      <c r="DN34" s="18">
        <f t="shared" si="59"/>
        <v>-9.4091680128961158E-2</v>
      </c>
      <c r="DO34" s="18">
        <f t="shared" si="60"/>
        <v>-0.32212226478931832</v>
      </c>
      <c r="DP34" s="18">
        <f t="shared" si="61"/>
        <v>-0.32061404663561222</v>
      </c>
      <c r="DQ34" s="7"/>
      <c r="DR34" s="9">
        <v>687948.04418114701</v>
      </c>
      <c r="DS34" s="9">
        <v>550380.23051000002</v>
      </c>
      <c r="DT34" s="9">
        <v>533583.32748935802</v>
      </c>
      <c r="DU34" s="9">
        <v>687948.0442</v>
      </c>
      <c r="DV34" s="10">
        <v>550380.23051000002</v>
      </c>
      <c r="DW34" s="10">
        <v>533583.32748935802</v>
      </c>
      <c r="DX34" s="10">
        <f t="shared" si="62"/>
        <v>-137567.81367114699</v>
      </c>
      <c r="DY34" s="10">
        <f t="shared" si="62"/>
        <v>-16796.903020641999</v>
      </c>
      <c r="DZ34" s="10">
        <f t="shared" si="63"/>
        <v>0</v>
      </c>
      <c r="EA34" s="10">
        <f t="shared" si="64"/>
        <v>0</v>
      </c>
      <c r="EB34" s="18">
        <f t="shared" si="65"/>
        <v>-3.0518725218522925E-2</v>
      </c>
      <c r="EC34" s="18">
        <f t="shared" si="66"/>
        <v>-3.0518725218522925E-2</v>
      </c>
      <c r="ED34" s="18">
        <f t="shared" si="67"/>
        <v>-0.19996831858849404</v>
      </c>
      <c r="EE34" s="18">
        <f t="shared" si="68"/>
        <v>-0.19996831861041867</v>
      </c>
      <c r="EF34" s="6"/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v>0</v>
      </c>
      <c r="EM34" s="10">
        <f t="shared" si="69"/>
        <v>0</v>
      </c>
      <c r="EN34" s="10">
        <f t="shared" si="69"/>
        <v>0</v>
      </c>
      <c r="EO34" s="10">
        <f t="shared" si="70"/>
        <v>0</v>
      </c>
      <c r="EP34" s="10">
        <f t="shared" si="71"/>
        <v>0</v>
      </c>
      <c r="EQ34" s="18">
        <f t="shared" si="72"/>
        <v>0</v>
      </c>
      <c r="ER34" s="18">
        <f t="shared" si="73"/>
        <v>0</v>
      </c>
      <c r="ES34" s="18">
        <f t="shared" si="74"/>
        <v>0</v>
      </c>
      <c r="ET34" s="18">
        <f t="shared" si="75"/>
        <v>0</v>
      </c>
      <c r="EU34" s="7"/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10">
        <f t="shared" si="76"/>
        <v>0</v>
      </c>
      <c r="FC34" s="10">
        <f t="shared" si="76"/>
        <v>0</v>
      </c>
      <c r="FD34" s="10">
        <f t="shared" si="77"/>
        <v>0</v>
      </c>
      <c r="FE34" s="10">
        <f t="shared" si="78"/>
        <v>0</v>
      </c>
      <c r="FF34" s="18">
        <f t="shared" si="79"/>
        <v>0</v>
      </c>
      <c r="FG34" s="18">
        <f t="shared" si="80"/>
        <v>0</v>
      </c>
      <c r="FH34" s="18">
        <f t="shared" si="81"/>
        <v>0</v>
      </c>
      <c r="FI34" s="18">
        <f t="shared" si="82"/>
        <v>0</v>
      </c>
      <c r="FJ34" s="7"/>
    </row>
    <row r="35" spans="1:166">
      <c r="A35" s="5" t="s">
        <v>32</v>
      </c>
      <c r="B35" s="9">
        <f t="shared" ref="B35:B52" si="83">EV35+EG35+DR35+DC35+CN35+BY35+BJ35+AU35+AF35+Q35</f>
        <v>251009.56087697079</v>
      </c>
      <c r="C35" s="9">
        <f t="shared" ref="C35:C52" si="84">EW35+EH35+DS35+DD35+CO35+BZ35+BK35+AV35+AG35+R35</f>
        <v>190372.52825009855</v>
      </c>
      <c r="D35" s="9">
        <f t="shared" ref="D35:D52" si="85">EX35+EI35+DT35+DE35+CP35+CA35+BL35+AW35+AH35+S35</f>
        <v>180866.48389948998</v>
      </c>
      <c r="E35" s="9">
        <f t="shared" ref="E35:E52" si="86">EY35+EJ35+DU35+DF35+CQ35+CB35+BM35+AX35+AI35+T35</f>
        <v>261419.57074871147</v>
      </c>
      <c r="F35" s="9">
        <f t="shared" ref="F35:F52" si="87">EZ35+EK35+DV35+DG35+CR35+CC35+BN35+AY35+AJ35+U35</f>
        <v>208189.29115163258</v>
      </c>
      <c r="G35" s="9">
        <f t="shared" ref="G35:G52" si="88">FA35+EL35+DW35+DH35+CS35+CD35+BO35+AZ35+AK35+V35</f>
        <v>194575.52880404418</v>
      </c>
      <c r="H35" s="10">
        <f t="shared" si="6"/>
        <v>-60637.032626872242</v>
      </c>
      <c r="I35" s="10">
        <f t="shared" si="6"/>
        <v>-9506.0443506085721</v>
      </c>
      <c r="J35" s="10">
        <f t="shared" si="7"/>
        <v>-17816.762901534035</v>
      </c>
      <c r="K35" s="10">
        <f t="shared" si="8"/>
        <v>-13709.044904554205</v>
      </c>
      <c r="L35" s="18">
        <f t="shared" si="9"/>
        <v>-4.9933908206126115E-2</v>
      </c>
      <c r="M35" s="18">
        <f t="shared" si="10"/>
        <v>-6.5391270954820419E-2</v>
      </c>
      <c r="N35" s="18">
        <f t="shared" si="11"/>
        <v>-0.24157260151772755</v>
      </c>
      <c r="O35" s="18">
        <f t="shared" si="12"/>
        <v>-0.20362010175682785</v>
      </c>
      <c r="P35" s="5"/>
      <c r="Q35" s="10">
        <v>5154.2199680000003</v>
      </c>
      <c r="R35" s="9">
        <v>7243.6677895399998</v>
      </c>
      <c r="S35" s="9">
        <v>7273.3162902599997</v>
      </c>
      <c r="T35" s="9">
        <v>5154.2199680000003</v>
      </c>
      <c r="U35" s="10">
        <v>7754.2530339999994</v>
      </c>
      <c r="V35" s="10">
        <v>7494.67459547</v>
      </c>
      <c r="W35" s="10">
        <f t="shared" si="13"/>
        <v>2089.4478215399995</v>
      </c>
      <c r="X35" s="10">
        <f t="shared" si="13"/>
        <v>29.648500719999902</v>
      </c>
      <c r="Y35" s="10">
        <f t="shared" si="14"/>
        <v>-510.58524445999956</v>
      </c>
      <c r="Z35" s="10">
        <f t="shared" si="15"/>
        <v>-221.35830521000025</v>
      </c>
      <c r="AA35" s="18">
        <f t="shared" si="16"/>
        <v>4.0930232558170224E-3</v>
      </c>
      <c r="AB35" s="18">
        <f t="shared" si="17"/>
        <v>-3.3475621364408445E-2</v>
      </c>
      <c r="AC35" s="18">
        <f t="shared" si="18"/>
        <v>0.40538584587238152</v>
      </c>
      <c r="AD35" s="18">
        <f t="shared" si="19"/>
        <v>0.50444743960139793</v>
      </c>
      <c r="AE35" s="7"/>
      <c r="AF35" s="9">
        <v>5993.2317039999898</v>
      </c>
      <c r="AG35" s="9">
        <v>5852.8738885662897</v>
      </c>
      <c r="AH35" s="9">
        <v>5777.0891507674596</v>
      </c>
      <c r="AI35" s="9">
        <v>5796.531704</v>
      </c>
      <c r="AJ35" s="10">
        <v>5679.5582320000003</v>
      </c>
      <c r="AK35" s="10">
        <v>5746.3777615235003</v>
      </c>
      <c r="AL35" s="10">
        <f t="shared" si="20"/>
        <v>-140.35781543370013</v>
      </c>
      <c r="AM35" s="10">
        <f t="shared" si="20"/>
        <v>-75.784737798830065</v>
      </c>
      <c r="AN35" s="10">
        <f t="shared" si="21"/>
        <v>173.31565656628936</v>
      </c>
      <c r="AO35" s="10">
        <f t="shared" si="22"/>
        <v>30.711389243959275</v>
      </c>
      <c r="AP35" s="18">
        <f t="shared" si="23"/>
        <v>-1.2948295015697693E-2</v>
      </c>
      <c r="AQ35" s="18">
        <f t="shared" si="24"/>
        <v>1.1764916705497038E-2</v>
      </c>
      <c r="AR35" s="18">
        <f t="shared" si="25"/>
        <v>-2.3419387463365186E-2</v>
      </c>
      <c r="AS35" s="18">
        <f t="shared" si="26"/>
        <v>-2.0179907222672488E-2</v>
      </c>
      <c r="AT35" s="7"/>
      <c r="AU35" s="9">
        <v>2464.87580666243</v>
      </c>
      <c r="AV35" s="9">
        <v>3018.6646651690298</v>
      </c>
      <c r="AW35" s="9">
        <v>3115.76767727993</v>
      </c>
      <c r="AX35" s="9">
        <v>2464.87580666243</v>
      </c>
      <c r="AY35" s="10">
        <v>3018.7469780000001</v>
      </c>
      <c r="AZ35" s="10">
        <v>3165.5901622674601</v>
      </c>
      <c r="BA35" s="10">
        <f t="shared" si="27"/>
        <v>553.78885850659981</v>
      </c>
      <c r="BB35" s="10">
        <f t="shared" si="27"/>
        <v>97.103012110900181</v>
      </c>
      <c r="BC35" s="10">
        <f t="shared" si="28"/>
        <v>-8.2312830970295181E-2</v>
      </c>
      <c r="BD35" s="10">
        <f t="shared" si="29"/>
        <v>-49.822484987530061</v>
      </c>
      <c r="BE35" s="18">
        <f t="shared" si="30"/>
        <v>3.2167538591260821E-2</v>
      </c>
      <c r="BF35" s="18">
        <f t="shared" si="31"/>
        <v>4.864375362944378E-2</v>
      </c>
      <c r="BG35" s="18">
        <f t="shared" si="32"/>
        <v>0.22467211411209342</v>
      </c>
      <c r="BH35" s="18">
        <f t="shared" si="33"/>
        <v>0.22470550842378564</v>
      </c>
      <c r="BI35" s="1"/>
      <c r="BJ35" s="9">
        <v>0</v>
      </c>
      <c r="BK35" s="9">
        <v>0</v>
      </c>
      <c r="BL35" s="9">
        <v>0</v>
      </c>
      <c r="BM35" s="9">
        <v>0</v>
      </c>
      <c r="BN35" s="10">
        <v>0</v>
      </c>
      <c r="BO35" s="10">
        <v>0</v>
      </c>
      <c r="BP35" s="10">
        <f t="shared" si="34"/>
        <v>0</v>
      </c>
      <c r="BQ35" s="10">
        <f t="shared" si="34"/>
        <v>0</v>
      </c>
      <c r="BR35" s="10">
        <f t="shared" si="35"/>
        <v>0</v>
      </c>
      <c r="BS35" s="10">
        <f t="shared" si="36"/>
        <v>0</v>
      </c>
      <c r="BT35" s="18">
        <f t="shared" si="37"/>
        <v>0</v>
      </c>
      <c r="BU35" s="18">
        <f t="shared" si="38"/>
        <v>0</v>
      </c>
      <c r="BV35" s="18">
        <f t="shared" si="39"/>
        <v>0</v>
      </c>
      <c r="BW35" s="18">
        <f t="shared" si="40"/>
        <v>0</v>
      </c>
      <c r="BX35" s="2"/>
      <c r="BY35" s="9">
        <v>20526.730541463799</v>
      </c>
      <c r="BZ35" s="9">
        <v>18171.113316313</v>
      </c>
      <c r="CA35" s="9">
        <v>17612.793177379099</v>
      </c>
      <c r="CB35" s="9">
        <v>20526.73054</v>
      </c>
      <c r="CC35" s="10">
        <v>18178.921524632566</v>
      </c>
      <c r="CD35" s="10">
        <v>17474.5785560478</v>
      </c>
      <c r="CE35" s="10">
        <f t="shared" si="41"/>
        <v>-2355.6172251507996</v>
      </c>
      <c r="CF35" s="10">
        <f t="shared" si="41"/>
        <v>-558.32013893390103</v>
      </c>
      <c r="CG35" s="10">
        <f t="shared" si="42"/>
        <v>-7.8082083195658925</v>
      </c>
      <c r="CH35" s="10">
        <f t="shared" si="43"/>
        <v>138.21462133129899</v>
      </c>
      <c r="CI35" s="18">
        <f t="shared" si="44"/>
        <v>-3.0725697936882752E-2</v>
      </c>
      <c r="CJ35" s="18">
        <f t="shared" si="45"/>
        <v>-3.8745035981940748E-2</v>
      </c>
      <c r="CK35" s="18">
        <f t="shared" si="46"/>
        <v>-0.11475852037870694</v>
      </c>
      <c r="CL35" s="18">
        <f t="shared" si="47"/>
        <v>-0.11437812810921397</v>
      </c>
      <c r="CM35" s="6"/>
      <c r="CN35" s="9">
        <v>11203.617199999997</v>
      </c>
      <c r="CO35" s="9">
        <v>11203.617199999997</v>
      </c>
      <c r="CP35" s="9">
        <v>11203.617199999997</v>
      </c>
      <c r="CQ35" s="9">
        <v>11203.617199999997</v>
      </c>
      <c r="CR35" s="9">
        <v>11203.617199999997</v>
      </c>
      <c r="CS35" s="9">
        <v>11203.617199999997</v>
      </c>
      <c r="CT35" s="10">
        <f t="shared" si="48"/>
        <v>0</v>
      </c>
      <c r="CU35" s="10">
        <f t="shared" si="48"/>
        <v>0</v>
      </c>
      <c r="CV35" s="10">
        <f t="shared" si="49"/>
        <v>0</v>
      </c>
      <c r="CW35" s="10">
        <f t="shared" si="50"/>
        <v>0</v>
      </c>
      <c r="CX35" s="18">
        <f t="shared" si="51"/>
        <v>0</v>
      </c>
      <c r="CY35" s="18">
        <f t="shared" si="52"/>
        <v>0</v>
      </c>
      <c r="CZ35" s="18">
        <f t="shared" si="53"/>
        <v>0</v>
      </c>
      <c r="DA35" s="18">
        <f t="shared" si="54"/>
        <v>0</v>
      </c>
      <c r="DB35" s="7"/>
      <c r="DC35" s="9">
        <v>130986.971200334</v>
      </c>
      <c r="DD35" s="9">
        <v>84347.00800751026</v>
      </c>
      <c r="DE35" s="9">
        <v>78369.233503381503</v>
      </c>
      <c r="DF35" s="9">
        <v>141593.68107004906</v>
      </c>
      <c r="DG35" s="10">
        <v>101818.61079999999</v>
      </c>
      <c r="DH35" s="10">
        <v>91976.0236283134</v>
      </c>
      <c r="DI35" s="10">
        <f t="shared" si="55"/>
        <v>-46639.963192823736</v>
      </c>
      <c r="DJ35" s="10">
        <f t="shared" si="55"/>
        <v>-5977.7745041287562</v>
      </c>
      <c r="DK35" s="10">
        <f t="shared" si="56"/>
        <v>-17471.602792489735</v>
      </c>
      <c r="DL35" s="10">
        <f t="shared" si="57"/>
        <v>-13606.790124931897</v>
      </c>
      <c r="DM35" s="18">
        <f t="shared" si="58"/>
        <v>-7.0871209842991639E-2</v>
      </c>
      <c r="DN35" s="18">
        <f t="shared" si="59"/>
        <v>-9.6667859582372104E-2</v>
      </c>
      <c r="DO35" s="18">
        <f t="shared" si="60"/>
        <v>-0.3560656664203013</v>
      </c>
      <c r="DP35" s="18">
        <f t="shared" si="61"/>
        <v>-0.28090992457757763</v>
      </c>
      <c r="DQ35" s="7"/>
      <c r="DR35" s="9">
        <v>74679.914456510596</v>
      </c>
      <c r="DS35" s="9">
        <v>60535.583382999997</v>
      </c>
      <c r="DT35" s="9">
        <v>57514.666900422002</v>
      </c>
      <c r="DU35" s="9">
        <v>74679.91446</v>
      </c>
      <c r="DV35" s="10">
        <v>60535.583382999997</v>
      </c>
      <c r="DW35" s="10">
        <v>57514.666900422002</v>
      </c>
      <c r="DX35" s="10">
        <f t="shared" si="62"/>
        <v>-14144.331073510599</v>
      </c>
      <c r="DY35" s="10">
        <f t="shared" si="62"/>
        <v>-3020.9164825779953</v>
      </c>
      <c r="DZ35" s="10">
        <f t="shared" si="63"/>
        <v>0</v>
      </c>
      <c r="EA35" s="10">
        <f t="shared" si="64"/>
        <v>0</v>
      </c>
      <c r="EB35" s="18">
        <f t="shared" si="65"/>
        <v>-4.9903153050745178E-2</v>
      </c>
      <c r="EC35" s="18">
        <f t="shared" si="66"/>
        <v>-4.9903153050745178E-2</v>
      </c>
      <c r="ED35" s="18">
        <f t="shared" si="67"/>
        <v>-0.1893994011167148</v>
      </c>
      <c r="EE35" s="18">
        <f t="shared" si="68"/>
        <v>-0.18939940115458995</v>
      </c>
      <c r="EF35" s="6"/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v>0</v>
      </c>
      <c r="EM35" s="10">
        <f t="shared" si="69"/>
        <v>0</v>
      </c>
      <c r="EN35" s="10">
        <f t="shared" si="69"/>
        <v>0</v>
      </c>
      <c r="EO35" s="10">
        <f t="shared" si="70"/>
        <v>0</v>
      </c>
      <c r="EP35" s="10">
        <f t="shared" si="71"/>
        <v>0</v>
      </c>
      <c r="EQ35" s="18">
        <f t="shared" si="72"/>
        <v>0</v>
      </c>
      <c r="ER35" s="18">
        <f t="shared" si="73"/>
        <v>0</v>
      </c>
      <c r="ES35" s="18">
        <f t="shared" si="74"/>
        <v>0</v>
      </c>
      <c r="ET35" s="18">
        <f t="shared" si="75"/>
        <v>0</v>
      </c>
      <c r="EU35" s="7"/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10">
        <f t="shared" si="76"/>
        <v>0</v>
      </c>
      <c r="FC35" s="10">
        <f t="shared" si="76"/>
        <v>0</v>
      </c>
      <c r="FD35" s="10">
        <f t="shared" si="77"/>
        <v>0</v>
      </c>
      <c r="FE35" s="10">
        <f t="shared" si="78"/>
        <v>0</v>
      </c>
      <c r="FF35" s="18">
        <f t="shared" si="79"/>
        <v>0</v>
      </c>
      <c r="FG35" s="18">
        <f t="shared" si="80"/>
        <v>0</v>
      </c>
      <c r="FH35" s="18">
        <f t="shared" si="81"/>
        <v>0</v>
      </c>
      <c r="FI35" s="18">
        <f t="shared" si="82"/>
        <v>0</v>
      </c>
      <c r="FJ35" s="7"/>
    </row>
    <row r="36" spans="1:166">
      <c r="A36" s="5" t="s">
        <v>33</v>
      </c>
      <c r="B36" s="9">
        <f t="shared" si="83"/>
        <v>3130289.317705004</v>
      </c>
      <c r="C36" s="9">
        <f t="shared" si="84"/>
        <v>2198608.1190674212</v>
      </c>
      <c r="D36" s="9">
        <f t="shared" si="85"/>
        <v>2117514.1935648667</v>
      </c>
      <c r="E36" s="9">
        <f t="shared" si="86"/>
        <v>3020555.4323852384</v>
      </c>
      <c r="F36" s="9">
        <f t="shared" si="87"/>
        <v>2146915.0127351433</v>
      </c>
      <c r="G36" s="9">
        <f t="shared" si="88"/>
        <v>2006464.3319373957</v>
      </c>
      <c r="H36" s="10">
        <f t="shared" si="6"/>
        <v>-931681.19863758283</v>
      </c>
      <c r="I36" s="10">
        <f t="shared" si="6"/>
        <v>-81093.925502554514</v>
      </c>
      <c r="J36" s="10">
        <f t="shared" si="7"/>
        <v>51693.106332277879</v>
      </c>
      <c r="K36" s="10">
        <f t="shared" si="8"/>
        <v>111049.86162747093</v>
      </c>
      <c r="L36" s="18">
        <f t="shared" si="9"/>
        <v>-3.6884210878358782E-2</v>
      </c>
      <c r="M36" s="18">
        <f t="shared" si="10"/>
        <v>-6.5419767417255664E-2</v>
      </c>
      <c r="N36" s="18">
        <f t="shared" si="11"/>
        <v>-0.29763421335145218</v>
      </c>
      <c r="O36" s="18">
        <f t="shared" si="12"/>
        <v>-0.28923171224843519</v>
      </c>
      <c r="P36" s="5"/>
      <c r="Q36" s="10">
        <v>15361.8318040965</v>
      </c>
      <c r="R36" s="9">
        <v>19313.731593609999</v>
      </c>
      <c r="S36" s="9">
        <v>30041.027170249999</v>
      </c>
      <c r="T36" s="9">
        <v>15031.971799999999</v>
      </c>
      <c r="U36" s="10">
        <v>20166.941858599999</v>
      </c>
      <c r="V36" s="10">
        <v>19878.2141803499</v>
      </c>
      <c r="W36" s="10">
        <f t="shared" si="13"/>
        <v>3951.899789513498</v>
      </c>
      <c r="X36" s="10">
        <f t="shared" si="13"/>
        <v>10727.295576640001</v>
      </c>
      <c r="Y36" s="10">
        <f t="shared" si="14"/>
        <v>-853.21026499000072</v>
      </c>
      <c r="Z36" s="10">
        <f t="shared" si="15"/>
        <v>10162.8129899001</v>
      </c>
      <c r="AA36" s="18">
        <f t="shared" si="16"/>
        <v>0.55542325027387029</v>
      </c>
      <c r="AB36" s="18">
        <f t="shared" si="17"/>
        <v>-1.4316879588115353E-2</v>
      </c>
      <c r="AC36" s="18">
        <f t="shared" si="18"/>
        <v>0.25725446287334397</v>
      </c>
      <c r="AD36" s="18">
        <f t="shared" si="19"/>
        <v>0.34160322590546638</v>
      </c>
      <c r="AE36" s="7"/>
      <c r="AF36" s="9">
        <v>229478.125998164</v>
      </c>
      <c r="AG36" s="9">
        <v>228113.79134356999</v>
      </c>
      <c r="AH36" s="9">
        <v>228002.307326043</v>
      </c>
      <c r="AI36" s="9">
        <v>229812.00599999999</v>
      </c>
      <c r="AJ36" s="10">
        <v>228889.71669999999</v>
      </c>
      <c r="AK36" s="10">
        <v>229366.665296219</v>
      </c>
      <c r="AL36" s="10">
        <f t="shared" si="20"/>
        <v>-1364.3346545940149</v>
      </c>
      <c r="AM36" s="10">
        <f t="shared" si="20"/>
        <v>-111.48401752699283</v>
      </c>
      <c r="AN36" s="10">
        <f t="shared" si="21"/>
        <v>-775.92535643000156</v>
      </c>
      <c r="AO36" s="10">
        <f t="shared" si="22"/>
        <v>-1364.3579701760027</v>
      </c>
      <c r="AP36" s="18">
        <f t="shared" si="23"/>
        <v>-4.8872107587341325E-4</v>
      </c>
      <c r="AQ36" s="18">
        <f t="shared" si="24"/>
        <v>2.0837484667086763E-3</v>
      </c>
      <c r="AR36" s="18">
        <f t="shared" si="25"/>
        <v>-5.9453799731872068E-3</v>
      </c>
      <c r="AS36" s="18">
        <f t="shared" si="26"/>
        <v>-4.0132337559422547E-3</v>
      </c>
      <c r="AT36" s="7"/>
      <c r="AU36" s="9">
        <v>12991.814808207901</v>
      </c>
      <c r="AV36" s="9">
        <v>13885.387381308599</v>
      </c>
      <c r="AW36" s="9">
        <v>13983.334379236399</v>
      </c>
      <c r="AX36" s="9">
        <v>12991.814808207901</v>
      </c>
      <c r="AY36" s="10">
        <v>13885.23119</v>
      </c>
      <c r="AZ36" s="10">
        <v>14038.706257707099</v>
      </c>
      <c r="BA36" s="10">
        <f t="shared" si="27"/>
        <v>893.57257310069872</v>
      </c>
      <c r="BB36" s="10">
        <f t="shared" si="27"/>
        <v>97.946997927800112</v>
      </c>
      <c r="BC36" s="10">
        <f t="shared" si="28"/>
        <v>0.15619130859886354</v>
      </c>
      <c r="BD36" s="10">
        <f t="shared" si="29"/>
        <v>-55.371878470699812</v>
      </c>
      <c r="BE36" s="18">
        <f t="shared" si="30"/>
        <v>7.0539622149576138E-3</v>
      </c>
      <c r="BF36" s="18">
        <f t="shared" si="31"/>
        <v>1.1053115760696152E-2</v>
      </c>
      <c r="BG36" s="18">
        <f t="shared" si="32"/>
        <v>6.8779657522224077E-2</v>
      </c>
      <c r="BH36" s="18">
        <f t="shared" si="33"/>
        <v>6.8767635236584648E-2</v>
      </c>
      <c r="BI36" s="1"/>
      <c r="BJ36" s="9">
        <v>199.59180000000001</v>
      </c>
      <c r="BK36" s="9">
        <v>224.589569732299</v>
      </c>
      <c r="BL36" s="9">
        <v>232.29116789049999</v>
      </c>
      <c r="BM36" s="9">
        <v>197.539497416199</v>
      </c>
      <c r="BN36" s="10">
        <v>222.4064554</v>
      </c>
      <c r="BO36" s="10">
        <v>229.901879000799</v>
      </c>
      <c r="BP36" s="10">
        <f t="shared" si="34"/>
        <v>24.997769732298991</v>
      </c>
      <c r="BQ36" s="10">
        <f t="shared" si="34"/>
        <v>7.7015981582009942</v>
      </c>
      <c r="BR36" s="10">
        <f t="shared" si="35"/>
        <v>2.1831143322989988</v>
      </c>
      <c r="BS36" s="10">
        <f t="shared" si="36"/>
        <v>2.3892888897009925</v>
      </c>
      <c r="BT36" s="18">
        <f t="shared" si="37"/>
        <v>3.4291878146349201E-2</v>
      </c>
      <c r="BU36" s="18">
        <f t="shared" si="38"/>
        <v>3.3701466026777031E-2</v>
      </c>
      <c r="BV36" s="18">
        <f t="shared" si="39"/>
        <v>0.12524447263013305</v>
      </c>
      <c r="BW36" s="18">
        <f t="shared" si="40"/>
        <v>0.12588347297152644</v>
      </c>
      <c r="BX36" s="1"/>
      <c r="BY36" s="9">
        <v>150301.89108649499</v>
      </c>
      <c r="BZ36" s="9">
        <v>143007.007663458</v>
      </c>
      <c r="CA36" s="9">
        <v>140390.763737951</v>
      </c>
      <c r="CB36" s="9">
        <v>150301.89110000001</v>
      </c>
      <c r="CC36" s="10">
        <v>143226.95426114372</v>
      </c>
      <c r="CD36" s="10">
        <v>141103.132641073</v>
      </c>
      <c r="CE36" s="10">
        <f t="shared" si="41"/>
        <v>-7294.883423036983</v>
      </c>
      <c r="CF36" s="10">
        <f t="shared" si="41"/>
        <v>-2616.2439255070058</v>
      </c>
      <c r="CG36" s="10">
        <f t="shared" si="42"/>
        <v>-219.94659768571728</v>
      </c>
      <c r="CH36" s="10">
        <f t="shared" si="43"/>
        <v>-712.3689031219983</v>
      </c>
      <c r="CI36" s="18">
        <f t="shared" si="44"/>
        <v>-1.8294515550341971E-2</v>
      </c>
      <c r="CJ36" s="18">
        <f t="shared" si="45"/>
        <v>-1.4828365449972427E-2</v>
      </c>
      <c r="CK36" s="18">
        <f t="shared" si="46"/>
        <v>-4.8534874513581204E-2</v>
      </c>
      <c r="CL36" s="18">
        <f t="shared" si="47"/>
        <v>-4.7071509127913337E-2</v>
      </c>
      <c r="CM36" s="6"/>
      <c r="CN36" s="9">
        <v>3786.9880999999996</v>
      </c>
      <c r="CO36" s="9">
        <v>3786.9880999999996</v>
      </c>
      <c r="CP36" s="9">
        <v>3786.9880999999996</v>
      </c>
      <c r="CQ36" s="9">
        <v>3786.9880999999996</v>
      </c>
      <c r="CR36" s="9">
        <v>3786.9880999999996</v>
      </c>
      <c r="CS36" s="9">
        <v>3786.9880999999996</v>
      </c>
      <c r="CT36" s="10">
        <f t="shared" si="48"/>
        <v>0</v>
      </c>
      <c r="CU36" s="10">
        <f t="shared" si="48"/>
        <v>0</v>
      </c>
      <c r="CV36" s="10">
        <f t="shared" si="49"/>
        <v>0</v>
      </c>
      <c r="CW36" s="10">
        <f t="shared" si="50"/>
        <v>0</v>
      </c>
      <c r="CX36" s="18">
        <f t="shared" si="51"/>
        <v>0</v>
      </c>
      <c r="CY36" s="18">
        <f t="shared" si="52"/>
        <v>0</v>
      </c>
      <c r="CZ36" s="18">
        <f t="shared" si="53"/>
        <v>0</v>
      </c>
      <c r="DA36" s="18">
        <f t="shared" si="54"/>
        <v>0</v>
      </c>
      <c r="DB36" s="7"/>
      <c r="DC36" s="9">
        <v>1873653.66969067</v>
      </c>
      <c r="DD36" s="9">
        <v>1228666.3222457427</v>
      </c>
      <c r="DE36" s="9">
        <v>1163536.1613781101</v>
      </c>
      <c r="DF36" s="9">
        <v>1763917.8166796141</v>
      </c>
      <c r="DG36" s="10">
        <v>1175126.473</v>
      </c>
      <c r="DH36" s="10">
        <v>1060519.40327766</v>
      </c>
      <c r="DI36" s="10">
        <f t="shared" si="55"/>
        <v>-644987.34744492732</v>
      </c>
      <c r="DJ36" s="10">
        <f t="shared" si="55"/>
        <v>-65130.1608676326</v>
      </c>
      <c r="DK36" s="10">
        <f t="shared" si="56"/>
        <v>53539.849245742662</v>
      </c>
      <c r="DL36" s="10">
        <f t="shared" si="57"/>
        <v>103016.75810045004</v>
      </c>
      <c r="DM36" s="18">
        <f t="shared" si="58"/>
        <v>-5.3008827285660774E-2</v>
      </c>
      <c r="DN36" s="18">
        <f t="shared" si="59"/>
        <v>-9.7527434157582776E-2</v>
      </c>
      <c r="DO36" s="18">
        <f t="shared" si="60"/>
        <v>-0.34424043134471655</v>
      </c>
      <c r="DP36" s="18">
        <f t="shared" si="61"/>
        <v>-0.33379749221420679</v>
      </c>
      <c r="DQ36" s="7"/>
      <c r="DR36" s="9">
        <v>844515.40441736998</v>
      </c>
      <c r="DS36" s="9">
        <v>561610.30116999999</v>
      </c>
      <c r="DT36" s="9">
        <v>537541.32030538598</v>
      </c>
      <c r="DU36" s="9">
        <v>844515.4044</v>
      </c>
      <c r="DV36" s="10">
        <v>561610.30116999999</v>
      </c>
      <c r="DW36" s="10">
        <v>537541.32030538598</v>
      </c>
      <c r="DX36" s="10">
        <f t="shared" si="62"/>
        <v>-282905.10324736999</v>
      </c>
      <c r="DY36" s="10">
        <f t="shared" si="62"/>
        <v>-24068.980864614015</v>
      </c>
      <c r="DZ36" s="10">
        <f t="shared" si="63"/>
        <v>0</v>
      </c>
      <c r="EA36" s="10">
        <f t="shared" si="64"/>
        <v>0</v>
      </c>
      <c r="EB36" s="18">
        <f t="shared" si="65"/>
        <v>-4.2857085802150044E-2</v>
      </c>
      <c r="EC36" s="18">
        <f t="shared" si="66"/>
        <v>-4.2857085802150044E-2</v>
      </c>
      <c r="ED36" s="18">
        <f t="shared" si="67"/>
        <v>-0.33499105139774904</v>
      </c>
      <c r="EE36" s="18">
        <f t="shared" si="68"/>
        <v>-0.33499105138407115</v>
      </c>
      <c r="EF36" s="6"/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v>0</v>
      </c>
      <c r="EM36" s="10">
        <f t="shared" si="69"/>
        <v>0</v>
      </c>
      <c r="EN36" s="10">
        <f t="shared" si="69"/>
        <v>0</v>
      </c>
      <c r="EO36" s="10">
        <f t="shared" si="70"/>
        <v>0</v>
      </c>
      <c r="EP36" s="10">
        <f t="shared" si="71"/>
        <v>0</v>
      </c>
      <c r="EQ36" s="18">
        <f t="shared" si="72"/>
        <v>0</v>
      </c>
      <c r="ER36" s="18">
        <f t="shared" si="73"/>
        <v>0</v>
      </c>
      <c r="ES36" s="18">
        <f t="shared" si="74"/>
        <v>0</v>
      </c>
      <c r="ET36" s="18">
        <f t="shared" si="75"/>
        <v>0</v>
      </c>
      <c r="EU36" s="7"/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10">
        <f t="shared" si="76"/>
        <v>0</v>
      </c>
      <c r="FC36" s="10">
        <f t="shared" si="76"/>
        <v>0</v>
      </c>
      <c r="FD36" s="10">
        <f t="shared" si="77"/>
        <v>0</v>
      </c>
      <c r="FE36" s="10">
        <f t="shared" si="78"/>
        <v>0</v>
      </c>
      <c r="FF36" s="18">
        <f t="shared" si="79"/>
        <v>0</v>
      </c>
      <c r="FG36" s="18">
        <f t="shared" si="80"/>
        <v>0</v>
      </c>
      <c r="FH36" s="18">
        <f t="shared" si="81"/>
        <v>0</v>
      </c>
      <c r="FI36" s="18">
        <f t="shared" si="82"/>
        <v>0</v>
      </c>
      <c r="FJ36" s="7"/>
    </row>
    <row r="37" spans="1:166">
      <c r="A37" s="5" t="s">
        <v>34</v>
      </c>
      <c r="B37" s="9">
        <f t="shared" si="83"/>
        <v>1576461.2687546557</v>
      </c>
      <c r="C37" s="9">
        <f t="shared" si="84"/>
        <v>1202519.0623685159</v>
      </c>
      <c r="D37" s="9">
        <f t="shared" si="85"/>
        <v>1167485.8852658158</v>
      </c>
      <c r="E37" s="9">
        <f t="shared" si="86"/>
        <v>1523207.4831097117</v>
      </c>
      <c r="F37" s="9">
        <f t="shared" si="87"/>
        <v>1244675.1168511631</v>
      </c>
      <c r="G37" s="9">
        <f t="shared" si="88"/>
        <v>1184277.6456798438</v>
      </c>
      <c r="H37" s="10">
        <f t="shared" si="6"/>
        <v>-373942.20638613985</v>
      </c>
      <c r="I37" s="10">
        <f t="shared" si="6"/>
        <v>-35033.177102700109</v>
      </c>
      <c r="J37" s="10">
        <f t="shared" si="7"/>
        <v>-42156.054482647218</v>
      </c>
      <c r="K37" s="10">
        <f t="shared" si="8"/>
        <v>-16791.760414028075</v>
      </c>
      <c r="L37" s="18">
        <f t="shared" si="9"/>
        <v>-2.9133157385212473E-2</v>
      </c>
      <c r="M37" s="18">
        <f t="shared" si="10"/>
        <v>-4.8524687569970533E-2</v>
      </c>
      <c r="N37" s="18">
        <f t="shared" si="11"/>
        <v>-0.23720354809702363</v>
      </c>
      <c r="O37" s="18">
        <f t="shared" si="12"/>
        <v>-0.18285911101874938</v>
      </c>
      <c r="P37" s="5"/>
      <c r="Q37" s="10">
        <v>12822.9849900099</v>
      </c>
      <c r="R37" s="9">
        <v>26693.794244090001</v>
      </c>
      <c r="S37" s="9">
        <v>25994.994475169999</v>
      </c>
      <c r="T37" s="9">
        <v>12822.984990000001</v>
      </c>
      <c r="U37" s="10">
        <v>30149.92929</v>
      </c>
      <c r="V37" s="10">
        <v>26325.0167304399</v>
      </c>
      <c r="W37" s="10">
        <f t="shared" si="13"/>
        <v>13870.809254080101</v>
      </c>
      <c r="X37" s="10">
        <f t="shared" si="13"/>
        <v>-698.79976892000195</v>
      </c>
      <c r="Y37" s="10">
        <f t="shared" si="14"/>
        <v>-3456.1350459099995</v>
      </c>
      <c r="Z37" s="10">
        <f t="shared" si="15"/>
        <v>-330.02225526990151</v>
      </c>
      <c r="AA37" s="18">
        <f t="shared" si="16"/>
        <v>-2.6178360503198831E-2</v>
      </c>
      <c r="AB37" s="18">
        <f t="shared" si="17"/>
        <v>-0.12686306898997374</v>
      </c>
      <c r="AC37" s="18">
        <f t="shared" si="18"/>
        <v>1.0817145356472411</v>
      </c>
      <c r="AD37" s="18">
        <f t="shared" si="19"/>
        <v>1.3512410966333042</v>
      </c>
      <c r="AE37" s="7"/>
      <c r="AF37" s="9">
        <v>52731.130162000802</v>
      </c>
      <c r="AG37" s="9">
        <v>51721.374629003702</v>
      </c>
      <c r="AH37" s="9">
        <v>48545.181027311301</v>
      </c>
      <c r="AI37" s="9">
        <v>52731.130160000001</v>
      </c>
      <c r="AJ37" s="10">
        <v>52424.610809999998</v>
      </c>
      <c r="AK37" s="10">
        <v>52617.283682706999</v>
      </c>
      <c r="AL37" s="10">
        <f t="shared" si="20"/>
        <v>-1009.7555329971001</v>
      </c>
      <c r="AM37" s="10">
        <f t="shared" si="20"/>
        <v>-3176.193601692401</v>
      </c>
      <c r="AN37" s="10">
        <f t="shared" si="21"/>
        <v>-703.23618099629675</v>
      </c>
      <c r="AO37" s="10">
        <f t="shared" si="22"/>
        <v>-4072.1026553956981</v>
      </c>
      <c r="AP37" s="18">
        <f t="shared" si="23"/>
        <v>-6.1409690374147417E-2</v>
      </c>
      <c r="AQ37" s="18">
        <f t="shared" si="24"/>
        <v>3.6752370638533762E-3</v>
      </c>
      <c r="AR37" s="18">
        <f t="shared" si="25"/>
        <v>-1.9149135053523884E-2</v>
      </c>
      <c r="AS37" s="18">
        <f t="shared" si="26"/>
        <v>-5.812872757893538E-3</v>
      </c>
      <c r="AT37" s="7"/>
      <c r="AU37" s="9">
        <v>2793.9570313923</v>
      </c>
      <c r="AV37" s="9">
        <v>3414.8003896155401</v>
      </c>
      <c r="AW37" s="9">
        <v>3520.1248569112799</v>
      </c>
      <c r="AX37" s="9">
        <v>2793.9570313923</v>
      </c>
      <c r="AY37" s="10">
        <v>3414.8868010000001</v>
      </c>
      <c r="AZ37" s="10">
        <v>3574.2308234379998</v>
      </c>
      <c r="BA37" s="10">
        <f t="shared" si="27"/>
        <v>620.8433582232401</v>
      </c>
      <c r="BB37" s="10">
        <f t="shared" si="27"/>
        <v>105.32446729573985</v>
      </c>
      <c r="BC37" s="10">
        <f t="shared" si="28"/>
        <v>-8.6411384460006957E-2</v>
      </c>
      <c r="BD37" s="10">
        <f t="shared" si="29"/>
        <v>-54.10596652671984</v>
      </c>
      <c r="BE37" s="18">
        <f t="shared" si="30"/>
        <v>3.0843520932009132E-2</v>
      </c>
      <c r="BF37" s="18">
        <f t="shared" si="31"/>
        <v>4.6661582571737983E-2</v>
      </c>
      <c r="BG37" s="18">
        <f t="shared" si="32"/>
        <v>0.22220934368266146</v>
      </c>
      <c r="BH37" s="18">
        <f t="shared" si="33"/>
        <v>0.22224027164021024</v>
      </c>
      <c r="BI37" s="1"/>
      <c r="BJ37" s="9">
        <v>0</v>
      </c>
      <c r="BK37" s="9">
        <v>0</v>
      </c>
      <c r="BL37" s="9">
        <v>0</v>
      </c>
      <c r="BM37" s="9">
        <v>0</v>
      </c>
      <c r="BN37" s="10">
        <v>0</v>
      </c>
      <c r="BO37" s="10">
        <v>0</v>
      </c>
      <c r="BP37" s="10">
        <f t="shared" si="34"/>
        <v>0</v>
      </c>
      <c r="BQ37" s="10">
        <f t="shared" si="34"/>
        <v>0</v>
      </c>
      <c r="BR37" s="10">
        <f t="shared" si="35"/>
        <v>0</v>
      </c>
      <c r="BS37" s="10">
        <f t="shared" si="36"/>
        <v>0</v>
      </c>
      <c r="BT37" s="18">
        <f t="shared" si="37"/>
        <v>0</v>
      </c>
      <c r="BU37" s="18">
        <f t="shared" si="38"/>
        <v>0</v>
      </c>
      <c r="BV37" s="18">
        <f t="shared" si="39"/>
        <v>0</v>
      </c>
      <c r="BW37" s="18">
        <f t="shared" si="40"/>
        <v>0</v>
      </c>
      <c r="BX37" s="2"/>
      <c r="BY37" s="9">
        <v>406803.85072412703</v>
      </c>
      <c r="BZ37" s="9">
        <v>404063.57027709699</v>
      </c>
      <c r="CA37" s="9">
        <v>401837.46294465999</v>
      </c>
      <c r="CB37" s="9">
        <v>385233.49160000001</v>
      </c>
      <c r="CC37" s="10">
        <v>381424.81694016291</v>
      </c>
      <c r="CD37" s="10">
        <v>380282.21215069102</v>
      </c>
      <c r="CE37" s="10">
        <f t="shared" si="41"/>
        <v>-2740.2804470300325</v>
      </c>
      <c r="CF37" s="10">
        <f t="shared" si="41"/>
        <v>-2226.1073324370082</v>
      </c>
      <c r="CG37" s="10">
        <f t="shared" si="42"/>
        <v>22638.753336934082</v>
      </c>
      <c r="CH37" s="10">
        <f t="shared" si="43"/>
        <v>21555.250793968968</v>
      </c>
      <c r="CI37" s="18">
        <f t="shared" si="44"/>
        <v>-5.5092997641692813E-3</v>
      </c>
      <c r="CJ37" s="18">
        <f t="shared" si="45"/>
        <v>-2.995622567608503E-3</v>
      </c>
      <c r="CK37" s="18">
        <f t="shared" si="46"/>
        <v>-6.7361221929247332E-3</v>
      </c>
      <c r="CL37" s="18">
        <f t="shared" si="47"/>
        <v>-9.8866654714221004E-3</v>
      </c>
      <c r="CM37" s="6"/>
      <c r="CN37" s="9">
        <v>79672.47099999999</v>
      </c>
      <c r="CO37" s="9">
        <v>79672.47099999999</v>
      </c>
      <c r="CP37" s="9">
        <v>79672.47099999999</v>
      </c>
      <c r="CQ37" s="9">
        <v>79672.47099999999</v>
      </c>
      <c r="CR37" s="9">
        <v>79672.47099999999</v>
      </c>
      <c r="CS37" s="9">
        <v>79672.47099999999</v>
      </c>
      <c r="CT37" s="10">
        <f t="shared" si="48"/>
        <v>0</v>
      </c>
      <c r="CU37" s="10">
        <f t="shared" si="48"/>
        <v>0</v>
      </c>
      <c r="CV37" s="10">
        <f t="shared" si="49"/>
        <v>0</v>
      </c>
      <c r="CW37" s="10">
        <f t="shared" si="50"/>
        <v>0</v>
      </c>
      <c r="CX37" s="18">
        <f t="shared" si="51"/>
        <v>0</v>
      </c>
      <c r="CY37" s="18">
        <f t="shared" si="52"/>
        <v>0</v>
      </c>
      <c r="CZ37" s="18">
        <f t="shared" si="53"/>
        <v>0</v>
      </c>
      <c r="DA37" s="18">
        <f t="shared" si="54"/>
        <v>0</v>
      </c>
      <c r="DB37" s="7"/>
      <c r="DC37" s="9">
        <v>738257.85414307902</v>
      </c>
      <c r="DD37" s="9">
        <v>453915.30281870952</v>
      </c>
      <c r="DE37" s="9">
        <v>430566.037413713</v>
      </c>
      <c r="DF37" s="9">
        <v>706574.42762831948</v>
      </c>
      <c r="DG37" s="10">
        <v>514550.65299999999</v>
      </c>
      <c r="DH37" s="10">
        <v>464456.81774451799</v>
      </c>
      <c r="DI37" s="10">
        <f t="shared" si="55"/>
        <v>-284342.5513243695</v>
      </c>
      <c r="DJ37" s="10">
        <f t="shared" si="55"/>
        <v>-23349.26540499652</v>
      </c>
      <c r="DK37" s="10">
        <f t="shared" si="56"/>
        <v>-60635.350181290472</v>
      </c>
      <c r="DL37" s="10">
        <f t="shared" si="57"/>
        <v>-33890.780330804992</v>
      </c>
      <c r="DM37" s="18">
        <f t="shared" si="58"/>
        <v>-5.1439696480825733E-2</v>
      </c>
      <c r="DN37" s="18">
        <f t="shared" si="59"/>
        <v>-9.7354526640707623E-2</v>
      </c>
      <c r="DO37" s="18">
        <f t="shared" si="60"/>
        <v>-0.38515343890843606</v>
      </c>
      <c r="DP37" s="18">
        <f t="shared" si="61"/>
        <v>-0.27176722949465426</v>
      </c>
      <c r="DQ37" s="7"/>
      <c r="DR37" s="9">
        <v>283379.020704047</v>
      </c>
      <c r="DS37" s="9">
        <v>183037.74901</v>
      </c>
      <c r="DT37" s="9">
        <v>177349.61354804999</v>
      </c>
      <c r="DU37" s="9">
        <v>283379.02069999999</v>
      </c>
      <c r="DV37" s="10">
        <v>183037.74901</v>
      </c>
      <c r="DW37" s="10">
        <v>177349.61354804999</v>
      </c>
      <c r="DX37" s="10">
        <f t="shared" si="62"/>
        <v>-100341.271694047</v>
      </c>
      <c r="DY37" s="10">
        <f t="shared" si="62"/>
        <v>-5688.1354619500053</v>
      </c>
      <c r="DZ37" s="10">
        <f t="shared" si="63"/>
        <v>0</v>
      </c>
      <c r="EA37" s="10">
        <f t="shared" si="64"/>
        <v>0</v>
      </c>
      <c r="EB37" s="18">
        <f t="shared" si="65"/>
        <v>-3.1076297062849274E-2</v>
      </c>
      <c r="EC37" s="18">
        <f t="shared" si="66"/>
        <v>-3.1076297062849274E-2</v>
      </c>
      <c r="ED37" s="18">
        <f t="shared" si="67"/>
        <v>-0.3540885681824717</v>
      </c>
      <c r="EE37" s="18">
        <f t="shared" si="68"/>
        <v>-0.35408856817324724</v>
      </c>
      <c r="EF37" s="6"/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v>0</v>
      </c>
      <c r="EM37" s="10">
        <f t="shared" si="69"/>
        <v>0</v>
      </c>
      <c r="EN37" s="10">
        <f t="shared" si="69"/>
        <v>0</v>
      </c>
      <c r="EO37" s="10">
        <f t="shared" si="70"/>
        <v>0</v>
      </c>
      <c r="EP37" s="10">
        <f t="shared" si="71"/>
        <v>0</v>
      </c>
      <c r="EQ37" s="18">
        <f t="shared" si="72"/>
        <v>0</v>
      </c>
      <c r="ER37" s="18">
        <f t="shared" si="73"/>
        <v>0</v>
      </c>
      <c r="ES37" s="18">
        <f t="shared" si="74"/>
        <v>0</v>
      </c>
      <c r="ET37" s="18">
        <f t="shared" si="75"/>
        <v>0</v>
      </c>
      <c r="EU37" s="7"/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10">
        <f t="shared" si="76"/>
        <v>0</v>
      </c>
      <c r="FC37" s="10">
        <f t="shared" si="76"/>
        <v>0</v>
      </c>
      <c r="FD37" s="10">
        <f t="shared" si="77"/>
        <v>0</v>
      </c>
      <c r="FE37" s="10">
        <f t="shared" si="78"/>
        <v>0</v>
      </c>
      <c r="FF37" s="18">
        <f t="shared" si="79"/>
        <v>0</v>
      </c>
      <c r="FG37" s="18">
        <f t="shared" si="80"/>
        <v>0</v>
      </c>
      <c r="FH37" s="18">
        <f t="shared" si="81"/>
        <v>0</v>
      </c>
      <c r="FI37" s="18">
        <f t="shared" si="82"/>
        <v>0</v>
      </c>
      <c r="FJ37" s="7"/>
    </row>
    <row r="38" spans="1:166">
      <c r="A38" s="5" t="s">
        <v>35</v>
      </c>
      <c r="B38" s="9">
        <f t="shared" si="83"/>
        <v>2001829.724790605</v>
      </c>
      <c r="C38" s="9">
        <f t="shared" si="84"/>
        <v>1783324.1111157034</v>
      </c>
      <c r="D38" s="9">
        <f t="shared" si="85"/>
        <v>1762422.5514976622</v>
      </c>
      <c r="E38" s="9">
        <f t="shared" si="86"/>
        <v>1978029.2698340067</v>
      </c>
      <c r="F38" s="9">
        <f t="shared" si="87"/>
        <v>1758284.8941771029</v>
      </c>
      <c r="G38" s="9">
        <f t="shared" si="88"/>
        <v>1711620.3533557786</v>
      </c>
      <c r="H38" s="10">
        <f t="shared" si="6"/>
        <v>-218505.61367490166</v>
      </c>
      <c r="I38" s="10">
        <f t="shared" si="6"/>
        <v>-20901.559618041152</v>
      </c>
      <c r="J38" s="10">
        <f t="shared" si="7"/>
        <v>25039.21693860041</v>
      </c>
      <c r="K38" s="10">
        <f t="shared" si="8"/>
        <v>50802.198141883593</v>
      </c>
      <c r="L38" s="18">
        <f t="shared" si="9"/>
        <v>-1.1720561331369251E-2</v>
      </c>
      <c r="M38" s="18">
        <f t="shared" si="10"/>
        <v>-2.6539806476107992E-2</v>
      </c>
      <c r="N38" s="18">
        <f t="shared" si="11"/>
        <v>-0.10915294691098552</v>
      </c>
      <c r="O38" s="18">
        <f t="shared" si="12"/>
        <v>-0.11109258038195985</v>
      </c>
      <c r="P38" s="5"/>
      <c r="Q38" s="10">
        <v>1704.3791804789901</v>
      </c>
      <c r="R38" s="9">
        <v>5731.9882326300003</v>
      </c>
      <c r="S38" s="9">
        <v>5518.7717006499997</v>
      </c>
      <c r="T38" s="9">
        <v>1704.3791799999999</v>
      </c>
      <c r="U38" s="10">
        <v>4356.1194735999998</v>
      </c>
      <c r="V38" s="10">
        <v>5065.1774729999897</v>
      </c>
      <c r="W38" s="10">
        <f t="shared" si="13"/>
        <v>4027.6090521510105</v>
      </c>
      <c r="X38" s="10">
        <f t="shared" si="13"/>
        <v>-213.21653198000058</v>
      </c>
      <c r="Y38" s="10">
        <f t="shared" si="14"/>
        <v>1375.8687590300005</v>
      </c>
      <c r="Z38" s="10">
        <f t="shared" si="15"/>
        <v>453.59422765001</v>
      </c>
      <c r="AA38" s="18">
        <f t="shared" si="16"/>
        <v>-3.7197656960675708E-2</v>
      </c>
      <c r="AB38" s="18">
        <f t="shared" si="17"/>
        <v>0.1627728540728034</v>
      </c>
      <c r="AC38" s="18">
        <f t="shared" si="18"/>
        <v>2.3630944911091389</v>
      </c>
      <c r="AD38" s="18">
        <f t="shared" si="19"/>
        <v>1.5558394075196342</v>
      </c>
      <c r="AE38" s="7"/>
      <c r="AF38" s="9">
        <v>51230.324561486901</v>
      </c>
      <c r="AG38" s="9">
        <v>50886.381960769402</v>
      </c>
      <c r="AH38" s="9">
        <v>51017.341065671702</v>
      </c>
      <c r="AI38" s="9">
        <v>51230.324560000001</v>
      </c>
      <c r="AJ38" s="10">
        <v>50889.223960000003</v>
      </c>
      <c r="AK38" s="10">
        <v>51114.362890285003</v>
      </c>
      <c r="AL38" s="10">
        <f t="shared" si="20"/>
        <v>-343.94260071749886</v>
      </c>
      <c r="AM38" s="10">
        <f t="shared" si="20"/>
        <v>130.95910490230017</v>
      </c>
      <c r="AN38" s="10">
        <f t="shared" si="21"/>
        <v>-2.8419992306007771</v>
      </c>
      <c r="AO38" s="10">
        <f t="shared" si="22"/>
        <v>-97.021824613300851</v>
      </c>
      <c r="AP38" s="18">
        <f t="shared" si="23"/>
        <v>2.573558973071861E-3</v>
      </c>
      <c r="AQ38" s="18">
        <f t="shared" si="24"/>
        <v>4.4240983211291289E-3</v>
      </c>
      <c r="AR38" s="18">
        <f t="shared" si="25"/>
        <v>-6.7136525809961866E-3</v>
      </c>
      <c r="AS38" s="18">
        <f t="shared" si="26"/>
        <v>-6.6581776112018829E-3</v>
      </c>
      <c r="AT38" s="7"/>
      <c r="AU38" s="9">
        <v>4730.69362976923</v>
      </c>
      <c r="AV38" s="9">
        <v>4899.0908597548596</v>
      </c>
      <c r="AW38" s="9">
        <v>4890.3968637248799</v>
      </c>
      <c r="AX38" s="9">
        <v>4730.69362976923</v>
      </c>
      <c r="AY38" s="10">
        <v>4898.9665670000004</v>
      </c>
      <c r="AZ38" s="10">
        <v>4888.3904120713396</v>
      </c>
      <c r="BA38" s="10">
        <f t="shared" si="27"/>
        <v>168.39722998562956</v>
      </c>
      <c r="BB38" s="10">
        <f t="shared" si="27"/>
        <v>-8.6939960299796439</v>
      </c>
      <c r="BC38" s="10">
        <f t="shared" si="28"/>
        <v>0.12429275485919788</v>
      </c>
      <c r="BD38" s="10">
        <f t="shared" si="29"/>
        <v>2.0064516535403527</v>
      </c>
      <c r="BE38" s="18">
        <f t="shared" si="30"/>
        <v>-1.7746141639052339E-3</v>
      </c>
      <c r="BF38" s="18">
        <f t="shared" si="31"/>
        <v>-2.1588542775333452E-3</v>
      </c>
      <c r="BG38" s="18">
        <f t="shared" si="32"/>
        <v>3.5596731296641634E-2</v>
      </c>
      <c r="BH38" s="18">
        <f t="shared" si="33"/>
        <v>3.5570457611514984E-2</v>
      </c>
      <c r="BI38" s="1"/>
      <c r="BJ38" s="9">
        <v>217.95021</v>
      </c>
      <c r="BK38" s="9">
        <v>305.76582505649998</v>
      </c>
      <c r="BL38" s="9">
        <v>338.36373502599901</v>
      </c>
      <c r="BM38" s="9">
        <v>1298.57937765773</v>
      </c>
      <c r="BN38" s="10">
        <v>1835.9378730000001</v>
      </c>
      <c r="BO38" s="10">
        <v>2014.5228291973799</v>
      </c>
      <c r="BP38" s="10">
        <f t="shared" si="34"/>
        <v>87.815615056499979</v>
      </c>
      <c r="BQ38" s="10">
        <f t="shared" si="34"/>
        <v>32.597909969499028</v>
      </c>
      <c r="BR38" s="10">
        <f t="shared" si="35"/>
        <v>-1530.1720479435</v>
      </c>
      <c r="BS38" s="10">
        <f t="shared" si="36"/>
        <v>-1676.159094171381</v>
      </c>
      <c r="BT38" s="18">
        <f t="shared" si="37"/>
        <v>0.10661070433059523</v>
      </c>
      <c r="BU38" s="18">
        <f t="shared" si="38"/>
        <v>9.7271786166470031E-2</v>
      </c>
      <c r="BV38" s="18">
        <f t="shared" si="39"/>
        <v>0.40291594606171738</v>
      </c>
      <c r="BW38" s="18">
        <f t="shared" si="40"/>
        <v>0.41380488908695967</v>
      </c>
      <c r="BX38" s="1"/>
      <c r="BY38" s="9">
        <v>342446.920430055</v>
      </c>
      <c r="BZ38" s="9">
        <v>329091.54901005502</v>
      </c>
      <c r="CA38" s="9">
        <v>326258.477295555</v>
      </c>
      <c r="CB38" s="9">
        <v>342446.9204</v>
      </c>
      <c r="CC38" s="10">
        <v>329118.75209350319</v>
      </c>
      <c r="CD38" s="10">
        <v>325120.293190055</v>
      </c>
      <c r="CE38" s="10">
        <f t="shared" si="41"/>
        <v>-13355.371419999981</v>
      </c>
      <c r="CF38" s="10">
        <f t="shared" si="41"/>
        <v>-2833.0717145000235</v>
      </c>
      <c r="CG38" s="10">
        <f t="shared" si="42"/>
        <v>-27.203083448170219</v>
      </c>
      <c r="CH38" s="10">
        <f t="shared" si="43"/>
        <v>1138.1841054999968</v>
      </c>
      <c r="CI38" s="18">
        <f t="shared" si="44"/>
        <v>-8.6087647131086378E-3</v>
      </c>
      <c r="CJ38" s="18">
        <f t="shared" si="45"/>
        <v>-1.2148985367786707E-2</v>
      </c>
      <c r="CK38" s="18">
        <f t="shared" si="46"/>
        <v>-3.8999829238434702E-2</v>
      </c>
      <c r="CL38" s="18">
        <f t="shared" si="47"/>
        <v>-3.8920391781969169E-2</v>
      </c>
      <c r="CM38" s="6"/>
      <c r="CN38" s="9">
        <v>778193.52979999979</v>
      </c>
      <c r="CO38" s="9">
        <v>778193.52979999979</v>
      </c>
      <c r="CP38" s="9">
        <v>778193.52979999979</v>
      </c>
      <c r="CQ38" s="9">
        <v>778193.52979999979</v>
      </c>
      <c r="CR38" s="9">
        <v>778193.52979999979</v>
      </c>
      <c r="CS38" s="9">
        <v>778193.52979999979</v>
      </c>
      <c r="CT38" s="10">
        <f t="shared" si="48"/>
        <v>0</v>
      </c>
      <c r="CU38" s="10">
        <f t="shared" si="48"/>
        <v>0</v>
      </c>
      <c r="CV38" s="10">
        <f t="shared" si="49"/>
        <v>0</v>
      </c>
      <c r="CW38" s="10">
        <f t="shared" si="50"/>
        <v>0</v>
      </c>
      <c r="CX38" s="18">
        <f t="shared" si="51"/>
        <v>0</v>
      </c>
      <c r="CY38" s="18">
        <f t="shared" si="52"/>
        <v>0</v>
      </c>
      <c r="CZ38" s="18">
        <f t="shared" si="53"/>
        <v>0</v>
      </c>
      <c r="DA38" s="18">
        <f t="shared" si="54"/>
        <v>0</v>
      </c>
      <c r="DB38" s="7"/>
      <c r="DC38" s="9">
        <v>547894.43453014805</v>
      </c>
      <c r="DD38" s="9">
        <v>423601.57531743759</v>
      </c>
      <c r="DE38" s="9">
        <v>411088.007693013</v>
      </c>
      <c r="DF38" s="9">
        <v>523013.35048657999</v>
      </c>
      <c r="DG38" s="10">
        <v>398378.13429999998</v>
      </c>
      <c r="DH38" s="10">
        <v>360106.413417148</v>
      </c>
      <c r="DI38" s="10">
        <f t="shared" si="55"/>
        <v>-124292.85921271046</v>
      </c>
      <c r="DJ38" s="10">
        <f t="shared" si="55"/>
        <v>-12513.567624424584</v>
      </c>
      <c r="DK38" s="10">
        <f t="shared" si="56"/>
        <v>25223.44101743761</v>
      </c>
      <c r="DL38" s="10">
        <f t="shared" si="57"/>
        <v>50981.594275865005</v>
      </c>
      <c r="DM38" s="18">
        <f t="shared" si="58"/>
        <v>-2.9540890198642901E-2</v>
      </c>
      <c r="DN38" s="18">
        <f t="shared" si="59"/>
        <v>-9.606882905383389E-2</v>
      </c>
      <c r="DO38" s="18">
        <f t="shared" si="60"/>
        <v>-0.2268554878081559</v>
      </c>
      <c r="DP38" s="18">
        <f t="shared" si="61"/>
        <v>-0.23830216966856954</v>
      </c>
      <c r="DQ38" s="7"/>
      <c r="DR38" s="9">
        <v>275411.49244866701</v>
      </c>
      <c r="DS38" s="9">
        <v>190614.23011</v>
      </c>
      <c r="DT38" s="9">
        <v>185117.663344022</v>
      </c>
      <c r="DU38" s="9">
        <v>275411.49239999999</v>
      </c>
      <c r="DV38" s="10">
        <v>190614.23011</v>
      </c>
      <c r="DW38" s="10">
        <v>185117.663344022</v>
      </c>
      <c r="DX38" s="10">
        <f t="shared" si="62"/>
        <v>-84797.262338667002</v>
      </c>
      <c r="DY38" s="10">
        <f t="shared" si="62"/>
        <v>-5496.5667659780011</v>
      </c>
      <c r="DZ38" s="10">
        <f t="shared" si="63"/>
        <v>0</v>
      </c>
      <c r="EA38" s="10">
        <f t="shared" si="64"/>
        <v>0</v>
      </c>
      <c r="EB38" s="18">
        <f t="shared" si="65"/>
        <v>-2.8836077782891826E-2</v>
      </c>
      <c r="EC38" s="18">
        <f t="shared" si="66"/>
        <v>-2.8836077782891826E-2</v>
      </c>
      <c r="ED38" s="18">
        <f t="shared" si="67"/>
        <v>-0.30789296984210662</v>
      </c>
      <c r="EE38" s="18">
        <f t="shared" si="68"/>
        <v>-0.30789296971980673</v>
      </c>
      <c r="EF38" s="6"/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v>0</v>
      </c>
      <c r="EM38" s="10">
        <f t="shared" si="69"/>
        <v>0</v>
      </c>
      <c r="EN38" s="10">
        <f t="shared" si="69"/>
        <v>0</v>
      </c>
      <c r="EO38" s="10">
        <f t="shared" si="70"/>
        <v>0</v>
      </c>
      <c r="EP38" s="10">
        <f t="shared" si="71"/>
        <v>0</v>
      </c>
      <c r="EQ38" s="18">
        <f t="shared" si="72"/>
        <v>0</v>
      </c>
      <c r="ER38" s="18">
        <f t="shared" si="73"/>
        <v>0</v>
      </c>
      <c r="ES38" s="18">
        <f t="shared" si="74"/>
        <v>0</v>
      </c>
      <c r="ET38" s="18">
        <f t="shared" si="75"/>
        <v>0</v>
      </c>
      <c r="EU38" s="7"/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10">
        <f t="shared" si="76"/>
        <v>0</v>
      </c>
      <c r="FC38" s="10">
        <f t="shared" si="76"/>
        <v>0</v>
      </c>
      <c r="FD38" s="10">
        <f t="shared" si="77"/>
        <v>0</v>
      </c>
      <c r="FE38" s="10">
        <f t="shared" si="78"/>
        <v>0</v>
      </c>
      <c r="FF38" s="18">
        <f t="shared" si="79"/>
        <v>0</v>
      </c>
      <c r="FG38" s="18">
        <f t="shared" si="80"/>
        <v>0</v>
      </c>
      <c r="FH38" s="18">
        <f t="shared" si="81"/>
        <v>0</v>
      </c>
      <c r="FI38" s="18">
        <f t="shared" si="82"/>
        <v>0</v>
      </c>
      <c r="FJ38" s="7"/>
    </row>
    <row r="39" spans="1:166">
      <c r="A39" s="5" t="s">
        <v>36</v>
      </c>
      <c r="B39" s="9">
        <f t="shared" si="83"/>
        <v>3029470.8731562644</v>
      </c>
      <c r="C39" s="9">
        <f t="shared" si="84"/>
        <v>2279329.0288342624</v>
      </c>
      <c r="D39" s="9">
        <f t="shared" si="85"/>
        <v>2169966.8224895326</v>
      </c>
      <c r="E39" s="9">
        <f t="shared" si="86"/>
        <v>2897012.9596634987</v>
      </c>
      <c r="F39" s="9">
        <f t="shared" si="87"/>
        <v>2057704.2580698421</v>
      </c>
      <c r="G39" s="9">
        <f t="shared" si="88"/>
        <v>1933183.3424732848</v>
      </c>
      <c r="H39" s="10">
        <f t="shared" si="6"/>
        <v>-750141.84432200203</v>
      </c>
      <c r="I39" s="10">
        <f t="shared" si="6"/>
        <v>-109362.20634472976</v>
      </c>
      <c r="J39" s="10">
        <f t="shared" si="7"/>
        <v>221624.77076442027</v>
      </c>
      <c r="K39" s="10">
        <f t="shared" si="8"/>
        <v>236783.48001624784</v>
      </c>
      <c r="L39" s="18">
        <f t="shared" si="9"/>
        <v>-4.7979999798739827E-2</v>
      </c>
      <c r="M39" s="18">
        <f t="shared" si="10"/>
        <v>-6.0514486038610732E-2</v>
      </c>
      <c r="N39" s="18">
        <f t="shared" si="11"/>
        <v>-0.2476148065884734</v>
      </c>
      <c r="O39" s="18">
        <f t="shared" si="12"/>
        <v>-0.28971520434314735</v>
      </c>
      <c r="P39" s="5"/>
      <c r="Q39" s="10">
        <v>17237.1405453689</v>
      </c>
      <c r="R39" s="9">
        <v>22660.887731839899</v>
      </c>
      <c r="S39" s="9">
        <v>25389.870382749999</v>
      </c>
      <c r="T39" s="9">
        <v>17235.77045</v>
      </c>
      <c r="U39" s="10">
        <v>26900.067459999998</v>
      </c>
      <c r="V39" s="10">
        <v>25661.300022020001</v>
      </c>
      <c r="W39" s="10">
        <f t="shared" si="13"/>
        <v>5423.7471864709987</v>
      </c>
      <c r="X39" s="10">
        <f t="shared" si="13"/>
        <v>2728.9826509101003</v>
      </c>
      <c r="Y39" s="10">
        <f t="shared" si="14"/>
        <v>-4239.1797281600993</v>
      </c>
      <c r="Z39" s="10">
        <f t="shared" si="15"/>
        <v>-271.42963927000164</v>
      </c>
      <c r="AA39" s="18">
        <f t="shared" si="16"/>
        <v>0.12042699664743128</v>
      </c>
      <c r="AB39" s="18">
        <f t="shared" si="17"/>
        <v>-4.6050718639350112E-2</v>
      </c>
      <c r="AC39" s="18">
        <f t="shared" si="18"/>
        <v>0.31465469415855035</v>
      </c>
      <c r="AD39" s="18">
        <f t="shared" si="19"/>
        <v>0.56071163386838896</v>
      </c>
      <c r="AE39" s="7"/>
      <c r="AF39" s="9">
        <v>103285.97588879601</v>
      </c>
      <c r="AG39" s="9">
        <v>101030.000153282</v>
      </c>
      <c r="AH39" s="9">
        <v>100690.30174827301</v>
      </c>
      <c r="AI39" s="9">
        <v>103287.34600000001</v>
      </c>
      <c r="AJ39" s="10">
        <v>102559.34729999999</v>
      </c>
      <c r="AK39" s="10">
        <v>103087.336646799</v>
      </c>
      <c r="AL39" s="10">
        <f t="shared" si="20"/>
        <v>-2255.9757355140027</v>
      </c>
      <c r="AM39" s="10">
        <f t="shared" si="20"/>
        <v>-339.69840500899591</v>
      </c>
      <c r="AN39" s="10">
        <f t="shared" si="21"/>
        <v>-1529.3471467179916</v>
      </c>
      <c r="AO39" s="10">
        <f t="shared" si="22"/>
        <v>-2397.0348985259916</v>
      </c>
      <c r="AP39" s="18">
        <f t="shared" si="23"/>
        <v>-3.3623518211779459E-3</v>
      </c>
      <c r="AQ39" s="18">
        <f t="shared" si="24"/>
        <v>5.1481348185120927E-3</v>
      </c>
      <c r="AR39" s="18">
        <f t="shared" si="25"/>
        <v>-2.1842033403866215E-2</v>
      </c>
      <c r="AS39" s="18">
        <f t="shared" si="26"/>
        <v>-7.0482854695483313E-3</v>
      </c>
      <c r="AT39" s="7"/>
      <c r="AU39" s="9">
        <v>9342.0062911018194</v>
      </c>
      <c r="AV39" s="9">
        <v>9527.6478570117306</v>
      </c>
      <c r="AW39" s="9">
        <v>9510.0348375089197</v>
      </c>
      <c r="AX39" s="9">
        <v>9342.0062911018194</v>
      </c>
      <c r="AY39" s="10">
        <v>9527.4150769999997</v>
      </c>
      <c r="AZ39" s="10">
        <v>9505.7147742761608</v>
      </c>
      <c r="BA39" s="10">
        <f t="shared" si="27"/>
        <v>185.64156590991115</v>
      </c>
      <c r="BB39" s="10">
        <f t="shared" si="27"/>
        <v>-17.613019502810857</v>
      </c>
      <c r="BC39" s="10">
        <f t="shared" si="28"/>
        <v>0.23278001173093799</v>
      </c>
      <c r="BD39" s="10">
        <f t="shared" si="29"/>
        <v>4.3200632327589119</v>
      </c>
      <c r="BE39" s="18">
        <f t="shared" si="30"/>
        <v>-1.848622006936247E-3</v>
      </c>
      <c r="BF39" s="18">
        <f t="shared" si="31"/>
        <v>-2.2776694988575893E-3</v>
      </c>
      <c r="BG39" s="18">
        <f t="shared" si="32"/>
        <v>1.9871702086813315E-2</v>
      </c>
      <c r="BH39" s="18">
        <f t="shared" si="33"/>
        <v>1.9846784525801537E-2</v>
      </c>
      <c r="BI39" s="1"/>
      <c r="BJ39" s="9">
        <v>250.23356999999999</v>
      </c>
      <c r="BK39" s="9">
        <v>319.51973817279998</v>
      </c>
      <c r="BL39" s="9">
        <v>343.128815978999</v>
      </c>
      <c r="BM39" s="9">
        <v>247.74940487269899</v>
      </c>
      <c r="BN39" s="10">
        <v>317.25306519999998</v>
      </c>
      <c r="BO39" s="10">
        <v>339.73310895859902</v>
      </c>
      <c r="BP39" s="10">
        <f t="shared" si="34"/>
        <v>69.286168172799989</v>
      </c>
      <c r="BQ39" s="10">
        <f t="shared" si="34"/>
        <v>23.609077806199025</v>
      </c>
      <c r="BR39" s="10">
        <f t="shared" si="35"/>
        <v>2.266672972799995</v>
      </c>
      <c r="BS39" s="10">
        <f t="shared" si="36"/>
        <v>3.395707020399982</v>
      </c>
      <c r="BT39" s="18">
        <f t="shared" si="37"/>
        <v>7.3889262495048E-2</v>
      </c>
      <c r="BU39" s="18">
        <f t="shared" si="38"/>
        <v>7.0858397363087286E-2</v>
      </c>
      <c r="BV39" s="18">
        <f t="shared" si="39"/>
        <v>0.27688598365439132</v>
      </c>
      <c r="BW39" s="18">
        <f t="shared" si="40"/>
        <v>0.28054017067372589</v>
      </c>
      <c r="BX39" s="1"/>
      <c r="BY39" s="9">
        <v>265034.83050078002</v>
      </c>
      <c r="BZ39" s="9">
        <v>252889.484210189</v>
      </c>
      <c r="CA39" s="9">
        <v>249579.67689365</v>
      </c>
      <c r="CB39" s="9">
        <v>265034.83049999998</v>
      </c>
      <c r="CC39" s="10">
        <v>253037.13287764209</v>
      </c>
      <c r="CD39" s="10">
        <v>249437.82159724299</v>
      </c>
      <c r="CE39" s="10">
        <f t="shared" si="41"/>
        <v>-12145.346290591027</v>
      </c>
      <c r="CF39" s="10">
        <f t="shared" si="41"/>
        <v>-3309.8073165389942</v>
      </c>
      <c r="CG39" s="10">
        <f t="shared" si="42"/>
        <v>-147.64866745308973</v>
      </c>
      <c r="CH39" s="10">
        <f t="shared" si="43"/>
        <v>141.85529640701134</v>
      </c>
      <c r="CI39" s="18">
        <f t="shared" si="44"/>
        <v>-1.3087959457373281E-2</v>
      </c>
      <c r="CJ39" s="18">
        <f t="shared" si="45"/>
        <v>-1.4224439075270301E-2</v>
      </c>
      <c r="CK39" s="18">
        <f t="shared" si="46"/>
        <v>-4.5825472326194057E-2</v>
      </c>
      <c r="CL39" s="18">
        <f t="shared" si="47"/>
        <v>-4.5268380762346246E-2</v>
      </c>
      <c r="CM39" s="6"/>
      <c r="CN39" s="9">
        <v>5449.5317999999988</v>
      </c>
      <c r="CO39" s="9">
        <v>5449.5317999999988</v>
      </c>
      <c r="CP39" s="9">
        <v>5449.5317999999988</v>
      </c>
      <c r="CQ39" s="9">
        <v>5449.5317999999988</v>
      </c>
      <c r="CR39" s="9">
        <v>5449.5317999999988</v>
      </c>
      <c r="CS39" s="9">
        <v>5449.5317999999988</v>
      </c>
      <c r="CT39" s="10">
        <f t="shared" si="48"/>
        <v>0</v>
      </c>
      <c r="CU39" s="10">
        <f t="shared" si="48"/>
        <v>0</v>
      </c>
      <c r="CV39" s="10">
        <f t="shared" si="49"/>
        <v>0</v>
      </c>
      <c r="CW39" s="10">
        <f t="shared" si="50"/>
        <v>0</v>
      </c>
      <c r="CX39" s="18">
        <f t="shared" si="51"/>
        <v>0</v>
      </c>
      <c r="CY39" s="18">
        <f t="shared" si="52"/>
        <v>0</v>
      </c>
      <c r="CZ39" s="18">
        <f t="shared" si="53"/>
        <v>0</v>
      </c>
      <c r="DA39" s="18">
        <f t="shared" si="54"/>
        <v>0</v>
      </c>
      <c r="DB39" s="7"/>
      <c r="DC39" s="9">
        <v>1838030.3061577</v>
      </c>
      <c r="DD39" s="9">
        <v>1317259.9738537669</v>
      </c>
      <c r="DE39" s="9">
        <v>1226717.7619402299</v>
      </c>
      <c r="DF39" s="9">
        <v>1705574.876817524</v>
      </c>
      <c r="DG39" s="10">
        <v>1089721.527</v>
      </c>
      <c r="DH39" s="10">
        <v>987415.38845284597</v>
      </c>
      <c r="DI39" s="10">
        <f t="shared" si="55"/>
        <v>-520770.3323039331</v>
      </c>
      <c r="DJ39" s="10">
        <f t="shared" si="55"/>
        <v>-90542.211913537001</v>
      </c>
      <c r="DK39" s="10">
        <f t="shared" si="56"/>
        <v>227538.44685376692</v>
      </c>
      <c r="DL39" s="10">
        <f t="shared" si="57"/>
        <v>239302.37348738394</v>
      </c>
      <c r="DM39" s="18">
        <f t="shared" si="58"/>
        <v>-6.8735263889213388E-2</v>
      </c>
      <c r="DN39" s="18">
        <f t="shared" si="59"/>
        <v>-9.3882827871449429E-2</v>
      </c>
      <c r="DO39" s="18">
        <f t="shared" si="60"/>
        <v>-0.28333065595233548</v>
      </c>
      <c r="DP39" s="18">
        <f t="shared" si="61"/>
        <v>-0.36108256411859241</v>
      </c>
      <c r="DQ39" s="7"/>
      <c r="DR39" s="9">
        <v>790840.84840251703</v>
      </c>
      <c r="DS39" s="9">
        <v>570191.98349000001</v>
      </c>
      <c r="DT39" s="9">
        <v>552286.51607114205</v>
      </c>
      <c r="DU39" s="9">
        <v>790840.84840000002</v>
      </c>
      <c r="DV39" s="10">
        <v>570191.98349000001</v>
      </c>
      <c r="DW39" s="10">
        <v>552286.51607114205</v>
      </c>
      <c r="DX39" s="10">
        <f t="shared" si="62"/>
        <v>-220648.86491251702</v>
      </c>
      <c r="DY39" s="10">
        <f t="shared" si="62"/>
        <v>-17905.467418857967</v>
      </c>
      <c r="DZ39" s="10">
        <f t="shared" si="63"/>
        <v>0</v>
      </c>
      <c r="EA39" s="10">
        <f t="shared" si="64"/>
        <v>0</v>
      </c>
      <c r="EB39" s="18">
        <f t="shared" si="65"/>
        <v>-3.1402523952131278E-2</v>
      </c>
      <c r="EC39" s="18">
        <f t="shared" si="66"/>
        <v>-3.1402523952131278E-2</v>
      </c>
      <c r="ED39" s="18">
        <f t="shared" si="67"/>
        <v>-0.27900539705077626</v>
      </c>
      <c r="EE39" s="18">
        <f t="shared" si="68"/>
        <v>-0.27900539704848154</v>
      </c>
      <c r="EF39" s="6"/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v>0</v>
      </c>
      <c r="EM39" s="10">
        <f t="shared" si="69"/>
        <v>0</v>
      </c>
      <c r="EN39" s="10">
        <f t="shared" si="69"/>
        <v>0</v>
      </c>
      <c r="EO39" s="10">
        <f t="shared" si="70"/>
        <v>0</v>
      </c>
      <c r="EP39" s="10">
        <f t="shared" si="71"/>
        <v>0</v>
      </c>
      <c r="EQ39" s="18">
        <f t="shared" si="72"/>
        <v>0</v>
      </c>
      <c r="ER39" s="18">
        <f t="shared" si="73"/>
        <v>0</v>
      </c>
      <c r="ES39" s="18">
        <f t="shared" si="74"/>
        <v>0</v>
      </c>
      <c r="ET39" s="18">
        <f t="shared" si="75"/>
        <v>0</v>
      </c>
      <c r="EU39" s="7"/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10">
        <f t="shared" si="76"/>
        <v>0</v>
      </c>
      <c r="FC39" s="10">
        <f t="shared" si="76"/>
        <v>0</v>
      </c>
      <c r="FD39" s="10">
        <f t="shared" si="77"/>
        <v>0</v>
      </c>
      <c r="FE39" s="10">
        <f t="shared" si="78"/>
        <v>0</v>
      </c>
      <c r="FF39" s="18">
        <f t="shared" si="79"/>
        <v>0</v>
      </c>
      <c r="FG39" s="18">
        <f t="shared" si="80"/>
        <v>0</v>
      </c>
      <c r="FH39" s="18">
        <f t="shared" si="81"/>
        <v>0</v>
      </c>
      <c r="FI39" s="18">
        <f t="shared" si="82"/>
        <v>0</v>
      </c>
      <c r="FJ39" s="7"/>
    </row>
    <row r="40" spans="1:166">
      <c r="A40" s="5" t="s">
        <v>37</v>
      </c>
      <c r="B40" s="9">
        <f t="shared" si="83"/>
        <v>187840.77282190439</v>
      </c>
      <c r="C40" s="9">
        <f t="shared" si="84"/>
        <v>138834.12625767602</v>
      </c>
      <c r="D40" s="9">
        <f t="shared" si="85"/>
        <v>131824.16428291393</v>
      </c>
      <c r="E40" s="9">
        <f t="shared" si="86"/>
        <v>176343.5603904131</v>
      </c>
      <c r="F40" s="9">
        <f t="shared" si="87"/>
        <v>129821.28172675479</v>
      </c>
      <c r="G40" s="9">
        <f t="shared" si="88"/>
        <v>121341.86594947151</v>
      </c>
      <c r="H40" s="10">
        <f t="shared" si="6"/>
        <v>-49006.646564228373</v>
      </c>
      <c r="I40" s="10">
        <f t="shared" si="6"/>
        <v>-7009.9619747620891</v>
      </c>
      <c r="J40" s="10">
        <f t="shared" si="7"/>
        <v>9012.8445309212257</v>
      </c>
      <c r="K40" s="10">
        <f t="shared" si="8"/>
        <v>10482.298333442421</v>
      </c>
      <c r="L40" s="18">
        <f t="shared" si="9"/>
        <v>-5.0491634612599541E-2</v>
      </c>
      <c r="M40" s="18">
        <f t="shared" si="10"/>
        <v>-6.5316068864044854E-2</v>
      </c>
      <c r="N40" s="18">
        <f t="shared" si="11"/>
        <v>-0.26089461743586712</v>
      </c>
      <c r="O40" s="18">
        <f t="shared" si="12"/>
        <v>-0.26381614707484086</v>
      </c>
      <c r="P40" s="5"/>
      <c r="Q40" s="10">
        <v>312.95254510000001</v>
      </c>
      <c r="R40" s="9">
        <v>1731.05671239</v>
      </c>
      <c r="S40" s="9">
        <v>1716.93285033999</v>
      </c>
      <c r="T40" s="9">
        <v>312.95254510000001</v>
      </c>
      <c r="U40" s="10">
        <v>1725.67977565</v>
      </c>
      <c r="V40" s="10">
        <v>2127.5417128899899</v>
      </c>
      <c r="W40" s="10">
        <f t="shared" si="13"/>
        <v>1418.1041672900001</v>
      </c>
      <c r="X40" s="10">
        <f t="shared" si="13"/>
        <v>-14.123862050010075</v>
      </c>
      <c r="Y40" s="10">
        <f t="shared" si="14"/>
        <v>5.3769367400000192</v>
      </c>
      <c r="Z40" s="10">
        <f t="shared" si="15"/>
        <v>-410.60886254999991</v>
      </c>
      <c r="AA40" s="18">
        <f t="shared" si="16"/>
        <v>-8.1590983986364208E-3</v>
      </c>
      <c r="AB40" s="18">
        <f t="shared" si="17"/>
        <v>0.23287167347639759</v>
      </c>
      <c r="AC40" s="18">
        <f t="shared" si="18"/>
        <v>4.531371255782128</v>
      </c>
      <c r="AD40" s="18">
        <f t="shared" si="19"/>
        <v>4.5141899392400884</v>
      </c>
      <c r="AE40" s="7"/>
      <c r="AF40" s="9">
        <v>2942.0281499999901</v>
      </c>
      <c r="AG40" s="9">
        <v>2890.8995701037202</v>
      </c>
      <c r="AH40" s="9">
        <v>2920.0998559714099</v>
      </c>
      <c r="AI40" s="9">
        <v>2942.0281500000001</v>
      </c>
      <c r="AJ40" s="10">
        <v>2891.2858550000001</v>
      </c>
      <c r="AK40" s="10">
        <v>2940.8320611465001</v>
      </c>
      <c r="AL40" s="10">
        <f t="shared" si="20"/>
        <v>-51.128579896269912</v>
      </c>
      <c r="AM40" s="10">
        <f t="shared" si="20"/>
        <v>29.200285867689672</v>
      </c>
      <c r="AN40" s="10">
        <f t="shared" si="21"/>
        <v>-0.38628489627990348</v>
      </c>
      <c r="AO40" s="10">
        <f t="shared" si="22"/>
        <v>-20.732205175090257</v>
      </c>
      <c r="AP40" s="18">
        <f t="shared" si="23"/>
        <v>1.010076108131353E-2</v>
      </c>
      <c r="AQ40" s="18">
        <f t="shared" si="24"/>
        <v>1.7136391429722547E-2</v>
      </c>
      <c r="AR40" s="18">
        <f t="shared" si="25"/>
        <v>-1.7378684801595146E-2</v>
      </c>
      <c r="AS40" s="18">
        <f t="shared" si="26"/>
        <v>-1.7247385957200993E-2</v>
      </c>
      <c r="AT40" s="7"/>
      <c r="AU40" s="9">
        <v>89.2</v>
      </c>
      <c r="AV40" s="9">
        <v>109.79917093224</v>
      </c>
      <c r="AW40" s="9">
        <v>113.322167389079</v>
      </c>
      <c r="AX40" s="9">
        <v>89.2</v>
      </c>
      <c r="AY40" s="10">
        <v>109.802117</v>
      </c>
      <c r="AZ40" s="10">
        <v>115.13012000000001</v>
      </c>
      <c r="BA40" s="10">
        <f t="shared" si="27"/>
        <v>20.59917093224</v>
      </c>
      <c r="BB40" s="10">
        <f t="shared" si="27"/>
        <v>3.522996456838996</v>
      </c>
      <c r="BC40" s="10">
        <f t="shared" si="28"/>
        <v>-2.9460677599928431E-3</v>
      </c>
      <c r="BD40" s="10">
        <f t="shared" si="29"/>
        <v>-1.8079526109210065</v>
      </c>
      <c r="BE40" s="18">
        <f t="shared" si="30"/>
        <v>3.2085820201803991E-2</v>
      </c>
      <c r="BF40" s="18">
        <f t="shared" si="31"/>
        <v>4.8523681925003413E-2</v>
      </c>
      <c r="BG40" s="18">
        <f t="shared" si="32"/>
        <v>0.23093240955426009</v>
      </c>
      <c r="BH40" s="18">
        <f t="shared" si="33"/>
        <v>0.23096543721973084</v>
      </c>
      <c r="BI40" s="1"/>
      <c r="BJ40" s="9">
        <v>15.819372</v>
      </c>
      <c r="BK40" s="9">
        <v>21.5279801513</v>
      </c>
      <c r="BL40" s="9">
        <v>23.509005137799999</v>
      </c>
      <c r="BM40" s="9">
        <v>241.954662713099</v>
      </c>
      <c r="BN40" s="10">
        <v>330.54358939999997</v>
      </c>
      <c r="BO40" s="10">
        <v>359.56764846089999</v>
      </c>
      <c r="BP40" s="10">
        <f t="shared" si="34"/>
        <v>5.7086081513</v>
      </c>
      <c r="BQ40" s="10">
        <f t="shared" si="34"/>
        <v>1.9810249864999996</v>
      </c>
      <c r="BR40" s="10">
        <f t="shared" si="35"/>
        <v>-309.0156092487</v>
      </c>
      <c r="BS40" s="10">
        <f t="shared" si="36"/>
        <v>-336.0586433231</v>
      </c>
      <c r="BT40" s="18">
        <f t="shared" si="37"/>
        <v>9.2020940774621279E-2</v>
      </c>
      <c r="BU40" s="18">
        <f t="shared" si="38"/>
        <v>8.7807054777810853E-2</v>
      </c>
      <c r="BV40" s="18">
        <f t="shared" si="39"/>
        <v>0.36086186931440767</v>
      </c>
      <c r="BW40" s="18">
        <f t="shared" si="40"/>
        <v>0.36613853890448267</v>
      </c>
      <c r="BX40" s="1"/>
      <c r="BY40" s="9">
        <v>5420.8486367800897</v>
      </c>
      <c r="BZ40" s="9">
        <v>5015.6464755145798</v>
      </c>
      <c r="CA40" s="9">
        <v>4895.5791369478502</v>
      </c>
      <c r="CB40" s="9">
        <v>5420.8486370000001</v>
      </c>
      <c r="CC40" s="10">
        <v>5022.2722957047981</v>
      </c>
      <c r="CD40" s="10">
        <v>4902.6994022135004</v>
      </c>
      <c r="CE40" s="10">
        <f t="shared" si="41"/>
        <v>-405.20216126550986</v>
      </c>
      <c r="CF40" s="10">
        <f t="shared" si="41"/>
        <v>-120.06733856672963</v>
      </c>
      <c r="CG40" s="10">
        <f t="shared" si="42"/>
        <v>-6.6258201902182918</v>
      </c>
      <c r="CH40" s="10">
        <f t="shared" si="43"/>
        <v>-7.1202652656502323</v>
      </c>
      <c r="CI40" s="18">
        <f t="shared" si="44"/>
        <v>-2.3938556904453942E-2</v>
      </c>
      <c r="CJ40" s="18">
        <f t="shared" si="45"/>
        <v>-2.3808524598230189E-2</v>
      </c>
      <c r="CK40" s="18">
        <f t="shared" si="46"/>
        <v>-7.4748842555064296E-2</v>
      </c>
      <c r="CL40" s="18">
        <f t="shared" si="47"/>
        <v>-7.3526557922078711E-2</v>
      </c>
      <c r="CM40" s="6"/>
      <c r="CN40" s="9">
        <v>170.5059</v>
      </c>
      <c r="CO40" s="9">
        <v>170.5059</v>
      </c>
      <c r="CP40" s="9">
        <v>170.5059</v>
      </c>
      <c r="CQ40" s="9">
        <v>170.5059</v>
      </c>
      <c r="CR40" s="9">
        <v>170.5059</v>
      </c>
      <c r="CS40" s="9">
        <v>170.5059</v>
      </c>
      <c r="CT40" s="10">
        <f t="shared" si="48"/>
        <v>0</v>
      </c>
      <c r="CU40" s="10">
        <f t="shared" si="48"/>
        <v>0</v>
      </c>
      <c r="CV40" s="10">
        <f t="shared" si="49"/>
        <v>0</v>
      </c>
      <c r="CW40" s="10">
        <f t="shared" si="50"/>
        <v>0</v>
      </c>
      <c r="CX40" s="18">
        <f t="shared" si="51"/>
        <v>0</v>
      </c>
      <c r="CY40" s="18">
        <f t="shared" si="52"/>
        <v>0</v>
      </c>
      <c r="CZ40" s="18">
        <f t="shared" si="53"/>
        <v>0</v>
      </c>
      <c r="DA40" s="18">
        <f t="shared" si="54"/>
        <v>0</v>
      </c>
      <c r="DB40" s="7"/>
      <c r="DC40" s="9">
        <v>119793.806463439</v>
      </c>
      <c r="DD40" s="9">
        <v>86869.091204584183</v>
      </c>
      <c r="DE40" s="9">
        <v>81549.4819520819</v>
      </c>
      <c r="DF40" s="9">
        <v>108070.45874560002</v>
      </c>
      <c r="DG40" s="10">
        <v>77545.592950000006</v>
      </c>
      <c r="DH40" s="10">
        <v>70290.855689714706</v>
      </c>
      <c r="DI40" s="10">
        <f t="shared" si="55"/>
        <v>-32924.71525885482</v>
      </c>
      <c r="DJ40" s="10">
        <f t="shared" si="55"/>
        <v>-5319.6092525022832</v>
      </c>
      <c r="DK40" s="10">
        <f t="shared" si="56"/>
        <v>9323.4982545841776</v>
      </c>
      <c r="DL40" s="10">
        <f t="shared" si="57"/>
        <v>11258.626262367194</v>
      </c>
      <c r="DM40" s="18">
        <f t="shared" si="58"/>
        <v>-6.1237077293397092E-2</v>
      </c>
      <c r="DN40" s="18">
        <f t="shared" si="59"/>
        <v>-9.3554475300266546E-2</v>
      </c>
      <c r="DO40" s="18">
        <f t="shared" si="60"/>
        <v>-0.27484488748509234</v>
      </c>
      <c r="DP40" s="18">
        <f t="shared" si="61"/>
        <v>-0.28245337486219191</v>
      </c>
      <c r="DQ40" s="7"/>
      <c r="DR40" s="9">
        <v>59095.611754585298</v>
      </c>
      <c r="DS40" s="9">
        <v>42025.599243999997</v>
      </c>
      <c r="DT40" s="9">
        <v>40434.733415045899</v>
      </c>
      <c r="DU40" s="9">
        <v>59095.611749999996</v>
      </c>
      <c r="DV40" s="10">
        <v>42025.599243999997</v>
      </c>
      <c r="DW40" s="10">
        <v>40434.733415045899</v>
      </c>
      <c r="DX40" s="10">
        <f t="shared" si="62"/>
        <v>-17070.0125105853</v>
      </c>
      <c r="DY40" s="10">
        <f t="shared" si="62"/>
        <v>-1590.8658289540981</v>
      </c>
      <c r="DZ40" s="10">
        <f t="shared" si="63"/>
        <v>0</v>
      </c>
      <c r="EA40" s="10">
        <f t="shared" si="64"/>
        <v>0</v>
      </c>
      <c r="EB40" s="18">
        <f t="shared" si="65"/>
        <v>-3.7854685181704491E-2</v>
      </c>
      <c r="EC40" s="18">
        <f t="shared" si="66"/>
        <v>-3.7854685181704491E-2</v>
      </c>
      <c r="ED40" s="18">
        <f t="shared" si="67"/>
        <v>-0.28885414675922733</v>
      </c>
      <c r="EE40" s="18">
        <f t="shared" si="68"/>
        <v>-0.28885414670404863</v>
      </c>
      <c r="EF40" s="6"/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v>0</v>
      </c>
      <c r="EM40" s="10">
        <f t="shared" si="69"/>
        <v>0</v>
      </c>
      <c r="EN40" s="10">
        <f t="shared" si="69"/>
        <v>0</v>
      </c>
      <c r="EO40" s="10">
        <f t="shared" si="70"/>
        <v>0</v>
      </c>
      <c r="EP40" s="10">
        <f t="shared" si="71"/>
        <v>0</v>
      </c>
      <c r="EQ40" s="18">
        <f t="shared" si="72"/>
        <v>0</v>
      </c>
      <c r="ER40" s="18">
        <f t="shared" si="73"/>
        <v>0</v>
      </c>
      <c r="ES40" s="18">
        <f t="shared" si="74"/>
        <v>0</v>
      </c>
      <c r="ET40" s="18">
        <f t="shared" si="75"/>
        <v>0</v>
      </c>
      <c r="EU40" s="7"/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10">
        <f t="shared" si="76"/>
        <v>0</v>
      </c>
      <c r="FC40" s="10">
        <f t="shared" si="76"/>
        <v>0</v>
      </c>
      <c r="FD40" s="10">
        <f t="shared" si="77"/>
        <v>0</v>
      </c>
      <c r="FE40" s="10">
        <f t="shared" si="78"/>
        <v>0</v>
      </c>
      <c r="FF40" s="18">
        <f t="shared" si="79"/>
        <v>0</v>
      </c>
      <c r="FG40" s="18">
        <f t="shared" si="80"/>
        <v>0</v>
      </c>
      <c r="FH40" s="18">
        <f t="shared" si="81"/>
        <v>0</v>
      </c>
      <c r="FI40" s="18">
        <f t="shared" si="82"/>
        <v>0</v>
      </c>
      <c r="FJ40" s="7"/>
    </row>
    <row r="41" spans="1:166">
      <c r="A41" s="5" t="s">
        <v>38</v>
      </c>
      <c r="B41" s="9">
        <f t="shared" si="83"/>
        <v>1478097.4102555842</v>
      </c>
      <c r="C41" s="9">
        <f t="shared" si="84"/>
        <v>1188314.1482225782</v>
      </c>
      <c r="D41" s="9">
        <f t="shared" si="85"/>
        <v>1135629.8865694606</v>
      </c>
      <c r="E41" s="9">
        <f t="shared" si="86"/>
        <v>1432258.1566422828</v>
      </c>
      <c r="F41" s="9">
        <f t="shared" si="87"/>
        <v>1152990.2234459873</v>
      </c>
      <c r="G41" s="9">
        <f t="shared" si="88"/>
        <v>1093208.1521584613</v>
      </c>
      <c r="H41" s="10">
        <f t="shared" si="6"/>
        <v>-289783.26203300594</v>
      </c>
      <c r="I41" s="10">
        <f t="shared" si="6"/>
        <v>-52684.261653117603</v>
      </c>
      <c r="J41" s="10">
        <f t="shared" si="7"/>
        <v>35323.924776590895</v>
      </c>
      <c r="K41" s="10">
        <f t="shared" si="8"/>
        <v>42421.734410999343</v>
      </c>
      <c r="L41" s="18">
        <f t="shared" si="9"/>
        <v>-4.4335297809859564E-2</v>
      </c>
      <c r="M41" s="18">
        <f t="shared" si="10"/>
        <v>-5.1849590804727744E-2</v>
      </c>
      <c r="N41" s="18">
        <f t="shared" si="11"/>
        <v>-0.19605153220781185</v>
      </c>
      <c r="O41" s="18">
        <f t="shared" si="12"/>
        <v>-0.19498435523034327</v>
      </c>
      <c r="P41" s="5"/>
      <c r="Q41" s="10">
        <v>4956.4970333872898</v>
      </c>
      <c r="R41" s="9">
        <v>12391.802714019999</v>
      </c>
      <c r="S41" s="9">
        <v>9565.0381084999899</v>
      </c>
      <c r="T41" s="9">
        <v>4956.4970329999996</v>
      </c>
      <c r="U41" s="10">
        <v>5854.8995097999996</v>
      </c>
      <c r="V41" s="10">
        <v>7314.1218854999997</v>
      </c>
      <c r="W41" s="10">
        <f t="shared" si="13"/>
        <v>7435.3056806327095</v>
      </c>
      <c r="X41" s="10">
        <f t="shared" si="13"/>
        <v>-2826.7646055200094</v>
      </c>
      <c r="Y41" s="10">
        <f t="shared" si="14"/>
        <v>6536.9032042199997</v>
      </c>
      <c r="Z41" s="10">
        <f t="shared" si="15"/>
        <v>2250.9162229999902</v>
      </c>
      <c r="AA41" s="18">
        <f t="shared" si="16"/>
        <v>-0.22811568831077561</v>
      </c>
      <c r="AB41" s="18">
        <f t="shared" si="17"/>
        <v>0.24923098564843627</v>
      </c>
      <c r="AC41" s="18">
        <f t="shared" si="18"/>
        <v>1.5001130093588277</v>
      </c>
      <c r="AD41" s="18">
        <f t="shared" si="19"/>
        <v>0.18125754354708598</v>
      </c>
      <c r="AE41" s="7"/>
      <c r="AF41" s="9">
        <v>46599.986833380499</v>
      </c>
      <c r="AG41" s="9">
        <v>44586.534904150802</v>
      </c>
      <c r="AH41" s="9">
        <v>44694.820339289101</v>
      </c>
      <c r="AI41" s="9">
        <v>46599.986830000002</v>
      </c>
      <c r="AJ41" s="10">
        <v>46213.345200000003</v>
      </c>
      <c r="AK41" s="10">
        <v>46399.196185561501</v>
      </c>
      <c r="AL41" s="10">
        <f t="shared" si="20"/>
        <v>-2013.4519292296973</v>
      </c>
      <c r="AM41" s="10">
        <f t="shared" si="20"/>
        <v>108.28543513829936</v>
      </c>
      <c r="AN41" s="10">
        <f t="shared" si="21"/>
        <v>-1626.8102958492018</v>
      </c>
      <c r="AO41" s="10">
        <f t="shared" si="22"/>
        <v>-1704.3758462723999</v>
      </c>
      <c r="AP41" s="18">
        <f t="shared" si="23"/>
        <v>2.4286577858334195E-3</v>
      </c>
      <c r="AQ41" s="18">
        <f t="shared" si="24"/>
        <v>4.0215869411136572E-3</v>
      </c>
      <c r="AR41" s="18">
        <f t="shared" si="25"/>
        <v>-4.3207135152824157E-2</v>
      </c>
      <c r="AS41" s="18">
        <f t="shared" si="26"/>
        <v>-8.2970330315863365E-3</v>
      </c>
      <c r="AT41" s="7"/>
      <c r="AU41" s="9">
        <v>2447.5123940575299</v>
      </c>
      <c r="AV41" s="9">
        <v>2699.66168854341</v>
      </c>
      <c r="AW41" s="9">
        <v>2731.0262126872499</v>
      </c>
      <c r="AX41" s="9">
        <v>2447.5123940575299</v>
      </c>
      <c r="AY41" s="10">
        <v>2699.6504490000002</v>
      </c>
      <c r="AZ41" s="10">
        <v>2747.9300612028001</v>
      </c>
      <c r="BA41" s="10">
        <f t="shared" si="27"/>
        <v>252.14929448588009</v>
      </c>
      <c r="BB41" s="10">
        <f t="shared" si="27"/>
        <v>31.364524143839844</v>
      </c>
      <c r="BC41" s="10">
        <f t="shared" si="28"/>
        <v>1.1239543409828912E-2</v>
      </c>
      <c r="BD41" s="10">
        <f t="shared" si="29"/>
        <v>-16.90384851555018</v>
      </c>
      <c r="BE41" s="18">
        <f t="shared" si="30"/>
        <v>1.1617946158565678E-2</v>
      </c>
      <c r="BF41" s="18">
        <f t="shared" si="31"/>
        <v>1.7883653130235249E-2</v>
      </c>
      <c r="BG41" s="18">
        <f t="shared" si="32"/>
        <v>0.10302268339808587</v>
      </c>
      <c r="BH41" s="18">
        <f t="shared" si="33"/>
        <v>0.10301809116662787</v>
      </c>
      <c r="BI41" s="1"/>
      <c r="BJ41" s="9">
        <v>243.99106</v>
      </c>
      <c r="BK41" s="9">
        <v>332.0381294979</v>
      </c>
      <c r="BL41" s="9">
        <v>362.592590559499</v>
      </c>
      <c r="BM41" s="9">
        <v>1809.99406085842</v>
      </c>
      <c r="BN41" s="10">
        <v>2472.7026420000002</v>
      </c>
      <c r="BO41" s="10">
        <v>2689.82337796601</v>
      </c>
      <c r="BP41" s="10">
        <f t="shared" si="34"/>
        <v>88.047069497899997</v>
      </c>
      <c r="BQ41" s="10">
        <f t="shared" si="34"/>
        <v>30.554461061599</v>
      </c>
      <c r="BR41" s="10">
        <f t="shared" si="35"/>
        <v>-2140.6645125021</v>
      </c>
      <c r="BS41" s="10">
        <f t="shared" si="36"/>
        <v>-2327.2307874065109</v>
      </c>
      <c r="BT41" s="18">
        <f t="shared" si="37"/>
        <v>9.2020940811233673E-2</v>
      </c>
      <c r="BU41" s="18">
        <f t="shared" si="38"/>
        <v>8.7807054628451259E-2</v>
      </c>
      <c r="BV41" s="18">
        <f t="shared" si="39"/>
        <v>0.36086186722538111</v>
      </c>
      <c r="BW41" s="18">
        <f t="shared" si="40"/>
        <v>0.36613853905535998</v>
      </c>
      <c r="BX41" s="1"/>
      <c r="BY41" s="9">
        <v>145059.71462800502</v>
      </c>
      <c r="BZ41" s="9">
        <v>145240.49734800501</v>
      </c>
      <c r="CA41" s="9">
        <v>145000.777522005</v>
      </c>
      <c r="CB41" s="9">
        <v>145293.79459999999</v>
      </c>
      <c r="CC41" s="10">
        <v>145523.93118518728</v>
      </c>
      <c r="CD41" s="10">
        <v>145592.97012800499</v>
      </c>
      <c r="CE41" s="10">
        <f t="shared" si="41"/>
        <v>180.78271999998833</v>
      </c>
      <c r="CF41" s="10">
        <f t="shared" si="41"/>
        <v>-239.71982600001502</v>
      </c>
      <c r="CG41" s="10">
        <f t="shared" si="42"/>
        <v>-283.43383718226687</v>
      </c>
      <c r="CH41" s="10">
        <f t="shared" si="43"/>
        <v>-592.19260599999689</v>
      </c>
      <c r="CI41" s="18">
        <f t="shared" si="44"/>
        <v>-1.6505026516511563E-3</v>
      </c>
      <c r="CJ41" s="18">
        <f t="shared" si="45"/>
        <v>4.7441642247733889E-4</v>
      </c>
      <c r="CK41" s="18">
        <f t="shared" si="46"/>
        <v>1.246264136556399E-3</v>
      </c>
      <c r="CL41" s="18">
        <f t="shared" si="47"/>
        <v>1.5839395331428928E-3</v>
      </c>
      <c r="CM41" s="6"/>
      <c r="CN41" s="9">
        <v>109879.73720000002</v>
      </c>
      <c r="CO41" s="9">
        <v>109879.73720000002</v>
      </c>
      <c r="CP41" s="9">
        <v>109879.73720000002</v>
      </c>
      <c r="CQ41" s="9">
        <v>109879.73720000002</v>
      </c>
      <c r="CR41" s="9">
        <v>109879.73720000002</v>
      </c>
      <c r="CS41" s="9">
        <v>109879.73720000002</v>
      </c>
      <c r="CT41" s="10">
        <f t="shared" si="48"/>
        <v>0</v>
      </c>
      <c r="CU41" s="10">
        <f t="shared" si="48"/>
        <v>0</v>
      </c>
      <c r="CV41" s="10">
        <f t="shared" si="49"/>
        <v>0</v>
      </c>
      <c r="CW41" s="10">
        <f t="shared" si="50"/>
        <v>0</v>
      </c>
      <c r="CX41" s="18">
        <f t="shared" si="51"/>
        <v>0</v>
      </c>
      <c r="CY41" s="18">
        <f t="shared" si="52"/>
        <v>0</v>
      </c>
      <c r="CZ41" s="18">
        <f t="shared" si="53"/>
        <v>0</v>
      </c>
      <c r="DA41" s="18">
        <f t="shared" si="54"/>
        <v>0</v>
      </c>
      <c r="DB41" s="7"/>
      <c r="DC41" s="9">
        <v>822573.46000525798</v>
      </c>
      <c r="DD41" s="9">
        <v>596277.46397836122</v>
      </c>
      <c r="DE41" s="9">
        <v>555432.151587495</v>
      </c>
      <c r="DF41" s="9">
        <v>774934.1234243667</v>
      </c>
      <c r="DG41" s="10">
        <v>563439.54500000004</v>
      </c>
      <c r="DH41" s="10">
        <v>510620.63031130098</v>
      </c>
      <c r="DI41" s="10">
        <f t="shared" si="55"/>
        <v>-226295.99602689676</v>
      </c>
      <c r="DJ41" s="10">
        <f t="shared" si="55"/>
        <v>-40845.312390866224</v>
      </c>
      <c r="DK41" s="10">
        <f t="shared" si="56"/>
        <v>32837.91897836118</v>
      </c>
      <c r="DL41" s="10">
        <f t="shared" si="57"/>
        <v>44811.52127619402</v>
      </c>
      <c r="DM41" s="18">
        <f t="shared" si="58"/>
        <v>-6.8500513365617466E-2</v>
      </c>
      <c r="DN41" s="18">
        <f t="shared" si="59"/>
        <v>-9.3743712448687039E-2</v>
      </c>
      <c r="DO41" s="18">
        <f t="shared" si="60"/>
        <v>-0.27510733938030318</v>
      </c>
      <c r="DP41" s="18">
        <f t="shared" si="61"/>
        <v>-0.2729194289313141</v>
      </c>
      <c r="DQ41" s="7"/>
      <c r="DR41" s="9">
        <v>346336.511101496</v>
      </c>
      <c r="DS41" s="9">
        <v>276906.41226000001</v>
      </c>
      <c r="DT41" s="9">
        <v>267963.743008925</v>
      </c>
      <c r="DU41" s="9">
        <v>346336.5111</v>
      </c>
      <c r="DV41" s="10">
        <v>276906.41226000001</v>
      </c>
      <c r="DW41" s="10">
        <v>267963.743008925</v>
      </c>
      <c r="DX41" s="10">
        <f t="shared" si="62"/>
        <v>-69430.098841495987</v>
      </c>
      <c r="DY41" s="10">
        <f t="shared" si="62"/>
        <v>-8942.6692510750145</v>
      </c>
      <c r="DZ41" s="10">
        <f t="shared" si="63"/>
        <v>0</v>
      </c>
      <c r="EA41" s="10">
        <f t="shared" si="64"/>
        <v>0</v>
      </c>
      <c r="EB41" s="18">
        <f t="shared" si="65"/>
        <v>-3.2294915737373163E-2</v>
      </c>
      <c r="EC41" s="18">
        <f t="shared" si="66"/>
        <v>-3.2294915737373163E-2</v>
      </c>
      <c r="ED41" s="18">
        <f t="shared" si="67"/>
        <v>-0.20047005330358911</v>
      </c>
      <c r="EE41" s="18">
        <f t="shared" si="68"/>
        <v>-0.20047005330013556</v>
      </c>
      <c r="EF41" s="6"/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v>0</v>
      </c>
      <c r="EM41" s="10">
        <f t="shared" si="69"/>
        <v>0</v>
      </c>
      <c r="EN41" s="10">
        <f t="shared" si="69"/>
        <v>0</v>
      </c>
      <c r="EO41" s="10">
        <f t="shared" si="70"/>
        <v>0</v>
      </c>
      <c r="EP41" s="10">
        <f t="shared" si="71"/>
        <v>0</v>
      </c>
      <c r="EQ41" s="18">
        <f t="shared" si="72"/>
        <v>0</v>
      </c>
      <c r="ER41" s="18">
        <f t="shared" si="73"/>
        <v>0</v>
      </c>
      <c r="ES41" s="18">
        <f t="shared" si="74"/>
        <v>0</v>
      </c>
      <c r="ET41" s="18">
        <f t="shared" si="75"/>
        <v>0</v>
      </c>
      <c r="EU41" s="7"/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10">
        <f t="shared" si="76"/>
        <v>0</v>
      </c>
      <c r="FC41" s="10">
        <f t="shared" si="76"/>
        <v>0</v>
      </c>
      <c r="FD41" s="10">
        <f t="shared" si="77"/>
        <v>0</v>
      </c>
      <c r="FE41" s="10">
        <f t="shared" si="78"/>
        <v>0</v>
      </c>
      <c r="FF41" s="18">
        <f t="shared" si="79"/>
        <v>0</v>
      </c>
      <c r="FG41" s="18">
        <f t="shared" si="80"/>
        <v>0</v>
      </c>
      <c r="FH41" s="18">
        <f t="shared" si="81"/>
        <v>0</v>
      </c>
      <c r="FI41" s="18">
        <f t="shared" si="82"/>
        <v>0</v>
      </c>
      <c r="FJ41" s="7"/>
    </row>
    <row r="42" spans="1:166">
      <c r="A42" s="5" t="s">
        <v>39</v>
      </c>
      <c r="B42" s="9">
        <f t="shared" si="83"/>
        <v>315545.49607159354</v>
      </c>
      <c r="C42" s="9">
        <f t="shared" si="84"/>
        <v>259250.85863376924</v>
      </c>
      <c r="D42" s="9">
        <f t="shared" si="85"/>
        <v>250927.02829175029</v>
      </c>
      <c r="E42" s="9">
        <f t="shared" si="86"/>
        <v>326533.39902178966</v>
      </c>
      <c r="F42" s="9">
        <f t="shared" si="87"/>
        <v>278234.42688045185</v>
      </c>
      <c r="G42" s="9">
        <f t="shared" si="88"/>
        <v>264426.14447128534</v>
      </c>
      <c r="H42" s="10">
        <f t="shared" si="6"/>
        <v>-56294.637437824305</v>
      </c>
      <c r="I42" s="10">
        <f t="shared" si="6"/>
        <v>-8323.8303420189477</v>
      </c>
      <c r="J42" s="10">
        <f t="shared" si="7"/>
        <v>-18983.568246682611</v>
      </c>
      <c r="K42" s="10">
        <f t="shared" si="8"/>
        <v>-13499.116179535049</v>
      </c>
      <c r="L42" s="18">
        <f t="shared" si="9"/>
        <v>-3.2107243099925881E-2</v>
      </c>
      <c r="M42" s="18">
        <f t="shared" si="10"/>
        <v>-4.9628230999248242E-2</v>
      </c>
      <c r="N42" s="18">
        <f t="shared" si="11"/>
        <v>-0.17840418620664361</v>
      </c>
      <c r="O42" s="18">
        <f t="shared" si="12"/>
        <v>-0.14791433980728816</v>
      </c>
      <c r="P42" s="5"/>
      <c r="Q42" s="10">
        <v>712.41385709126803</v>
      </c>
      <c r="R42" s="9">
        <v>671.25518052999905</v>
      </c>
      <c r="S42" s="9">
        <v>673.14148734999901</v>
      </c>
      <c r="T42" s="9">
        <v>712.41385709999997</v>
      </c>
      <c r="U42" s="10">
        <v>601.82290161000003</v>
      </c>
      <c r="V42" s="10">
        <v>586.53420958999902</v>
      </c>
      <c r="W42" s="10">
        <f t="shared" si="13"/>
        <v>-41.158676561268976</v>
      </c>
      <c r="X42" s="10">
        <f t="shared" si="13"/>
        <v>1.8863068199999589</v>
      </c>
      <c r="Y42" s="10">
        <f t="shared" si="14"/>
        <v>69.432278919999021</v>
      </c>
      <c r="Z42" s="10">
        <f t="shared" si="15"/>
        <v>86.607277759999988</v>
      </c>
      <c r="AA42" s="18">
        <f t="shared" si="16"/>
        <v>2.8101188262124079E-3</v>
      </c>
      <c r="AB42" s="18">
        <f t="shared" si="17"/>
        <v>-2.5403971798182844E-2</v>
      </c>
      <c r="AC42" s="18">
        <f t="shared" si="18"/>
        <v>-5.7773548551282736E-2</v>
      </c>
      <c r="AD42" s="18">
        <f t="shared" si="19"/>
        <v>-0.15523414429385043</v>
      </c>
      <c r="AE42" s="7"/>
      <c r="AF42" s="9">
        <v>8243.1689089190004</v>
      </c>
      <c r="AG42" s="9">
        <v>8107.3326151031997</v>
      </c>
      <c r="AH42" s="9">
        <v>8153.3409463316102</v>
      </c>
      <c r="AI42" s="9">
        <v>8161.4890150000001</v>
      </c>
      <c r="AJ42" s="10">
        <v>8025.5838510000003</v>
      </c>
      <c r="AK42" s="10">
        <v>8097.0825367371899</v>
      </c>
      <c r="AL42" s="10">
        <f t="shared" si="20"/>
        <v>-135.83629381580067</v>
      </c>
      <c r="AM42" s="10">
        <f t="shared" si="20"/>
        <v>46.008331228410498</v>
      </c>
      <c r="AN42" s="10">
        <f t="shared" si="21"/>
        <v>81.748764103199392</v>
      </c>
      <c r="AO42" s="10">
        <f t="shared" si="22"/>
        <v>56.2584095944203</v>
      </c>
      <c r="AP42" s="18">
        <f t="shared" si="23"/>
        <v>5.6749036227650628E-3</v>
      </c>
      <c r="AQ42" s="18">
        <f t="shared" si="24"/>
        <v>8.9088453955011304E-3</v>
      </c>
      <c r="AR42" s="18">
        <f t="shared" si="25"/>
        <v>-1.6478649814979235E-2</v>
      </c>
      <c r="AS42" s="18">
        <f t="shared" si="26"/>
        <v>-1.6652005994276253E-2</v>
      </c>
      <c r="AT42" s="7"/>
      <c r="AU42" s="9">
        <v>443.10854702418197</v>
      </c>
      <c r="AV42" s="9">
        <v>510.53710331427601</v>
      </c>
      <c r="AW42" s="9">
        <v>526.98697486524202</v>
      </c>
      <c r="AX42" s="9">
        <v>443.10854702418197</v>
      </c>
      <c r="AY42" s="10">
        <v>510.55150620000001</v>
      </c>
      <c r="AZ42" s="10">
        <v>535.42580840671303</v>
      </c>
      <c r="BA42" s="10">
        <f t="shared" si="27"/>
        <v>67.428556290094036</v>
      </c>
      <c r="BB42" s="10">
        <f t="shared" si="27"/>
        <v>16.449871550966009</v>
      </c>
      <c r="BC42" s="10">
        <f t="shared" si="28"/>
        <v>-1.4402885723995951E-2</v>
      </c>
      <c r="BD42" s="10">
        <f t="shared" si="29"/>
        <v>-8.4388335414710127</v>
      </c>
      <c r="BE42" s="18">
        <f t="shared" si="30"/>
        <v>3.2220717053036224E-2</v>
      </c>
      <c r="BF42" s="18">
        <f t="shared" si="31"/>
        <v>4.8720456025780352E-2</v>
      </c>
      <c r="BG42" s="18">
        <f t="shared" si="32"/>
        <v>0.15217164449417453</v>
      </c>
      <c r="BH42" s="18">
        <f t="shared" si="33"/>
        <v>0.15220414868715551</v>
      </c>
      <c r="BI42" s="1"/>
      <c r="BJ42" s="9">
        <v>0</v>
      </c>
      <c r="BK42" s="9">
        <v>0</v>
      </c>
      <c r="BL42" s="9">
        <v>0</v>
      </c>
      <c r="BM42" s="9">
        <v>0</v>
      </c>
      <c r="BN42" s="10">
        <v>0</v>
      </c>
      <c r="BO42" s="10">
        <v>0</v>
      </c>
      <c r="BP42" s="10">
        <f t="shared" si="34"/>
        <v>0</v>
      </c>
      <c r="BQ42" s="10">
        <f t="shared" si="34"/>
        <v>0</v>
      </c>
      <c r="BR42" s="10">
        <f t="shared" si="35"/>
        <v>0</v>
      </c>
      <c r="BS42" s="10">
        <f t="shared" si="36"/>
        <v>0</v>
      </c>
      <c r="BT42" s="18">
        <f t="shared" si="37"/>
        <v>0</v>
      </c>
      <c r="BU42" s="18">
        <f t="shared" si="38"/>
        <v>0</v>
      </c>
      <c r="BV42" s="18">
        <f t="shared" si="39"/>
        <v>0</v>
      </c>
      <c r="BW42" s="18">
        <f t="shared" si="40"/>
        <v>0</v>
      </c>
      <c r="BX42" s="2"/>
      <c r="BY42" s="9">
        <v>24121.451168706499</v>
      </c>
      <c r="BZ42" s="9">
        <v>21355.2119210942</v>
      </c>
      <c r="CA42" s="9">
        <v>20736.083534284</v>
      </c>
      <c r="CB42" s="9">
        <v>24121.45117</v>
      </c>
      <c r="CC42" s="10">
        <v>21362.549578641829</v>
      </c>
      <c r="CD42" s="10">
        <v>20534.878816673299</v>
      </c>
      <c r="CE42" s="10">
        <f t="shared" si="41"/>
        <v>-2766.2392476122986</v>
      </c>
      <c r="CF42" s="10">
        <f t="shared" si="41"/>
        <v>-619.12838681020003</v>
      </c>
      <c r="CG42" s="10">
        <f t="shared" si="42"/>
        <v>-7.3376575476286234</v>
      </c>
      <c r="CH42" s="10">
        <f t="shared" si="43"/>
        <v>201.20471761070075</v>
      </c>
      <c r="CI42" s="18">
        <f t="shared" si="44"/>
        <v>-2.8991910223032668E-2</v>
      </c>
      <c r="CJ42" s="18">
        <f t="shared" si="45"/>
        <v>-3.8744006604718689E-2</v>
      </c>
      <c r="CK42" s="18">
        <f t="shared" si="46"/>
        <v>-0.11467963632308432</v>
      </c>
      <c r="CL42" s="18">
        <f t="shared" si="47"/>
        <v>-0.1143754400145475</v>
      </c>
      <c r="CM42" s="6"/>
      <c r="CN42" s="9">
        <v>84689.482800000027</v>
      </c>
      <c r="CO42" s="9">
        <v>84689.482800000027</v>
      </c>
      <c r="CP42" s="9">
        <v>84689.482800000027</v>
      </c>
      <c r="CQ42" s="9">
        <v>84689.482800000027</v>
      </c>
      <c r="CR42" s="9">
        <v>84689.482800000027</v>
      </c>
      <c r="CS42" s="9">
        <v>84689.482800000027</v>
      </c>
      <c r="CT42" s="10">
        <f t="shared" si="48"/>
        <v>0</v>
      </c>
      <c r="CU42" s="10">
        <f t="shared" si="48"/>
        <v>0</v>
      </c>
      <c r="CV42" s="10">
        <f t="shared" si="49"/>
        <v>0</v>
      </c>
      <c r="CW42" s="10">
        <f t="shared" si="50"/>
        <v>0</v>
      </c>
      <c r="CX42" s="18">
        <f t="shared" si="51"/>
        <v>0</v>
      </c>
      <c r="CY42" s="18">
        <f t="shared" si="52"/>
        <v>0</v>
      </c>
      <c r="CZ42" s="18">
        <f t="shared" si="53"/>
        <v>0</v>
      </c>
      <c r="DA42" s="18">
        <f t="shared" si="54"/>
        <v>0</v>
      </c>
      <c r="DB42" s="7"/>
      <c r="DC42" s="9">
        <v>130334.171670034</v>
      </c>
      <c r="DD42" s="9">
        <v>89492.810670727573</v>
      </c>
      <c r="DE42" s="9">
        <v>84273.576775418202</v>
      </c>
      <c r="DF42" s="9">
        <v>141403.75451266539</v>
      </c>
      <c r="DG42" s="10">
        <v>108620.20789999999</v>
      </c>
      <c r="DH42" s="10">
        <v>98108.324526376906</v>
      </c>
      <c r="DI42" s="10">
        <f t="shared" si="55"/>
        <v>-40841.360999306431</v>
      </c>
      <c r="DJ42" s="10">
        <f t="shared" si="55"/>
        <v>-5219.2338953093713</v>
      </c>
      <c r="DK42" s="10">
        <f t="shared" si="56"/>
        <v>-19127.397229272421</v>
      </c>
      <c r="DL42" s="10">
        <f t="shared" si="57"/>
        <v>-13834.747750958704</v>
      </c>
      <c r="DM42" s="18">
        <f t="shared" si="58"/>
        <v>-5.8320147240794436E-2</v>
      </c>
      <c r="DN42" s="18">
        <f t="shared" si="59"/>
        <v>-9.6776498377730405E-2</v>
      </c>
      <c r="DO42" s="18">
        <f t="shared" si="60"/>
        <v>-0.31335881047914421</v>
      </c>
      <c r="DP42" s="18">
        <f t="shared" si="61"/>
        <v>-0.23184353715112285</v>
      </c>
      <c r="DQ42" s="7"/>
      <c r="DR42" s="9">
        <v>67001.699119818499</v>
      </c>
      <c r="DS42" s="9">
        <v>54424.228343000002</v>
      </c>
      <c r="DT42" s="9">
        <v>51874.415773501198</v>
      </c>
      <c r="DU42" s="9">
        <v>67001.699120000005</v>
      </c>
      <c r="DV42" s="10">
        <v>54424.228343000002</v>
      </c>
      <c r="DW42" s="10">
        <v>51874.415773501198</v>
      </c>
      <c r="DX42" s="10">
        <f t="shared" si="62"/>
        <v>-12577.470776818496</v>
      </c>
      <c r="DY42" s="10">
        <f t="shared" si="62"/>
        <v>-2549.8125694988048</v>
      </c>
      <c r="DZ42" s="10">
        <f t="shared" si="63"/>
        <v>0</v>
      </c>
      <c r="EA42" s="10">
        <f t="shared" si="64"/>
        <v>0</v>
      </c>
      <c r="EB42" s="18">
        <f t="shared" si="65"/>
        <v>-4.6850688510069786E-2</v>
      </c>
      <c r="EC42" s="18">
        <f t="shared" si="66"/>
        <v>-4.6850688510069786E-2</v>
      </c>
      <c r="ED42" s="18">
        <f t="shared" si="67"/>
        <v>-0.18771868388481203</v>
      </c>
      <c r="EE42" s="18">
        <f t="shared" si="68"/>
        <v>-0.18771868388701246</v>
      </c>
      <c r="EF42" s="6"/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v>0</v>
      </c>
      <c r="EM42" s="10">
        <f t="shared" si="69"/>
        <v>0</v>
      </c>
      <c r="EN42" s="10">
        <f t="shared" si="69"/>
        <v>0</v>
      </c>
      <c r="EO42" s="10">
        <f t="shared" si="70"/>
        <v>0</v>
      </c>
      <c r="EP42" s="10">
        <f t="shared" si="71"/>
        <v>0</v>
      </c>
      <c r="EQ42" s="18">
        <f t="shared" si="72"/>
        <v>0</v>
      </c>
      <c r="ER42" s="18">
        <f t="shared" si="73"/>
        <v>0</v>
      </c>
      <c r="ES42" s="18">
        <f t="shared" si="74"/>
        <v>0</v>
      </c>
      <c r="ET42" s="18">
        <f t="shared" si="75"/>
        <v>0</v>
      </c>
      <c r="EU42" s="7"/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10">
        <f t="shared" si="76"/>
        <v>0</v>
      </c>
      <c r="FC42" s="10">
        <f t="shared" si="76"/>
        <v>0</v>
      </c>
      <c r="FD42" s="10">
        <f t="shared" si="77"/>
        <v>0</v>
      </c>
      <c r="FE42" s="10">
        <f t="shared" si="78"/>
        <v>0</v>
      </c>
      <c r="FF42" s="18">
        <f t="shared" si="79"/>
        <v>0</v>
      </c>
      <c r="FG42" s="18">
        <f t="shared" si="80"/>
        <v>0</v>
      </c>
      <c r="FH42" s="18">
        <f t="shared" si="81"/>
        <v>0</v>
      </c>
      <c r="FI42" s="18">
        <f t="shared" si="82"/>
        <v>0</v>
      </c>
      <c r="FJ42" s="7"/>
    </row>
    <row r="43" spans="1:166">
      <c r="A43" s="5" t="s">
        <v>40</v>
      </c>
      <c r="B43" s="9">
        <f t="shared" si="83"/>
        <v>2010076.0398993648</v>
      </c>
      <c r="C43" s="9">
        <f t="shared" si="84"/>
        <v>1341330.7147305242</v>
      </c>
      <c r="D43" s="9">
        <f t="shared" si="85"/>
        <v>1286810.1469471289</v>
      </c>
      <c r="E43" s="9">
        <f t="shared" si="86"/>
        <v>1928087.1322172557</v>
      </c>
      <c r="F43" s="9">
        <f t="shared" si="87"/>
        <v>1366645.7650103581</v>
      </c>
      <c r="G43" s="9">
        <f t="shared" si="88"/>
        <v>1277904.6616269129</v>
      </c>
      <c r="H43" s="10">
        <f t="shared" si="6"/>
        <v>-668745.32516884059</v>
      </c>
      <c r="I43" s="10">
        <f t="shared" si="6"/>
        <v>-54520.567783395294</v>
      </c>
      <c r="J43" s="10">
        <f t="shared" si="7"/>
        <v>-25315.050279833842</v>
      </c>
      <c r="K43" s="10">
        <f t="shared" si="8"/>
        <v>8905.4853202160448</v>
      </c>
      <c r="L43" s="18">
        <f t="shared" si="9"/>
        <v>-4.0646625910112387E-2</v>
      </c>
      <c r="M43" s="18">
        <f t="shared" si="10"/>
        <v>-6.4933507757054074E-2</v>
      </c>
      <c r="N43" s="18">
        <f t="shared" si="11"/>
        <v>-0.33269653082493417</v>
      </c>
      <c r="O43" s="18">
        <f t="shared" si="12"/>
        <v>-0.29119086882824274</v>
      </c>
      <c r="P43" s="5"/>
      <c r="Q43" s="10">
        <v>6212.2963490000002</v>
      </c>
      <c r="R43" s="9">
        <v>7247.9347817099897</v>
      </c>
      <c r="S43" s="9">
        <v>5945.7937080299898</v>
      </c>
      <c r="T43" s="9">
        <v>6212.2963490000002</v>
      </c>
      <c r="U43" s="10">
        <v>7194.0127436999992</v>
      </c>
      <c r="V43" s="10">
        <v>7310.4499765500004</v>
      </c>
      <c r="W43" s="10">
        <f t="shared" si="13"/>
        <v>1035.6384327099895</v>
      </c>
      <c r="X43" s="10">
        <f t="shared" si="13"/>
        <v>-1302.1410736799999</v>
      </c>
      <c r="Y43" s="10">
        <f t="shared" si="14"/>
        <v>53.922038009990501</v>
      </c>
      <c r="Z43" s="10">
        <f t="shared" si="15"/>
        <v>-1364.6562685200106</v>
      </c>
      <c r="AA43" s="18">
        <f t="shared" si="16"/>
        <v>-0.17965684196909792</v>
      </c>
      <c r="AB43" s="18">
        <f t="shared" si="17"/>
        <v>1.6185296996028904E-2</v>
      </c>
      <c r="AC43" s="18">
        <f t="shared" si="18"/>
        <v>0.1667078282375723</v>
      </c>
      <c r="AD43" s="18">
        <f t="shared" si="19"/>
        <v>0.15802793999967932</v>
      </c>
      <c r="AE43" s="7"/>
      <c r="AF43" s="9">
        <v>106462.726911615</v>
      </c>
      <c r="AG43" s="9">
        <v>104857.972598505</v>
      </c>
      <c r="AH43" s="9">
        <v>104893.06905033901</v>
      </c>
      <c r="AI43" s="9">
        <v>107507.9302</v>
      </c>
      <c r="AJ43" s="10">
        <v>105981.2686</v>
      </c>
      <c r="AK43" s="10">
        <v>106321.168757921</v>
      </c>
      <c r="AL43" s="10">
        <f t="shared" si="20"/>
        <v>-1604.7543131099956</v>
      </c>
      <c r="AM43" s="10">
        <f t="shared" si="20"/>
        <v>35.096451834004256</v>
      </c>
      <c r="AN43" s="10">
        <f t="shared" si="21"/>
        <v>-1123.2960014949931</v>
      </c>
      <c r="AO43" s="10">
        <f t="shared" si="22"/>
        <v>-1428.0997075819905</v>
      </c>
      <c r="AP43" s="18">
        <f t="shared" si="23"/>
        <v>3.3470465777920866E-4</v>
      </c>
      <c r="AQ43" s="18">
        <f t="shared" si="24"/>
        <v>3.2071720070069218E-3</v>
      </c>
      <c r="AR43" s="18">
        <f t="shared" si="25"/>
        <v>-1.5073391032358744E-2</v>
      </c>
      <c r="AS43" s="18">
        <f t="shared" si="26"/>
        <v>-1.4200455698104462E-2</v>
      </c>
      <c r="AT43" s="7"/>
      <c r="AU43" s="9">
        <v>5549.6169471298699</v>
      </c>
      <c r="AV43" s="9">
        <v>5978.7868550307103</v>
      </c>
      <c r="AW43" s="9">
        <v>6017.0722783829597</v>
      </c>
      <c r="AX43" s="9">
        <v>5549.6169471298699</v>
      </c>
      <c r="AY43" s="10">
        <v>5978.7122760000002</v>
      </c>
      <c r="AZ43" s="10">
        <v>6038.9849588187899</v>
      </c>
      <c r="BA43" s="10">
        <f t="shared" si="27"/>
        <v>429.16990790084037</v>
      </c>
      <c r="BB43" s="10">
        <f t="shared" si="27"/>
        <v>38.285423352249381</v>
      </c>
      <c r="BC43" s="10">
        <f t="shared" si="28"/>
        <v>7.4579030710083316E-2</v>
      </c>
      <c r="BD43" s="10">
        <f t="shared" si="29"/>
        <v>-21.912680435830225</v>
      </c>
      <c r="BE43" s="18">
        <f t="shared" si="30"/>
        <v>6.4035437757803673E-3</v>
      </c>
      <c r="BF43" s="18">
        <f t="shared" si="31"/>
        <v>1.0081214822920789E-2</v>
      </c>
      <c r="BG43" s="18">
        <f t="shared" si="32"/>
        <v>7.7333248761033285E-2</v>
      </c>
      <c r="BH43" s="18">
        <f t="shared" si="33"/>
        <v>7.7319810170330447E-2</v>
      </c>
      <c r="BI43" s="1"/>
      <c r="BJ43" s="9">
        <v>0</v>
      </c>
      <c r="BK43" s="9">
        <v>0</v>
      </c>
      <c r="BL43" s="9">
        <v>0</v>
      </c>
      <c r="BM43" s="9">
        <v>0</v>
      </c>
      <c r="BN43" s="10">
        <v>0</v>
      </c>
      <c r="BO43" s="10">
        <v>0</v>
      </c>
      <c r="BP43" s="10">
        <f t="shared" si="34"/>
        <v>0</v>
      </c>
      <c r="BQ43" s="10">
        <f t="shared" si="34"/>
        <v>0</v>
      </c>
      <c r="BR43" s="10">
        <f t="shared" si="35"/>
        <v>0</v>
      </c>
      <c r="BS43" s="10">
        <f t="shared" si="36"/>
        <v>0</v>
      </c>
      <c r="BT43" s="18">
        <f t="shared" si="37"/>
        <v>0</v>
      </c>
      <c r="BU43" s="18">
        <f t="shared" si="38"/>
        <v>0</v>
      </c>
      <c r="BV43" s="18">
        <f t="shared" si="39"/>
        <v>0</v>
      </c>
      <c r="BW43" s="18">
        <f t="shared" si="40"/>
        <v>0</v>
      </c>
      <c r="BX43" s="2"/>
      <c r="BY43" s="9">
        <v>119972.592421311</v>
      </c>
      <c r="BZ43" s="9">
        <v>111456.26397051899</v>
      </c>
      <c r="CA43" s="9">
        <v>109390.399490251</v>
      </c>
      <c r="CB43" s="9">
        <v>119972.59239999999</v>
      </c>
      <c r="CC43" s="10">
        <v>111525.29369065785</v>
      </c>
      <c r="CD43" s="10">
        <v>108991.085181587</v>
      </c>
      <c r="CE43" s="10">
        <f t="shared" si="41"/>
        <v>-8516.3284507920034</v>
      </c>
      <c r="CF43" s="10">
        <f t="shared" si="41"/>
        <v>-2065.8644802679919</v>
      </c>
      <c r="CG43" s="10">
        <f t="shared" si="42"/>
        <v>-69.029720138860284</v>
      </c>
      <c r="CH43" s="10">
        <f t="shared" si="43"/>
        <v>399.31430866400478</v>
      </c>
      <c r="CI43" s="18">
        <f t="shared" si="44"/>
        <v>-1.8535203017521099E-2</v>
      </c>
      <c r="CJ43" s="18">
        <f t="shared" si="45"/>
        <v>-2.2723172701074358E-2</v>
      </c>
      <c r="CK43" s="18">
        <f t="shared" si="46"/>
        <v>-7.0985616622211367E-2</v>
      </c>
      <c r="CL43" s="18">
        <f t="shared" si="47"/>
        <v>-7.0410237374700091E-2</v>
      </c>
      <c r="CM43" s="6"/>
      <c r="CN43" s="9">
        <v>47174.727400000011</v>
      </c>
      <c r="CO43" s="9">
        <v>47174.727400000011</v>
      </c>
      <c r="CP43" s="9">
        <v>47174.727400000011</v>
      </c>
      <c r="CQ43" s="9">
        <v>47174.727400000011</v>
      </c>
      <c r="CR43" s="9">
        <v>47174.727400000011</v>
      </c>
      <c r="CS43" s="9">
        <v>47174.727400000011</v>
      </c>
      <c r="CT43" s="10">
        <f t="shared" si="48"/>
        <v>0</v>
      </c>
      <c r="CU43" s="10">
        <f t="shared" si="48"/>
        <v>0</v>
      </c>
      <c r="CV43" s="10">
        <f t="shared" si="49"/>
        <v>0</v>
      </c>
      <c r="CW43" s="10">
        <f t="shared" si="50"/>
        <v>0</v>
      </c>
      <c r="CX43" s="18">
        <f t="shared" si="51"/>
        <v>0</v>
      </c>
      <c r="CY43" s="18">
        <f t="shared" si="52"/>
        <v>0</v>
      </c>
      <c r="CZ43" s="18">
        <f t="shared" si="53"/>
        <v>0</v>
      </c>
      <c r="DA43" s="18">
        <f t="shared" si="54"/>
        <v>0</v>
      </c>
      <c r="DB43" s="7"/>
      <c r="DC43" s="9">
        <v>1293052.6579043199</v>
      </c>
      <c r="DD43" s="9">
        <v>785114.20362475968</v>
      </c>
      <c r="DE43" s="9">
        <v>744338.27909240697</v>
      </c>
      <c r="DF43" s="9">
        <v>1210018.5469211258</v>
      </c>
      <c r="DG43" s="10">
        <v>809290.92480000004</v>
      </c>
      <c r="DH43" s="10">
        <v>733017.43942431698</v>
      </c>
      <c r="DI43" s="10">
        <f t="shared" si="55"/>
        <v>-507938.45427956025</v>
      </c>
      <c r="DJ43" s="10">
        <f t="shared" si="55"/>
        <v>-40775.924532352714</v>
      </c>
      <c r="DK43" s="10">
        <f t="shared" si="56"/>
        <v>-24176.721175240353</v>
      </c>
      <c r="DL43" s="10">
        <f t="shared" si="57"/>
        <v>11320.83966808999</v>
      </c>
      <c r="DM43" s="18">
        <f t="shared" si="58"/>
        <v>-5.1936297094226695E-2</v>
      </c>
      <c r="DN43" s="18">
        <f t="shared" si="59"/>
        <v>-9.42473009870122E-2</v>
      </c>
      <c r="DO43" s="18">
        <f t="shared" si="60"/>
        <v>-0.39282116716173626</v>
      </c>
      <c r="DP43" s="18">
        <f t="shared" si="61"/>
        <v>-0.33117477673443213</v>
      </c>
      <c r="DQ43" s="7"/>
      <c r="DR43" s="9">
        <v>431651.42196598899</v>
      </c>
      <c r="DS43" s="9">
        <v>279500.82549999998</v>
      </c>
      <c r="DT43" s="9">
        <v>269050.80592771899</v>
      </c>
      <c r="DU43" s="9">
        <v>431651.42200000002</v>
      </c>
      <c r="DV43" s="10">
        <v>279500.82549999998</v>
      </c>
      <c r="DW43" s="10">
        <v>269050.80592771899</v>
      </c>
      <c r="DX43" s="10">
        <f t="shared" si="62"/>
        <v>-152150.59646598902</v>
      </c>
      <c r="DY43" s="10">
        <f t="shared" si="62"/>
        <v>-10450.019572280988</v>
      </c>
      <c r="DZ43" s="10">
        <f t="shared" si="63"/>
        <v>0</v>
      </c>
      <c r="EA43" s="10">
        <f t="shared" si="64"/>
        <v>0</v>
      </c>
      <c r="EB43" s="18">
        <f t="shared" si="65"/>
        <v>-3.7388152802722181E-2</v>
      </c>
      <c r="EC43" s="18">
        <f t="shared" si="66"/>
        <v>-3.7388152802722181E-2</v>
      </c>
      <c r="ED43" s="18">
        <f t="shared" si="67"/>
        <v>-0.3524848725691847</v>
      </c>
      <c r="EE43" s="18">
        <f t="shared" si="68"/>
        <v>-0.35248487262020428</v>
      </c>
      <c r="EF43" s="6"/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v>0</v>
      </c>
      <c r="EM43" s="10">
        <f t="shared" si="69"/>
        <v>0</v>
      </c>
      <c r="EN43" s="10">
        <f t="shared" si="69"/>
        <v>0</v>
      </c>
      <c r="EO43" s="10">
        <f t="shared" si="70"/>
        <v>0</v>
      </c>
      <c r="EP43" s="10">
        <f t="shared" si="71"/>
        <v>0</v>
      </c>
      <c r="EQ43" s="18">
        <f t="shared" si="72"/>
        <v>0</v>
      </c>
      <c r="ER43" s="18">
        <f t="shared" si="73"/>
        <v>0</v>
      </c>
      <c r="ES43" s="18">
        <f t="shared" si="74"/>
        <v>0</v>
      </c>
      <c r="ET43" s="18">
        <f t="shared" si="75"/>
        <v>0</v>
      </c>
      <c r="EU43" s="7"/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10">
        <f t="shared" si="76"/>
        <v>0</v>
      </c>
      <c r="FC43" s="10">
        <f t="shared" si="76"/>
        <v>0</v>
      </c>
      <c r="FD43" s="10">
        <f t="shared" si="77"/>
        <v>0</v>
      </c>
      <c r="FE43" s="10">
        <f t="shared" si="78"/>
        <v>0</v>
      </c>
      <c r="FF43" s="18">
        <f t="shared" si="79"/>
        <v>0</v>
      </c>
      <c r="FG43" s="18">
        <f t="shared" si="80"/>
        <v>0</v>
      </c>
      <c r="FH43" s="18">
        <f t="shared" si="81"/>
        <v>0</v>
      </c>
      <c r="FI43" s="18">
        <f t="shared" si="82"/>
        <v>0</v>
      </c>
      <c r="FJ43" s="7"/>
    </row>
    <row r="44" spans="1:166">
      <c r="A44" s="5" t="s">
        <v>41</v>
      </c>
      <c r="B44" s="9">
        <f t="shared" si="83"/>
        <v>5660124.7562824944</v>
      </c>
      <c r="C44" s="9">
        <f t="shared" si="84"/>
        <v>4060755.5208639568</v>
      </c>
      <c r="D44" s="9">
        <f t="shared" si="85"/>
        <v>3846927.2294463525</v>
      </c>
      <c r="E44" s="9">
        <f t="shared" si="86"/>
        <v>5430395.2354279794</v>
      </c>
      <c r="F44" s="9">
        <f t="shared" si="87"/>
        <v>3994619.071059159</v>
      </c>
      <c r="G44" s="9">
        <f t="shared" si="88"/>
        <v>3765492.9011827614</v>
      </c>
      <c r="H44" s="10">
        <f t="shared" si="6"/>
        <v>-1599369.2354185376</v>
      </c>
      <c r="I44" s="10">
        <f t="shared" si="6"/>
        <v>-213828.29141760431</v>
      </c>
      <c r="J44" s="10">
        <f t="shared" si="7"/>
        <v>66136.449804797769</v>
      </c>
      <c r="K44" s="10">
        <f t="shared" si="8"/>
        <v>81434.328263591044</v>
      </c>
      <c r="L44" s="18">
        <f t="shared" si="9"/>
        <v>-5.2657267919470986E-2</v>
      </c>
      <c r="M44" s="18">
        <f t="shared" si="10"/>
        <v>-5.7358703245675338E-2</v>
      </c>
      <c r="N44" s="18">
        <f t="shared" si="11"/>
        <v>-0.28256784157333403</v>
      </c>
      <c r="O44" s="18">
        <f t="shared" si="12"/>
        <v>-0.26439625517527626</v>
      </c>
      <c r="P44" s="5"/>
      <c r="Q44" s="10">
        <v>225212.35055865601</v>
      </c>
      <c r="R44" s="9">
        <v>68881.100786419993</v>
      </c>
      <c r="S44" s="9">
        <v>70447.098663819997</v>
      </c>
      <c r="T44" s="9">
        <v>225212.35060000001</v>
      </c>
      <c r="U44" s="10">
        <v>81233.444543999998</v>
      </c>
      <c r="V44" s="10">
        <v>76536.935886039893</v>
      </c>
      <c r="W44" s="10">
        <f t="shared" si="13"/>
        <v>-156331.24977223601</v>
      </c>
      <c r="X44" s="10">
        <f t="shared" si="13"/>
        <v>1565.9978774000047</v>
      </c>
      <c r="Y44" s="10">
        <f t="shared" si="14"/>
        <v>-12352.343757580005</v>
      </c>
      <c r="Z44" s="10">
        <f t="shared" si="15"/>
        <v>-6089.8372222198959</v>
      </c>
      <c r="AA44" s="18">
        <f t="shared" si="16"/>
        <v>2.2734797491923118E-2</v>
      </c>
      <c r="AB44" s="18">
        <f t="shared" si="17"/>
        <v>-5.7814963828306538E-2</v>
      </c>
      <c r="AC44" s="18">
        <f t="shared" si="18"/>
        <v>-0.69415042907036273</v>
      </c>
      <c r="AD44" s="18">
        <f t="shared" si="19"/>
        <v>-0.63930288757440823</v>
      </c>
      <c r="AE44" s="7"/>
      <c r="AF44" s="9">
        <v>258679.61814666199</v>
      </c>
      <c r="AG44" s="9">
        <v>250316.62104217301</v>
      </c>
      <c r="AH44" s="9">
        <v>241767.32938777399</v>
      </c>
      <c r="AI44" s="9">
        <v>258679.61809999999</v>
      </c>
      <c r="AJ44" s="10">
        <v>257244.9295</v>
      </c>
      <c r="AK44" s="10">
        <v>258109.990409285</v>
      </c>
      <c r="AL44" s="10">
        <f t="shared" si="20"/>
        <v>-8362.9971044889826</v>
      </c>
      <c r="AM44" s="10">
        <f t="shared" si="20"/>
        <v>-8549.2916543990141</v>
      </c>
      <c r="AN44" s="10">
        <f t="shared" si="21"/>
        <v>-6928.3084578269918</v>
      </c>
      <c r="AO44" s="10">
        <f t="shared" si="22"/>
        <v>-16342.661021511012</v>
      </c>
      <c r="AP44" s="18">
        <f t="shared" si="23"/>
        <v>-3.41539112297247E-2</v>
      </c>
      <c r="AQ44" s="18">
        <f t="shared" si="24"/>
        <v>3.3627909050195927E-3</v>
      </c>
      <c r="AR44" s="18">
        <f t="shared" si="25"/>
        <v>-3.2329555627175335E-2</v>
      </c>
      <c r="AS44" s="18">
        <f t="shared" si="26"/>
        <v>-5.5461988483583354E-3</v>
      </c>
      <c r="AT44" s="7"/>
      <c r="AU44" s="9">
        <v>23122.752999999899</v>
      </c>
      <c r="AV44" s="9">
        <v>24285.854439016599</v>
      </c>
      <c r="AW44" s="9">
        <v>24346.562735145599</v>
      </c>
      <c r="AX44" s="9">
        <v>23122.752999999899</v>
      </c>
      <c r="AY44" s="10">
        <v>24285.406599999998</v>
      </c>
      <c r="AZ44" s="10">
        <v>24388.3116782</v>
      </c>
      <c r="BA44" s="10">
        <f t="shared" si="27"/>
        <v>1163.1014390167002</v>
      </c>
      <c r="BB44" s="10">
        <f t="shared" si="27"/>
        <v>60.708296128999791</v>
      </c>
      <c r="BC44" s="10">
        <f t="shared" si="28"/>
        <v>0.44783901660048286</v>
      </c>
      <c r="BD44" s="10">
        <f t="shared" si="29"/>
        <v>-41.748943054401025</v>
      </c>
      <c r="BE44" s="18">
        <f t="shared" si="30"/>
        <v>2.4997389439783712E-3</v>
      </c>
      <c r="BF44" s="18">
        <f t="shared" si="31"/>
        <v>4.2373216102546667E-3</v>
      </c>
      <c r="BG44" s="18">
        <f t="shared" si="32"/>
        <v>5.0301166085920015E-2</v>
      </c>
      <c r="BH44" s="18">
        <f t="shared" si="33"/>
        <v>5.0281798192460245E-2</v>
      </c>
      <c r="BI44" s="1"/>
      <c r="BJ44" s="9">
        <v>1040.3569</v>
      </c>
      <c r="BK44" s="9">
        <v>1270.8369709327001</v>
      </c>
      <c r="BL44" s="9">
        <v>1345.612385273</v>
      </c>
      <c r="BM44" s="9">
        <v>3438.8066062928801</v>
      </c>
      <c r="BN44" s="10">
        <v>4207.5069039999998</v>
      </c>
      <c r="BO44" s="10">
        <v>4447.8089587010099</v>
      </c>
      <c r="BP44" s="10">
        <f t="shared" si="34"/>
        <v>230.48007093270007</v>
      </c>
      <c r="BQ44" s="10">
        <f t="shared" si="34"/>
        <v>74.775414340299903</v>
      </c>
      <c r="BR44" s="10">
        <f t="shared" si="35"/>
        <v>-2936.6699330673</v>
      </c>
      <c r="BS44" s="10">
        <f t="shared" si="36"/>
        <v>-3102.1965734280102</v>
      </c>
      <c r="BT44" s="18">
        <f t="shared" si="37"/>
        <v>5.8839501879946327E-2</v>
      </c>
      <c r="BU44" s="18">
        <f t="shared" si="38"/>
        <v>5.7112694092684511E-2</v>
      </c>
      <c r="BV44" s="18">
        <f t="shared" si="39"/>
        <v>0.22153942645326818</v>
      </c>
      <c r="BW44" s="18">
        <f t="shared" si="40"/>
        <v>0.22353693758190082</v>
      </c>
      <c r="BX44" s="1"/>
      <c r="BY44" s="9">
        <v>479455.35486082698</v>
      </c>
      <c r="BZ44" s="9">
        <v>459360.284587887</v>
      </c>
      <c r="CA44" s="9">
        <v>415253.551822568</v>
      </c>
      <c r="CB44" s="9">
        <v>463577.46950000001</v>
      </c>
      <c r="CC44" s="10">
        <v>452292.95799115929</v>
      </c>
      <c r="CD44" s="10">
        <v>448907.60363009397</v>
      </c>
      <c r="CE44" s="10">
        <f t="shared" si="41"/>
        <v>-20095.070272939978</v>
      </c>
      <c r="CF44" s="10">
        <f t="shared" si="41"/>
        <v>-44106.732765319</v>
      </c>
      <c r="CG44" s="10">
        <f t="shared" si="42"/>
        <v>7067.3265967277111</v>
      </c>
      <c r="CH44" s="10">
        <f t="shared" si="43"/>
        <v>-33654.051807525975</v>
      </c>
      <c r="CI44" s="18">
        <f t="shared" si="44"/>
        <v>-9.6017732148718851E-2</v>
      </c>
      <c r="CJ44" s="18">
        <f t="shared" si="45"/>
        <v>-7.4848708149276239E-3</v>
      </c>
      <c r="CK44" s="18">
        <f t="shared" si="46"/>
        <v>-4.1912286658625467E-2</v>
      </c>
      <c r="CL44" s="18">
        <f t="shared" si="47"/>
        <v>-2.4342234580580102E-2</v>
      </c>
      <c r="CM44" s="6"/>
      <c r="CN44" s="9">
        <v>256965.80540000001</v>
      </c>
      <c r="CO44" s="9">
        <v>256965.80540000001</v>
      </c>
      <c r="CP44" s="9">
        <v>256965.80540000001</v>
      </c>
      <c r="CQ44" s="9">
        <v>256965.80540000001</v>
      </c>
      <c r="CR44" s="9">
        <v>256965.80540000001</v>
      </c>
      <c r="CS44" s="9">
        <v>256965.80540000001</v>
      </c>
      <c r="CT44" s="10">
        <f t="shared" si="48"/>
        <v>0</v>
      </c>
      <c r="CU44" s="10">
        <f t="shared" si="48"/>
        <v>0</v>
      </c>
      <c r="CV44" s="10">
        <f t="shared" si="49"/>
        <v>0</v>
      </c>
      <c r="CW44" s="10">
        <f t="shared" si="50"/>
        <v>0</v>
      </c>
      <c r="CX44" s="18">
        <f t="shared" si="51"/>
        <v>0</v>
      </c>
      <c r="CY44" s="18">
        <f t="shared" si="52"/>
        <v>0</v>
      </c>
      <c r="CZ44" s="18">
        <f t="shared" si="53"/>
        <v>0</v>
      </c>
      <c r="DA44" s="18">
        <f t="shared" si="54"/>
        <v>0</v>
      </c>
      <c r="DB44" s="7"/>
      <c r="DC44" s="9">
        <v>2982899.1613598298</v>
      </c>
      <c r="DD44" s="9">
        <v>2003895.7735175274</v>
      </c>
      <c r="DE44" s="9">
        <v>1870653.32648357</v>
      </c>
      <c r="DF44" s="9">
        <v>2766649.0762216887</v>
      </c>
      <c r="DG44" s="10">
        <v>1922609.7760000001</v>
      </c>
      <c r="DH44" s="10">
        <v>1729988.50265224</v>
      </c>
      <c r="DI44" s="10">
        <f t="shared" si="55"/>
        <v>-979003.38784230244</v>
      </c>
      <c r="DJ44" s="10">
        <f t="shared" si="55"/>
        <v>-133242.44703395735</v>
      </c>
      <c r="DK44" s="10">
        <f t="shared" si="56"/>
        <v>81285.997517527314</v>
      </c>
      <c r="DL44" s="10">
        <f t="shared" si="57"/>
        <v>140664.82383133005</v>
      </c>
      <c r="DM44" s="18">
        <f t="shared" si="58"/>
        <v>-6.6491705204842544E-2</v>
      </c>
      <c r="DN44" s="18">
        <f t="shared" si="59"/>
        <v>-0.10018739931121627</v>
      </c>
      <c r="DO44" s="18">
        <f t="shared" si="60"/>
        <v>-0.32820532471369196</v>
      </c>
      <c r="DP44" s="18">
        <f t="shared" si="61"/>
        <v>-0.3050763855365286</v>
      </c>
      <c r="DQ44" s="7"/>
      <c r="DR44" s="9">
        <v>1432749.35605652</v>
      </c>
      <c r="DS44" s="9">
        <v>995779.24412000005</v>
      </c>
      <c r="DT44" s="9">
        <v>966147.94256820204</v>
      </c>
      <c r="DU44" s="9">
        <v>1432749.3559999999</v>
      </c>
      <c r="DV44" s="10">
        <v>995779.24412000005</v>
      </c>
      <c r="DW44" s="10">
        <v>966147.94256820204</v>
      </c>
      <c r="DX44" s="10">
        <f t="shared" si="62"/>
        <v>-436970.11193651997</v>
      </c>
      <c r="DY44" s="10">
        <f t="shared" si="62"/>
        <v>-29631.301551798009</v>
      </c>
      <c r="DZ44" s="10">
        <f t="shared" si="63"/>
        <v>0</v>
      </c>
      <c r="EA44" s="10">
        <f t="shared" si="64"/>
        <v>0</v>
      </c>
      <c r="EB44" s="18">
        <f t="shared" si="65"/>
        <v>-2.9756898154654828E-2</v>
      </c>
      <c r="EC44" s="18">
        <f t="shared" si="66"/>
        <v>-2.9756898154654828E-2</v>
      </c>
      <c r="ED44" s="18">
        <f t="shared" si="67"/>
        <v>-0.30498712848088838</v>
      </c>
      <c r="EE44" s="18">
        <f t="shared" si="68"/>
        <v>-0.30498712845347103</v>
      </c>
      <c r="EF44" s="6"/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v>0</v>
      </c>
      <c r="EM44" s="10">
        <f t="shared" si="69"/>
        <v>0</v>
      </c>
      <c r="EN44" s="10">
        <f t="shared" si="69"/>
        <v>0</v>
      </c>
      <c r="EO44" s="10">
        <f t="shared" si="70"/>
        <v>0</v>
      </c>
      <c r="EP44" s="10">
        <f t="shared" si="71"/>
        <v>0</v>
      </c>
      <c r="EQ44" s="18">
        <f t="shared" si="72"/>
        <v>0</v>
      </c>
      <c r="ER44" s="18">
        <f t="shared" si="73"/>
        <v>0</v>
      </c>
      <c r="ES44" s="18">
        <f t="shared" si="74"/>
        <v>0</v>
      </c>
      <c r="ET44" s="18">
        <f t="shared" si="75"/>
        <v>0</v>
      </c>
      <c r="EU44" s="7"/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10">
        <f t="shared" si="76"/>
        <v>0</v>
      </c>
      <c r="FC44" s="10">
        <f t="shared" si="76"/>
        <v>0</v>
      </c>
      <c r="FD44" s="10">
        <f t="shared" si="77"/>
        <v>0</v>
      </c>
      <c r="FE44" s="10">
        <f t="shared" si="78"/>
        <v>0</v>
      </c>
      <c r="FF44" s="18">
        <f t="shared" si="79"/>
        <v>0</v>
      </c>
      <c r="FG44" s="18">
        <f t="shared" si="80"/>
        <v>0</v>
      </c>
      <c r="FH44" s="18">
        <f t="shared" si="81"/>
        <v>0</v>
      </c>
      <c r="FI44" s="18">
        <f t="shared" si="82"/>
        <v>0</v>
      </c>
      <c r="FJ44" s="7"/>
    </row>
    <row r="45" spans="1:166">
      <c r="A45" s="4" t="s">
        <v>57</v>
      </c>
      <c r="B45" s="9">
        <f t="shared" si="83"/>
        <v>2923.291693449989</v>
      </c>
      <c r="C45" s="9">
        <f t="shared" si="84"/>
        <v>2736.2099841663899</v>
      </c>
      <c r="D45" s="9">
        <f t="shared" si="85"/>
        <v>2519.2950098881797</v>
      </c>
      <c r="E45" s="9">
        <f t="shared" si="86"/>
        <v>2923.2916935999997</v>
      </c>
      <c r="F45" s="9">
        <f t="shared" si="87"/>
        <v>3534.3212358000001</v>
      </c>
      <c r="G45" s="9">
        <f t="shared" si="88"/>
        <v>3090.1627457599889</v>
      </c>
      <c r="H45" s="10">
        <f t="shared" si="6"/>
        <v>-187.08170928359914</v>
      </c>
      <c r="I45" s="10">
        <f t="shared" si="6"/>
        <v>-216.91497427821014</v>
      </c>
      <c r="J45" s="10">
        <f t="shared" si="7"/>
        <v>-798.11125163361021</v>
      </c>
      <c r="K45" s="10">
        <f t="shared" si="8"/>
        <v>-570.86773587180915</v>
      </c>
      <c r="L45" s="18">
        <f t="shared" si="9"/>
        <v>-7.9275704545130207E-2</v>
      </c>
      <c r="M45" s="18">
        <f t="shared" si="10"/>
        <v>-0.12567009629487602</v>
      </c>
      <c r="N45" s="18">
        <f t="shared" si="11"/>
        <v>-6.3996935270872815E-2</v>
      </c>
      <c r="O45" s="18">
        <f t="shared" si="12"/>
        <v>0.2090210646914693</v>
      </c>
      <c r="P45" s="4"/>
      <c r="Q45" s="10">
        <v>441.31567963999902</v>
      </c>
      <c r="R45" s="9">
        <v>265.96493647</v>
      </c>
      <c r="S45" s="9">
        <v>93.42559713</v>
      </c>
      <c r="T45" s="9">
        <v>441.31567960000001</v>
      </c>
      <c r="U45" s="10">
        <v>1056.3234998</v>
      </c>
      <c r="V45" s="10">
        <v>609.63052494999897</v>
      </c>
      <c r="W45" s="10">
        <f t="shared" si="13"/>
        <v>-175.35074316999902</v>
      </c>
      <c r="X45" s="10">
        <f t="shared" si="13"/>
        <v>-172.53933934</v>
      </c>
      <c r="Y45" s="10">
        <f t="shared" si="14"/>
        <v>-790.35856333000004</v>
      </c>
      <c r="Z45" s="10">
        <f t="shared" si="15"/>
        <v>-516.20492781999894</v>
      </c>
      <c r="AA45" s="18">
        <f t="shared" si="16"/>
        <v>-0.64872964696029356</v>
      </c>
      <c r="AB45" s="18">
        <f t="shared" si="17"/>
        <v>-0.42287516554784221</v>
      </c>
      <c r="AC45" s="18">
        <f t="shared" si="18"/>
        <v>-0.39733630881422677</v>
      </c>
      <c r="AD45" s="18">
        <f t="shared" si="19"/>
        <v>1.3935779955913443</v>
      </c>
      <c r="AE45" s="7"/>
      <c r="AF45" s="9">
        <v>2481.97601380999</v>
      </c>
      <c r="AG45" s="9">
        <v>2470.24504769639</v>
      </c>
      <c r="AH45" s="9">
        <v>2425.8694127581798</v>
      </c>
      <c r="AI45" s="9">
        <v>2481.9760139999999</v>
      </c>
      <c r="AJ45" s="10">
        <v>2477.9977359999998</v>
      </c>
      <c r="AK45" s="10">
        <v>2480.5322208099901</v>
      </c>
      <c r="AL45" s="10">
        <f t="shared" si="20"/>
        <v>-11.730966113600061</v>
      </c>
      <c r="AM45" s="10">
        <f t="shared" si="20"/>
        <v>-44.375634938210169</v>
      </c>
      <c r="AN45" s="10">
        <f t="shared" si="21"/>
        <v>-7.7526883036098297</v>
      </c>
      <c r="AO45" s="10">
        <f t="shared" si="22"/>
        <v>-54.662808051810316</v>
      </c>
      <c r="AP45" s="18">
        <f t="shared" si="23"/>
        <v>-1.7964061897256859E-2</v>
      </c>
      <c r="AQ45" s="18">
        <f t="shared" si="24"/>
        <v>1.0227954502014596E-3</v>
      </c>
      <c r="AR45" s="18">
        <f t="shared" si="25"/>
        <v>-4.726462322088394E-3</v>
      </c>
      <c r="AS45" s="18">
        <f t="shared" si="26"/>
        <v>-1.6028672225516705E-3</v>
      </c>
      <c r="AT45" s="7"/>
      <c r="AU45" s="9">
        <v>0</v>
      </c>
      <c r="AV45" s="9">
        <v>0</v>
      </c>
      <c r="AW45" s="9">
        <v>0</v>
      </c>
      <c r="AX45" s="9">
        <v>0</v>
      </c>
      <c r="AY45" s="10">
        <v>0</v>
      </c>
      <c r="AZ45" s="10">
        <v>0</v>
      </c>
      <c r="BA45" s="10">
        <f t="shared" si="27"/>
        <v>0</v>
      </c>
      <c r="BB45" s="10">
        <f t="shared" si="27"/>
        <v>0</v>
      </c>
      <c r="BC45" s="10">
        <f t="shared" si="28"/>
        <v>0</v>
      </c>
      <c r="BD45" s="10">
        <f t="shared" si="29"/>
        <v>0</v>
      </c>
      <c r="BE45" s="18">
        <f t="shared" si="30"/>
        <v>0</v>
      </c>
      <c r="BF45" s="18">
        <f t="shared" si="31"/>
        <v>0</v>
      </c>
      <c r="BG45" s="18">
        <f t="shared" si="32"/>
        <v>0</v>
      </c>
      <c r="BH45" s="18">
        <f t="shared" si="33"/>
        <v>0</v>
      </c>
      <c r="BI45" s="1"/>
      <c r="BJ45" s="9">
        <v>0</v>
      </c>
      <c r="BK45" s="9">
        <v>0</v>
      </c>
      <c r="BL45" s="9">
        <v>0</v>
      </c>
      <c r="BM45" s="9">
        <v>0</v>
      </c>
      <c r="BN45" s="10">
        <v>0</v>
      </c>
      <c r="BO45" s="10">
        <v>0</v>
      </c>
      <c r="BP45" s="10">
        <f t="shared" si="34"/>
        <v>0</v>
      </c>
      <c r="BQ45" s="10">
        <f t="shared" si="34"/>
        <v>0</v>
      </c>
      <c r="BR45" s="10">
        <f t="shared" si="35"/>
        <v>0</v>
      </c>
      <c r="BS45" s="10">
        <f t="shared" si="36"/>
        <v>0</v>
      </c>
      <c r="BT45" s="18">
        <f t="shared" si="37"/>
        <v>0</v>
      </c>
      <c r="BU45" s="18">
        <f t="shared" si="38"/>
        <v>0</v>
      </c>
      <c r="BV45" s="18">
        <f t="shared" si="39"/>
        <v>0</v>
      </c>
      <c r="BW45" s="18">
        <f t="shared" si="40"/>
        <v>0</v>
      </c>
      <c r="BX45" s="2"/>
      <c r="BY45" s="9">
        <v>0</v>
      </c>
      <c r="BZ45" s="9">
        <v>0</v>
      </c>
      <c r="CA45" s="9">
        <v>0</v>
      </c>
      <c r="CB45" s="9">
        <v>0</v>
      </c>
      <c r="CC45" s="10">
        <v>0</v>
      </c>
      <c r="CD45" s="10">
        <v>0</v>
      </c>
      <c r="CE45" s="10">
        <f t="shared" si="41"/>
        <v>0</v>
      </c>
      <c r="CF45" s="10">
        <f t="shared" si="41"/>
        <v>0</v>
      </c>
      <c r="CG45" s="10">
        <f t="shared" si="42"/>
        <v>0</v>
      </c>
      <c r="CH45" s="10">
        <f t="shared" si="43"/>
        <v>0</v>
      </c>
      <c r="CI45" s="18">
        <f t="shared" si="44"/>
        <v>0</v>
      </c>
      <c r="CJ45" s="18">
        <f t="shared" si="45"/>
        <v>0</v>
      </c>
      <c r="CK45" s="18">
        <f t="shared" si="46"/>
        <v>0</v>
      </c>
      <c r="CL45" s="18">
        <f t="shared" si="47"/>
        <v>0</v>
      </c>
      <c r="CM45" s="3"/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10">
        <f t="shared" si="48"/>
        <v>0</v>
      </c>
      <c r="CU45" s="10">
        <f t="shared" si="48"/>
        <v>0</v>
      </c>
      <c r="CV45" s="10">
        <f t="shared" si="49"/>
        <v>0</v>
      </c>
      <c r="CW45" s="10">
        <f t="shared" si="50"/>
        <v>0</v>
      </c>
      <c r="CX45" s="18">
        <f t="shared" si="51"/>
        <v>0</v>
      </c>
      <c r="CY45" s="18">
        <f t="shared" si="52"/>
        <v>0</v>
      </c>
      <c r="CZ45" s="18">
        <f t="shared" si="53"/>
        <v>0</v>
      </c>
      <c r="DA45" s="18">
        <f t="shared" si="54"/>
        <v>0</v>
      </c>
      <c r="DB45" s="7"/>
      <c r="DC45" s="9">
        <v>0</v>
      </c>
      <c r="DD45" s="9">
        <v>0</v>
      </c>
      <c r="DE45" s="9">
        <v>0</v>
      </c>
      <c r="DF45" s="9">
        <v>0</v>
      </c>
      <c r="DG45" s="10">
        <v>0</v>
      </c>
      <c r="DH45" s="10">
        <v>0</v>
      </c>
      <c r="DI45" s="10">
        <f t="shared" si="55"/>
        <v>0</v>
      </c>
      <c r="DJ45" s="10">
        <f t="shared" si="55"/>
        <v>0</v>
      </c>
      <c r="DK45" s="10">
        <f t="shared" si="56"/>
        <v>0</v>
      </c>
      <c r="DL45" s="10">
        <f t="shared" si="57"/>
        <v>0</v>
      </c>
      <c r="DM45" s="18">
        <f t="shared" si="58"/>
        <v>0</v>
      </c>
      <c r="DN45" s="18">
        <f t="shared" si="59"/>
        <v>0</v>
      </c>
      <c r="DO45" s="18">
        <f t="shared" si="60"/>
        <v>0</v>
      </c>
      <c r="DP45" s="18">
        <f t="shared" si="61"/>
        <v>0</v>
      </c>
      <c r="DQ45" s="7"/>
      <c r="DR45" s="9">
        <v>0</v>
      </c>
      <c r="DS45" s="9">
        <v>0</v>
      </c>
      <c r="DT45" s="9">
        <v>0</v>
      </c>
      <c r="DU45" s="9">
        <v>0</v>
      </c>
      <c r="DV45" s="10">
        <v>0</v>
      </c>
      <c r="DW45" s="10">
        <v>0</v>
      </c>
      <c r="DX45" s="10">
        <f t="shared" si="62"/>
        <v>0</v>
      </c>
      <c r="DY45" s="10">
        <f t="shared" si="62"/>
        <v>0</v>
      </c>
      <c r="DZ45" s="10">
        <f t="shared" si="63"/>
        <v>0</v>
      </c>
      <c r="EA45" s="10">
        <f t="shared" si="64"/>
        <v>0</v>
      </c>
      <c r="EB45" s="18">
        <f t="shared" si="65"/>
        <v>0</v>
      </c>
      <c r="EC45" s="18">
        <f t="shared" si="66"/>
        <v>0</v>
      </c>
      <c r="ED45" s="18">
        <f t="shared" si="67"/>
        <v>0</v>
      </c>
      <c r="EE45" s="18">
        <f t="shared" si="68"/>
        <v>0</v>
      </c>
      <c r="EF45" s="6"/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v>0</v>
      </c>
      <c r="EM45" s="10">
        <f t="shared" si="69"/>
        <v>0</v>
      </c>
      <c r="EN45" s="10">
        <f t="shared" si="69"/>
        <v>0</v>
      </c>
      <c r="EO45" s="10">
        <f t="shared" si="70"/>
        <v>0</v>
      </c>
      <c r="EP45" s="10">
        <f t="shared" si="71"/>
        <v>0</v>
      </c>
      <c r="EQ45" s="18">
        <f t="shared" si="72"/>
        <v>0</v>
      </c>
      <c r="ER45" s="18">
        <f t="shared" si="73"/>
        <v>0</v>
      </c>
      <c r="ES45" s="18">
        <f t="shared" si="74"/>
        <v>0</v>
      </c>
      <c r="ET45" s="18">
        <f t="shared" si="75"/>
        <v>0</v>
      </c>
      <c r="EU45" s="7"/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10">
        <f t="shared" si="76"/>
        <v>0</v>
      </c>
      <c r="FC45" s="10">
        <f t="shared" si="76"/>
        <v>0</v>
      </c>
      <c r="FD45" s="10">
        <f t="shared" si="77"/>
        <v>0</v>
      </c>
      <c r="FE45" s="10">
        <f t="shared" si="78"/>
        <v>0</v>
      </c>
      <c r="FF45" s="18">
        <f t="shared" si="79"/>
        <v>0</v>
      </c>
      <c r="FG45" s="18">
        <f t="shared" si="80"/>
        <v>0</v>
      </c>
      <c r="FH45" s="18">
        <f t="shared" si="81"/>
        <v>0</v>
      </c>
      <c r="FI45" s="18">
        <f t="shared" si="82"/>
        <v>0</v>
      </c>
      <c r="FJ45" s="7"/>
    </row>
    <row r="46" spans="1:166">
      <c r="A46" s="5" t="s">
        <v>42</v>
      </c>
      <c r="B46" s="9">
        <f t="shared" si="83"/>
        <v>1061792.6067095902</v>
      </c>
      <c r="C46" s="9">
        <f t="shared" si="84"/>
        <v>898357.44648938417</v>
      </c>
      <c r="D46" s="9">
        <f t="shared" si="85"/>
        <v>882541.82509459392</v>
      </c>
      <c r="E46" s="9">
        <f t="shared" si="86"/>
        <v>1078578.3025219361</v>
      </c>
      <c r="F46" s="9">
        <f t="shared" si="87"/>
        <v>908858.10827663634</v>
      </c>
      <c r="G46" s="9">
        <f t="shared" si="88"/>
        <v>874981.89547065902</v>
      </c>
      <c r="H46" s="10">
        <f t="shared" si="6"/>
        <v>-163435.16022020602</v>
      </c>
      <c r="I46" s="10">
        <f t="shared" si="6"/>
        <v>-15815.621394790243</v>
      </c>
      <c r="J46" s="10">
        <f t="shared" si="7"/>
        <v>-10500.661787252175</v>
      </c>
      <c r="K46" s="10">
        <f t="shared" si="8"/>
        <v>7559.929623934906</v>
      </c>
      <c r="L46" s="18">
        <f t="shared" si="9"/>
        <v>-1.7605042910920132E-2</v>
      </c>
      <c r="M46" s="18">
        <f t="shared" si="10"/>
        <v>-3.727337908687739E-2</v>
      </c>
      <c r="N46" s="18">
        <f t="shared" si="11"/>
        <v>-0.15392380695386307</v>
      </c>
      <c r="O46" s="18">
        <f t="shared" si="12"/>
        <v>-0.15735546862797012</v>
      </c>
      <c r="P46" s="5"/>
      <c r="Q46" s="10">
        <v>4352.1300184000002</v>
      </c>
      <c r="R46" s="9">
        <v>4062.5363282499902</v>
      </c>
      <c r="S46" s="9">
        <v>4067.4250418000001</v>
      </c>
      <c r="T46" s="9">
        <v>4352.1300179999998</v>
      </c>
      <c r="U46" s="10">
        <v>4048.6232697</v>
      </c>
      <c r="V46" s="10">
        <v>4057.5612341000001</v>
      </c>
      <c r="W46" s="10">
        <f t="shared" si="13"/>
        <v>-289.59369015000993</v>
      </c>
      <c r="X46" s="10">
        <f t="shared" si="13"/>
        <v>4.8887135500099248</v>
      </c>
      <c r="Y46" s="10">
        <f t="shared" si="14"/>
        <v>13.913058549990183</v>
      </c>
      <c r="Z46" s="10">
        <f t="shared" si="15"/>
        <v>9.8638077000000521</v>
      </c>
      <c r="AA46" s="18">
        <f t="shared" si="16"/>
        <v>1.2033648821832999E-3</v>
      </c>
      <c r="AB46" s="18">
        <f t="shared" si="17"/>
        <v>2.2076552458935878E-3</v>
      </c>
      <c r="AC46" s="18">
        <f t="shared" si="18"/>
        <v>-6.654067983393451E-2</v>
      </c>
      <c r="AD46" s="18">
        <f t="shared" si="19"/>
        <v>-6.9737518650574426E-2</v>
      </c>
      <c r="AE46" s="7"/>
      <c r="AF46" s="9">
        <v>49129.863542065301</v>
      </c>
      <c r="AG46" s="9">
        <v>48835.895138489803</v>
      </c>
      <c r="AH46" s="9">
        <v>48554.884105853002</v>
      </c>
      <c r="AI46" s="9">
        <v>49129.863539999998</v>
      </c>
      <c r="AJ46" s="10">
        <v>48901.560230000003</v>
      </c>
      <c r="AK46" s="10">
        <v>49074.997927567798</v>
      </c>
      <c r="AL46" s="10">
        <f t="shared" si="20"/>
        <v>-293.96840357549809</v>
      </c>
      <c r="AM46" s="10">
        <f t="shared" si="20"/>
        <v>-281.01103263680125</v>
      </c>
      <c r="AN46" s="10">
        <f t="shared" si="21"/>
        <v>-65.6650915102</v>
      </c>
      <c r="AO46" s="10">
        <f t="shared" si="22"/>
        <v>-520.11382171479636</v>
      </c>
      <c r="AP46" s="18">
        <f t="shared" si="23"/>
        <v>-5.7541902700852434E-3</v>
      </c>
      <c r="AQ46" s="18">
        <f t="shared" si="24"/>
        <v>3.5466700193625927E-3</v>
      </c>
      <c r="AR46" s="18">
        <f t="shared" si="25"/>
        <v>-5.9834972536367921E-3</v>
      </c>
      <c r="AS46" s="18">
        <f t="shared" si="26"/>
        <v>-4.6469355611809971E-3</v>
      </c>
      <c r="AT46" s="7"/>
      <c r="AU46" s="9">
        <v>1630.58769987235</v>
      </c>
      <c r="AV46" s="9">
        <v>2006.0026454280001</v>
      </c>
      <c r="AW46" s="9">
        <v>2070.41542448767</v>
      </c>
      <c r="AX46" s="9">
        <v>1630.58769987235</v>
      </c>
      <c r="AY46" s="10">
        <v>2006.0578129999999</v>
      </c>
      <c r="AZ46" s="10">
        <v>2103.4621064991302</v>
      </c>
      <c r="BA46" s="10">
        <f t="shared" si="27"/>
        <v>375.41494555565009</v>
      </c>
      <c r="BB46" s="10">
        <f t="shared" si="27"/>
        <v>64.412779059669901</v>
      </c>
      <c r="BC46" s="10">
        <f t="shared" si="28"/>
        <v>-5.5167571999845677E-2</v>
      </c>
      <c r="BD46" s="10">
        <f t="shared" si="29"/>
        <v>-33.046682011460234</v>
      </c>
      <c r="BE46" s="18">
        <f t="shared" si="30"/>
        <v>3.2110017006446577E-2</v>
      </c>
      <c r="BF46" s="18">
        <f t="shared" si="31"/>
        <v>4.8555077958329154E-2</v>
      </c>
      <c r="BG46" s="18">
        <f t="shared" si="32"/>
        <v>0.23023290656800571</v>
      </c>
      <c r="BH46" s="18">
        <f t="shared" si="33"/>
        <v>0.23026673950566626</v>
      </c>
      <c r="BI46" s="1"/>
      <c r="BJ46" s="9">
        <v>0</v>
      </c>
      <c r="BK46" s="9">
        <v>0</v>
      </c>
      <c r="BL46" s="9">
        <v>0</v>
      </c>
      <c r="BM46" s="9">
        <v>0</v>
      </c>
      <c r="BN46" s="10">
        <v>0</v>
      </c>
      <c r="BO46" s="10">
        <v>0</v>
      </c>
      <c r="BP46" s="10">
        <f t="shared" si="34"/>
        <v>0</v>
      </c>
      <c r="BQ46" s="10">
        <f t="shared" si="34"/>
        <v>0</v>
      </c>
      <c r="BR46" s="10">
        <f t="shared" si="35"/>
        <v>0</v>
      </c>
      <c r="BS46" s="10">
        <f t="shared" si="36"/>
        <v>0</v>
      </c>
      <c r="BT46" s="18">
        <f t="shared" si="37"/>
        <v>0</v>
      </c>
      <c r="BU46" s="18">
        <f t="shared" si="38"/>
        <v>0</v>
      </c>
      <c r="BV46" s="18">
        <f t="shared" si="39"/>
        <v>0</v>
      </c>
      <c r="BW46" s="18">
        <f t="shared" si="40"/>
        <v>0</v>
      </c>
      <c r="BX46" s="2"/>
      <c r="BY46" s="9">
        <v>80748.5757581465</v>
      </c>
      <c r="BZ46" s="9">
        <v>79448.566223246802</v>
      </c>
      <c r="CA46" s="9">
        <v>79032.377824572104</v>
      </c>
      <c r="CB46" s="9">
        <v>80748.575760000007</v>
      </c>
      <c r="CC46" s="10">
        <v>79478.102093936293</v>
      </c>
      <c r="CD46" s="10">
        <v>79096.719461778994</v>
      </c>
      <c r="CE46" s="10">
        <f t="shared" si="41"/>
        <v>-1300.0095348996983</v>
      </c>
      <c r="CF46" s="10">
        <f t="shared" si="41"/>
        <v>-416.18839867469796</v>
      </c>
      <c r="CG46" s="10">
        <f t="shared" si="42"/>
        <v>-29.535870689491276</v>
      </c>
      <c r="CH46" s="10">
        <f t="shared" si="43"/>
        <v>-64.341637206889573</v>
      </c>
      <c r="CI46" s="18">
        <f t="shared" si="44"/>
        <v>-5.2384633034814974E-3</v>
      </c>
      <c r="CJ46" s="18">
        <f t="shared" si="45"/>
        <v>-4.7985875619744687E-3</v>
      </c>
      <c r="CK46" s="18">
        <f t="shared" si="46"/>
        <v>-1.609947324388002E-2</v>
      </c>
      <c r="CL46" s="18">
        <f t="shared" si="47"/>
        <v>-1.5733697518576686E-2</v>
      </c>
      <c r="CM46" s="6"/>
      <c r="CN46" s="9">
        <v>328713.11830000009</v>
      </c>
      <c r="CO46" s="9">
        <v>328713.11830000009</v>
      </c>
      <c r="CP46" s="9">
        <v>328713.11830000009</v>
      </c>
      <c r="CQ46" s="9">
        <v>328713.11830000009</v>
      </c>
      <c r="CR46" s="9">
        <v>328713.11830000009</v>
      </c>
      <c r="CS46" s="9">
        <v>328713.11830000009</v>
      </c>
      <c r="CT46" s="10">
        <f t="shared" si="48"/>
        <v>0</v>
      </c>
      <c r="CU46" s="10">
        <f t="shared" si="48"/>
        <v>0</v>
      </c>
      <c r="CV46" s="10">
        <f t="shared" si="49"/>
        <v>0</v>
      </c>
      <c r="CW46" s="10">
        <f t="shared" si="50"/>
        <v>0</v>
      </c>
      <c r="CX46" s="18">
        <f t="shared" si="51"/>
        <v>0</v>
      </c>
      <c r="CY46" s="18">
        <f t="shared" si="52"/>
        <v>0</v>
      </c>
      <c r="CZ46" s="18">
        <f t="shared" si="53"/>
        <v>0</v>
      </c>
      <c r="DA46" s="18">
        <f t="shared" si="54"/>
        <v>0</v>
      </c>
      <c r="DB46" s="7"/>
      <c r="DC46" s="9">
        <v>433290.768891446</v>
      </c>
      <c r="DD46" s="9">
        <v>311796.6983839696</v>
      </c>
      <c r="DE46" s="9">
        <v>299994.44356388203</v>
      </c>
      <c r="DF46" s="9">
        <v>450076.46470406372</v>
      </c>
      <c r="DG46" s="10">
        <v>322216.0171</v>
      </c>
      <c r="DH46" s="10">
        <v>291826.87560671399</v>
      </c>
      <c r="DI46" s="10">
        <f t="shared" si="55"/>
        <v>-121494.0705074764</v>
      </c>
      <c r="DJ46" s="10">
        <f t="shared" si="55"/>
        <v>-11802.254820087575</v>
      </c>
      <c r="DK46" s="10">
        <f t="shared" si="56"/>
        <v>-10419.318716030393</v>
      </c>
      <c r="DL46" s="10">
        <f t="shared" si="57"/>
        <v>8167.5679571680375</v>
      </c>
      <c r="DM46" s="18">
        <f t="shared" si="58"/>
        <v>-3.7852404728010949E-2</v>
      </c>
      <c r="DN46" s="18">
        <f t="shared" si="59"/>
        <v>-9.4312944982665806E-2</v>
      </c>
      <c r="DO46" s="18">
        <f t="shared" si="60"/>
        <v>-0.28039847425855219</v>
      </c>
      <c r="DP46" s="18">
        <f t="shared" si="61"/>
        <v>-0.28408605566197531</v>
      </c>
      <c r="DQ46" s="7"/>
      <c r="DR46" s="9">
        <v>163927.56249966001</v>
      </c>
      <c r="DS46" s="9">
        <v>123494.62947</v>
      </c>
      <c r="DT46" s="9">
        <v>120109.16083399901</v>
      </c>
      <c r="DU46" s="9">
        <v>163927.5625</v>
      </c>
      <c r="DV46" s="10">
        <v>123494.62947</v>
      </c>
      <c r="DW46" s="10">
        <v>120109.16083399901</v>
      </c>
      <c r="DX46" s="10">
        <f t="shared" si="62"/>
        <v>-40432.933029660009</v>
      </c>
      <c r="DY46" s="10">
        <f t="shared" si="62"/>
        <v>-3385.4686360009946</v>
      </c>
      <c r="DZ46" s="10">
        <f t="shared" si="63"/>
        <v>0</v>
      </c>
      <c r="EA46" s="10">
        <f t="shared" si="64"/>
        <v>0</v>
      </c>
      <c r="EB46" s="18">
        <f t="shared" si="65"/>
        <v>-2.7413893628657038E-2</v>
      </c>
      <c r="EC46" s="18">
        <f t="shared" si="66"/>
        <v>-2.7413893628657038E-2</v>
      </c>
      <c r="ED46" s="18">
        <f t="shared" si="67"/>
        <v>-0.24665121845964047</v>
      </c>
      <c r="EE46" s="18">
        <f t="shared" si="68"/>
        <v>-0.24665121846120294</v>
      </c>
      <c r="EF46" s="6"/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v>0</v>
      </c>
      <c r="EM46" s="10">
        <f t="shared" si="69"/>
        <v>0</v>
      </c>
      <c r="EN46" s="10">
        <f t="shared" si="69"/>
        <v>0</v>
      </c>
      <c r="EO46" s="10">
        <f t="shared" si="70"/>
        <v>0</v>
      </c>
      <c r="EP46" s="10">
        <f t="shared" si="71"/>
        <v>0</v>
      </c>
      <c r="EQ46" s="18">
        <f t="shared" si="72"/>
        <v>0</v>
      </c>
      <c r="ER46" s="18">
        <f t="shared" si="73"/>
        <v>0</v>
      </c>
      <c r="ES46" s="18">
        <f t="shared" si="74"/>
        <v>0</v>
      </c>
      <c r="ET46" s="18">
        <f t="shared" si="75"/>
        <v>0</v>
      </c>
      <c r="EU46" s="7"/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10">
        <f t="shared" si="76"/>
        <v>0</v>
      </c>
      <c r="FC46" s="10">
        <f t="shared" si="76"/>
        <v>0</v>
      </c>
      <c r="FD46" s="10">
        <f t="shared" si="77"/>
        <v>0</v>
      </c>
      <c r="FE46" s="10">
        <f t="shared" si="78"/>
        <v>0</v>
      </c>
      <c r="FF46" s="18">
        <f t="shared" si="79"/>
        <v>0</v>
      </c>
      <c r="FG46" s="18">
        <f t="shared" si="80"/>
        <v>0</v>
      </c>
      <c r="FH46" s="18">
        <f t="shared" si="81"/>
        <v>0</v>
      </c>
      <c r="FI46" s="18">
        <f t="shared" si="82"/>
        <v>0</v>
      </c>
      <c r="FJ46" s="7"/>
    </row>
    <row r="47" spans="1:166">
      <c r="A47" s="5" t="s">
        <v>43</v>
      </c>
      <c r="B47" s="9">
        <f t="shared" si="83"/>
        <v>212705.8205781935</v>
      </c>
      <c r="C47" s="9">
        <f t="shared" si="84"/>
        <v>184425.02090232767</v>
      </c>
      <c r="D47" s="9">
        <f t="shared" si="85"/>
        <v>188406.70083930108</v>
      </c>
      <c r="E47" s="9">
        <f t="shared" si="86"/>
        <v>206451.05121607523</v>
      </c>
      <c r="F47" s="9">
        <f t="shared" si="87"/>
        <v>188904.01214402201</v>
      </c>
      <c r="G47" s="9">
        <f t="shared" si="88"/>
        <v>177253.72775104348</v>
      </c>
      <c r="H47" s="10">
        <f t="shared" si="6"/>
        <v>-28280.799675865826</v>
      </c>
      <c r="I47" s="10">
        <f t="shared" si="6"/>
        <v>3981.6799369734072</v>
      </c>
      <c r="J47" s="10">
        <f t="shared" si="7"/>
        <v>-4478.9912416943407</v>
      </c>
      <c r="K47" s="10">
        <f t="shared" si="8"/>
        <v>11152.973088257597</v>
      </c>
      <c r="L47" s="18">
        <f t="shared" si="9"/>
        <v>2.1589694920420385E-2</v>
      </c>
      <c r="M47" s="18">
        <f t="shared" si="10"/>
        <v>-6.1673038389974774E-2</v>
      </c>
      <c r="N47" s="18">
        <f t="shared" si="11"/>
        <v>-0.13295733797500583</v>
      </c>
      <c r="O47" s="18">
        <f t="shared" si="12"/>
        <v>-8.4993701745253808E-2</v>
      </c>
      <c r="P47" s="5"/>
      <c r="Q47" s="10">
        <v>799.03628179810005</v>
      </c>
      <c r="R47" s="9">
        <v>1550.1828781300001</v>
      </c>
      <c r="S47" s="9">
        <v>1862.60086124999</v>
      </c>
      <c r="T47" s="9">
        <v>799.03628179999998</v>
      </c>
      <c r="U47" s="10">
        <v>0</v>
      </c>
      <c r="V47" s="10">
        <v>0</v>
      </c>
      <c r="W47" s="10">
        <f t="shared" si="13"/>
        <v>751.14659633190001</v>
      </c>
      <c r="X47" s="10">
        <f t="shared" si="13"/>
        <v>312.41798311998991</v>
      </c>
      <c r="Y47" s="10">
        <f t="shared" si="14"/>
        <v>1550.1828781300001</v>
      </c>
      <c r="Z47" s="10">
        <f t="shared" si="15"/>
        <v>1862.60086124999</v>
      </c>
      <c r="AA47" s="18">
        <f t="shared" si="16"/>
        <v>0.20153621068042155</v>
      </c>
      <c r="AB47" s="18">
        <f t="shared" si="17"/>
        <v>0</v>
      </c>
      <c r="AC47" s="18">
        <f t="shared" si="18"/>
        <v>0.94006569343956181</v>
      </c>
      <c r="AD47" s="18">
        <f t="shared" si="19"/>
        <v>-1</v>
      </c>
      <c r="AE47" s="7"/>
      <c r="AF47" s="9">
        <v>2124.9046660842901</v>
      </c>
      <c r="AG47" s="9">
        <v>2060.67364394472</v>
      </c>
      <c r="AH47" s="9">
        <v>2081.01675086776</v>
      </c>
      <c r="AI47" s="9">
        <v>2124.9046659999999</v>
      </c>
      <c r="AJ47" s="10">
        <v>2060.6428409999999</v>
      </c>
      <c r="AK47" s="10">
        <v>2094.6506132663999</v>
      </c>
      <c r="AL47" s="10">
        <f t="shared" si="20"/>
        <v>-64.231022139570086</v>
      </c>
      <c r="AM47" s="10">
        <f t="shared" si="20"/>
        <v>20.343106923040068</v>
      </c>
      <c r="AN47" s="10">
        <f t="shared" si="21"/>
        <v>3.0802944720107917E-2</v>
      </c>
      <c r="AO47" s="10">
        <f t="shared" si="22"/>
        <v>-13.633862398639849</v>
      </c>
      <c r="AP47" s="18">
        <f t="shared" si="23"/>
        <v>9.8720663423915739E-3</v>
      </c>
      <c r="AQ47" s="18">
        <f t="shared" si="24"/>
        <v>1.6503477259502453E-2</v>
      </c>
      <c r="AR47" s="18">
        <f t="shared" si="25"/>
        <v>-3.0227719466555208E-2</v>
      </c>
      <c r="AS47" s="18">
        <f t="shared" si="26"/>
        <v>-3.0242215581826035E-2</v>
      </c>
      <c r="AT47" s="7"/>
      <c r="AU47" s="9">
        <v>0</v>
      </c>
      <c r="AV47" s="9">
        <v>0</v>
      </c>
      <c r="AW47" s="9">
        <v>0</v>
      </c>
      <c r="AX47" s="9">
        <v>0</v>
      </c>
      <c r="AY47" s="10">
        <v>0</v>
      </c>
      <c r="AZ47" s="10">
        <v>0</v>
      </c>
      <c r="BA47" s="10">
        <f t="shared" si="27"/>
        <v>0</v>
      </c>
      <c r="BB47" s="10">
        <f t="shared" si="27"/>
        <v>0</v>
      </c>
      <c r="BC47" s="10">
        <f t="shared" si="28"/>
        <v>0</v>
      </c>
      <c r="BD47" s="10">
        <f t="shared" si="29"/>
        <v>0</v>
      </c>
      <c r="BE47" s="18">
        <f t="shared" si="30"/>
        <v>0</v>
      </c>
      <c r="BF47" s="18">
        <f t="shared" si="31"/>
        <v>0</v>
      </c>
      <c r="BG47" s="18">
        <f t="shared" si="32"/>
        <v>0</v>
      </c>
      <c r="BH47" s="18">
        <f t="shared" si="33"/>
        <v>0</v>
      </c>
      <c r="BI47" s="2"/>
      <c r="BJ47" s="9">
        <v>0</v>
      </c>
      <c r="BK47" s="9">
        <v>0</v>
      </c>
      <c r="BL47" s="9">
        <v>0</v>
      </c>
      <c r="BM47" s="9">
        <v>0</v>
      </c>
      <c r="BN47" s="10">
        <v>0</v>
      </c>
      <c r="BO47" s="10">
        <v>0</v>
      </c>
      <c r="BP47" s="10">
        <f t="shared" si="34"/>
        <v>0</v>
      </c>
      <c r="BQ47" s="10">
        <f t="shared" si="34"/>
        <v>0</v>
      </c>
      <c r="BR47" s="10">
        <f t="shared" si="35"/>
        <v>0</v>
      </c>
      <c r="BS47" s="10">
        <f t="shared" si="36"/>
        <v>0</v>
      </c>
      <c r="BT47" s="18">
        <f t="shared" si="37"/>
        <v>0</v>
      </c>
      <c r="BU47" s="18">
        <f t="shared" si="38"/>
        <v>0</v>
      </c>
      <c r="BV47" s="18">
        <f t="shared" si="39"/>
        <v>0</v>
      </c>
      <c r="BW47" s="18">
        <f t="shared" si="40"/>
        <v>0</v>
      </c>
      <c r="BX47" s="2"/>
      <c r="BY47" s="9">
        <v>43091.620456217599</v>
      </c>
      <c r="BZ47" s="9">
        <v>40183.133512220797</v>
      </c>
      <c r="CA47" s="9">
        <v>39567.222863391798</v>
      </c>
      <c r="CB47" s="9">
        <v>43091.620459999998</v>
      </c>
      <c r="CC47" s="10">
        <v>40186.39968202202</v>
      </c>
      <c r="CD47" s="10">
        <v>39314.833156217501</v>
      </c>
      <c r="CE47" s="10">
        <f t="shared" si="41"/>
        <v>-2908.4869439968024</v>
      </c>
      <c r="CF47" s="10">
        <f t="shared" si="41"/>
        <v>-615.91064882899809</v>
      </c>
      <c r="CG47" s="10">
        <f t="shared" si="42"/>
        <v>-3.266169801223441</v>
      </c>
      <c r="CH47" s="10">
        <f t="shared" si="43"/>
        <v>252.38970717429766</v>
      </c>
      <c r="CI47" s="18">
        <f t="shared" si="44"/>
        <v>-1.5327591329871841E-2</v>
      </c>
      <c r="CJ47" s="18">
        <f t="shared" si="45"/>
        <v>-2.1688096786496337E-2</v>
      </c>
      <c r="CK47" s="18">
        <f t="shared" si="46"/>
        <v>-6.7495418209020802E-2</v>
      </c>
      <c r="CL47" s="18">
        <f t="shared" si="47"/>
        <v>-6.7419622352674416E-2</v>
      </c>
      <c r="CM47" s="6"/>
      <c r="CN47" s="9">
        <v>8347.0209000000013</v>
      </c>
      <c r="CO47" s="9">
        <v>8347.0209000000013</v>
      </c>
      <c r="CP47" s="9">
        <v>8347.0209000000013</v>
      </c>
      <c r="CQ47" s="9">
        <v>8347.0209000000013</v>
      </c>
      <c r="CR47" s="9">
        <v>8347.0209000000013</v>
      </c>
      <c r="CS47" s="9">
        <v>8347.0209000000013</v>
      </c>
      <c r="CT47" s="10">
        <f t="shared" si="48"/>
        <v>0</v>
      </c>
      <c r="CU47" s="10">
        <f t="shared" si="48"/>
        <v>0</v>
      </c>
      <c r="CV47" s="10">
        <f t="shared" si="49"/>
        <v>0</v>
      </c>
      <c r="CW47" s="10">
        <f t="shared" si="50"/>
        <v>0</v>
      </c>
      <c r="CX47" s="18">
        <f t="shared" si="51"/>
        <v>0</v>
      </c>
      <c r="CY47" s="18">
        <f t="shared" si="52"/>
        <v>0</v>
      </c>
      <c r="CZ47" s="18">
        <f t="shared" si="53"/>
        <v>0</v>
      </c>
      <c r="DA47" s="18">
        <f t="shared" si="54"/>
        <v>0</v>
      </c>
      <c r="DB47" s="7"/>
      <c r="DC47" s="9">
        <v>100818.135948025</v>
      </c>
      <c r="DD47" s="9">
        <v>93211.470957032128</v>
      </c>
      <c r="DE47" s="9">
        <v>98947.948945863405</v>
      </c>
      <c r="DF47" s="9">
        <v>94563.366578275221</v>
      </c>
      <c r="DG47" s="10">
        <v>99237.409710000007</v>
      </c>
      <c r="DH47" s="10">
        <v>89896.332563631498</v>
      </c>
      <c r="DI47" s="10">
        <f t="shared" si="55"/>
        <v>-7606.6649909928674</v>
      </c>
      <c r="DJ47" s="10">
        <f t="shared" si="55"/>
        <v>5736.4779888312769</v>
      </c>
      <c r="DK47" s="10">
        <f t="shared" si="56"/>
        <v>-6025.9387529678788</v>
      </c>
      <c r="DL47" s="10">
        <f t="shared" si="57"/>
        <v>9051.6163822319068</v>
      </c>
      <c r="DM47" s="18">
        <f t="shared" si="58"/>
        <v>6.1542618413088154E-2</v>
      </c>
      <c r="DN47" s="18">
        <f t="shared" si="59"/>
        <v>-9.4128586927710006E-2</v>
      </c>
      <c r="DO47" s="18">
        <f t="shared" si="60"/>
        <v>-7.5449371479297617E-2</v>
      </c>
      <c r="DP47" s="18">
        <f t="shared" si="61"/>
        <v>4.9427630390631527E-2</v>
      </c>
      <c r="DQ47" s="7"/>
      <c r="DR47" s="9">
        <v>57525.102326068503</v>
      </c>
      <c r="DS47" s="9">
        <v>39072.539011000001</v>
      </c>
      <c r="DT47" s="9">
        <v>37600.890517928099</v>
      </c>
      <c r="DU47" s="9">
        <v>57525.102330000002</v>
      </c>
      <c r="DV47" s="10">
        <v>39072.539011000001</v>
      </c>
      <c r="DW47" s="10">
        <v>37600.890517928099</v>
      </c>
      <c r="DX47" s="10">
        <f t="shared" si="62"/>
        <v>-18452.563315068503</v>
      </c>
      <c r="DY47" s="10">
        <f t="shared" si="62"/>
        <v>-1471.6484930719016</v>
      </c>
      <c r="DZ47" s="10">
        <f t="shared" si="63"/>
        <v>0</v>
      </c>
      <c r="EA47" s="10">
        <f t="shared" si="64"/>
        <v>0</v>
      </c>
      <c r="EB47" s="18">
        <f t="shared" si="65"/>
        <v>-3.7664521690223197E-2</v>
      </c>
      <c r="EC47" s="18">
        <f t="shared" si="66"/>
        <v>-3.7664521690223197E-2</v>
      </c>
      <c r="ED47" s="18">
        <f t="shared" si="67"/>
        <v>-0.32077410676254287</v>
      </c>
      <c r="EE47" s="18">
        <f t="shared" si="68"/>
        <v>-0.32077410680896395</v>
      </c>
      <c r="EF47" s="6"/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v>0</v>
      </c>
      <c r="EM47" s="10">
        <f t="shared" si="69"/>
        <v>0</v>
      </c>
      <c r="EN47" s="10">
        <f t="shared" si="69"/>
        <v>0</v>
      </c>
      <c r="EO47" s="10">
        <f t="shared" si="70"/>
        <v>0</v>
      </c>
      <c r="EP47" s="10">
        <f t="shared" si="71"/>
        <v>0</v>
      </c>
      <c r="EQ47" s="18">
        <f t="shared" si="72"/>
        <v>0</v>
      </c>
      <c r="ER47" s="18">
        <f t="shared" si="73"/>
        <v>0</v>
      </c>
      <c r="ES47" s="18">
        <f t="shared" si="74"/>
        <v>0</v>
      </c>
      <c r="ET47" s="18">
        <f t="shared" si="75"/>
        <v>0</v>
      </c>
      <c r="EU47" s="7"/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10">
        <f t="shared" si="76"/>
        <v>0</v>
      </c>
      <c r="FC47" s="10">
        <f t="shared" si="76"/>
        <v>0</v>
      </c>
      <c r="FD47" s="10">
        <f t="shared" si="77"/>
        <v>0</v>
      </c>
      <c r="FE47" s="10">
        <f t="shared" si="78"/>
        <v>0</v>
      </c>
      <c r="FF47" s="18">
        <f t="shared" si="79"/>
        <v>0</v>
      </c>
      <c r="FG47" s="18">
        <f t="shared" si="80"/>
        <v>0</v>
      </c>
      <c r="FH47" s="18">
        <f t="shared" si="81"/>
        <v>0</v>
      </c>
      <c r="FI47" s="18">
        <f t="shared" si="82"/>
        <v>0</v>
      </c>
      <c r="FJ47" s="7"/>
    </row>
    <row r="48" spans="1:166">
      <c r="A48" s="5" t="s">
        <v>44</v>
      </c>
      <c r="B48" s="9">
        <f t="shared" si="83"/>
        <v>2135370.3417933062</v>
      </c>
      <c r="C48" s="9">
        <f t="shared" si="84"/>
        <v>1737815.3353618286</v>
      </c>
      <c r="D48" s="9">
        <f t="shared" si="85"/>
        <v>1670681.799584412</v>
      </c>
      <c r="E48" s="9">
        <f t="shared" si="86"/>
        <v>2088329.4304426587</v>
      </c>
      <c r="F48" s="9">
        <f t="shared" si="87"/>
        <v>1616474.9030146073</v>
      </c>
      <c r="G48" s="9">
        <f t="shared" si="88"/>
        <v>1522279.1648264928</v>
      </c>
      <c r="H48" s="10">
        <f t="shared" si="6"/>
        <v>-397555.00643147761</v>
      </c>
      <c r="I48" s="10">
        <f t="shared" si="6"/>
        <v>-67133.535777416546</v>
      </c>
      <c r="J48" s="10">
        <f t="shared" si="7"/>
        <v>121340.4323472213</v>
      </c>
      <c r="K48" s="10">
        <f t="shared" si="8"/>
        <v>148402.63475791924</v>
      </c>
      <c r="L48" s="18">
        <f t="shared" si="9"/>
        <v>-3.8630995141632096E-2</v>
      </c>
      <c r="M48" s="18">
        <f t="shared" si="10"/>
        <v>-5.8272317134306466E-2</v>
      </c>
      <c r="N48" s="18">
        <f t="shared" si="11"/>
        <v>-0.18617613940334435</v>
      </c>
      <c r="O48" s="18">
        <f t="shared" si="12"/>
        <v>-0.22594832048506516</v>
      </c>
      <c r="P48" s="5"/>
      <c r="Q48" s="10">
        <v>5305.3512132924898</v>
      </c>
      <c r="R48" s="9">
        <v>17262.879631549898</v>
      </c>
      <c r="S48" s="9">
        <v>25825.80523813</v>
      </c>
      <c r="T48" s="9">
        <v>5231.9071910000002</v>
      </c>
      <c r="U48" s="10">
        <v>11781.134640100001</v>
      </c>
      <c r="V48" s="10">
        <v>11596.6038976399</v>
      </c>
      <c r="W48" s="10">
        <f t="shared" si="13"/>
        <v>11957.528418257409</v>
      </c>
      <c r="X48" s="10">
        <f t="shared" si="13"/>
        <v>8562.9256065801019</v>
      </c>
      <c r="Y48" s="10">
        <f t="shared" si="14"/>
        <v>5481.7449914498975</v>
      </c>
      <c r="Z48" s="10">
        <f t="shared" si="15"/>
        <v>14229.201340490101</v>
      </c>
      <c r="AA48" s="18">
        <f t="shared" si="16"/>
        <v>0.49603112512760444</v>
      </c>
      <c r="AB48" s="18">
        <f t="shared" si="17"/>
        <v>-1.5663240264821819E-2</v>
      </c>
      <c r="AC48" s="18">
        <f t="shared" si="18"/>
        <v>2.2538617968020618</v>
      </c>
      <c r="AD48" s="18">
        <f t="shared" si="19"/>
        <v>1.251785861256498</v>
      </c>
      <c r="AE48" s="7"/>
      <c r="AF48" s="9">
        <v>74501.767751634397</v>
      </c>
      <c r="AG48" s="9">
        <v>70811.335740673399</v>
      </c>
      <c r="AH48" s="9">
        <v>70805.565695545694</v>
      </c>
      <c r="AI48" s="9">
        <v>74575.211769999994</v>
      </c>
      <c r="AJ48" s="10">
        <v>74090.931410000005</v>
      </c>
      <c r="AK48" s="10">
        <v>74452.938697292804</v>
      </c>
      <c r="AL48" s="10">
        <f t="shared" si="20"/>
        <v>-3690.432010960998</v>
      </c>
      <c r="AM48" s="10">
        <f t="shared" si="20"/>
        <v>-5.7700451277050888</v>
      </c>
      <c r="AN48" s="10">
        <f t="shared" si="21"/>
        <v>-3279.5956693266053</v>
      </c>
      <c r="AO48" s="10">
        <f t="shared" si="22"/>
        <v>-3647.3730017471098</v>
      </c>
      <c r="AP48" s="18">
        <f t="shared" si="23"/>
        <v>-8.1484766066781402E-5</v>
      </c>
      <c r="AQ48" s="18">
        <f t="shared" si="24"/>
        <v>4.8859864548003182E-3</v>
      </c>
      <c r="AR48" s="18">
        <f t="shared" si="25"/>
        <v>-4.9534824774409979E-2</v>
      </c>
      <c r="AS48" s="18">
        <f t="shared" si="26"/>
        <v>-6.4938516231583176E-3</v>
      </c>
      <c r="AT48" s="7"/>
      <c r="AU48" s="9">
        <v>5437.2819060171896</v>
      </c>
      <c r="AV48" s="9">
        <v>5614.3958118454602</v>
      </c>
      <c r="AW48" s="9">
        <v>5609.3581944206198</v>
      </c>
      <c r="AX48" s="9">
        <v>5437.2819060171896</v>
      </c>
      <c r="AY48" s="10">
        <v>5614.2791500000003</v>
      </c>
      <c r="AZ48" s="10">
        <v>5609.3612519804901</v>
      </c>
      <c r="BA48" s="10">
        <f t="shared" si="27"/>
        <v>177.11390582827062</v>
      </c>
      <c r="BB48" s="10">
        <f t="shared" si="27"/>
        <v>-5.0376174248403913</v>
      </c>
      <c r="BC48" s="10">
        <f t="shared" si="28"/>
        <v>0.11666184545993019</v>
      </c>
      <c r="BD48" s="10">
        <f t="shared" si="29"/>
        <v>-3.0575598702853313E-3</v>
      </c>
      <c r="BE48" s="18">
        <f t="shared" si="30"/>
        <v>-8.9726795075827028E-4</v>
      </c>
      <c r="BF48" s="18">
        <f t="shared" si="31"/>
        <v>-8.7596250348723323E-4</v>
      </c>
      <c r="BG48" s="18">
        <f t="shared" si="32"/>
        <v>3.257397885371123E-2</v>
      </c>
      <c r="BH48" s="18">
        <f t="shared" si="33"/>
        <v>3.2552522941092309E-2</v>
      </c>
      <c r="BI48" s="1"/>
      <c r="BJ48" s="9">
        <v>218.72767999999999</v>
      </c>
      <c r="BK48" s="9">
        <v>297.65819150700003</v>
      </c>
      <c r="BL48" s="9">
        <v>325.04897832779898</v>
      </c>
      <c r="BM48" s="9">
        <v>1331.9424011552901</v>
      </c>
      <c r="BN48" s="10">
        <v>1819.6178460000001</v>
      </c>
      <c r="BO48" s="10">
        <v>1979.3931296719099</v>
      </c>
      <c r="BP48" s="10">
        <f t="shared" si="34"/>
        <v>78.930511507000034</v>
      </c>
      <c r="BQ48" s="10">
        <f t="shared" si="34"/>
        <v>27.390786820798951</v>
      </c>
      <c r="BR48" s="10">
        <f t="shared" si="35"/>
        <v>-1521.959654493</v>
      </c>
      <c r="BS48" s="10">
        <f t="shared" si="36"/>
        <v>-1654.344151344111</v>
      </c>
      <c r="BT48" s="18">
        <f t="shared" si="37"/>
        <v>9.2020940805033424E-2</v>
      </c>
      <c r="BU48" s="18">
        <f t="shared" si="38"/>
        <v>8.7807054664328588E-2</v>
      </c>
      <c r="BV48" s="18">
        <f t="shared" si="39"/>
        <v>0.36086201575859095</v>
      </c>
      <c r="BW48" s="18">
        <f t="shared" si="40"/>
        <v>0.3661385390402121</v>
      </c>
      <c r="BX48" s="1"/>
      <c r="BY48" s="9">
        <v>208041.19947718401</v>
      </c>
      <c r="BZ48" s="9">
        <v>198251.85309304899</v>
      </c>
      <c r="CA48" s="9">
        <v>195949.04831730199</v>
      </c>
      <c r="CB48" s="9">
        <v>208041.19949999999</v>
      </c>
      <c r="CC48" s="10">
        <v>198297.88591850724</v>
      </c>
      <c r="CD48" s="10">
        <v>195373.04722568599</v>
      </c>
      <c r="CE48" s="10">
        <f t="shared" si="41"/>
        <v>-9789.3463841350167</v>
      </c>
      <c r="CF48" s="10">
        <f t="shared" si="41"/>
        <v>-2302.8047757470049</v>
      </c>
      <c r="CG48" s="10">
        <f t="shared" si="42"/>
        <v>-46.032825458241859</v>
      </c>
      <c r="CH48" s="10">
        <f t="shared" si="43"/>
        <v>576.00109161599539</v>
      </c>
      <c r="CI48" s="18">
        <f t="shared" si="44"/>
        <v>-1.1615552338197764E-2</v>
      </c>
      <c r="CJ48" s="18">
        <f t="shared" si="45"/>
        <v>-1.4749722011777966E-2</v>
      </c>
      <c r="CK48" s="18">
        <f t="shared" si="46"/>
        <v>-4.7054844947712483E-2</v>
      </c>
      <c r="CL48" s="18">
        <f t="shared" si="47"/>
        <v>-4.683357721888521E-2</v>
      </c>
      <c r="CM48" s="6"/>
      <c r="CN48" s="9">
        <v>67865.502799999987</v>
      </c>
      <c r="CO48" s="9">
        <v>67865.502799999987</v>
      </c>
      <c r="CP48" s="9">
        <v>67865.502799999987</v>
      </c>
      <c r="CQ48" s="9">
        <v>67865.502799999987</v>
      </c>
      <c r="CR48" s="9">
        <v>67865.502799999987</v>
      </c>
      <c r="CS48" s="9">
        <v>67865.502799999987</v>
      </c>
      <c r="CT48" s="10">
        <f t="shared" si="48"/>
        <v>0</v>
      </c>
      <c r="CU48" s="10">
        <f t="shared" si="48"/>
        <v>0</v>
      </c>
      <c r="CV48" s="10">
        <f t="shared" si="49"/>
        <v>0</v>
      </c>
      <c r="CW48" s="10">
        <f t="shared" si="50"/>
        <v>0</v>
      </c>
      <c r="CX48" s="18">
        <f t="shared" si="51"/>
        <v>0</v>
      </c>
      <c r="CY48" s="18">
        <f t="shared" si="52"/>
        <v>0</v>
      </c>
      <c r="CZ48" s="18">
        <f t="shared" si="53"/>
        <v>0</v>
      </c>
      <c r="DA48" s="18">
        <f t="shared" si="54"/>
        <v>0</v>
      </c>
      <c r="DB48" s="7"/>
      <c r="DC48" s="9">
        <v>1258975.32123887</v>
      </c>
      <c r="DD48" s="9">
        <v>986302.92034320405</v>
      </c>
      <c r="DE48" s="9">
        <v>923588.66659647599</v>
      </c>
      <c r="DF48" s="9">
        <v>1210821.1951744866</v>
      </c>
      <c r="DG48" s="10">
        <v>865596.76150000002</v>
      </c>
      <c r="DH48" s="10">
        <v>784689.51406001195</v>
      </c>
      <c r="DI48" s="10">
        <f t="shared" si="55"/>
        <v>-272672.40089566598</v>
      </c>
      <c r="DJ48" s="10">
        <f t="shared" si="55"/>
        <v>-62714.253746728064</v>
      </c>
      <c r="DK48" s="10">
        <f t="shared" si="56"/>
        <v>120706.15884320403</v>
      </c>
      <c r="DL48" s="10">
        <f t="shared" si="57"/>
        <v>138899.15253646404</v>
      </c>
      <c r="DM48" s="18">
        <f t="shared" si="58"/>
        <v>-6.3585185091924262E-2</v>
      </c>
      <c r="DN48" s="18">
        <f t="shared" si="59"/>
        <v>-9.3469905432390032E-2</v>
      </c>
      <c r="DO48" s="18">
        <f t="shared" si="60"/>
        <v>-0.21658280054874152</v>
      </c>
      <c r="DP48" s="18">
        <f t="shared" si="61"/>
        <v>-0.28511594862256906</v>
      </c>
      <c r="DQ48" s="7"/>
      <c r="DR48" s="9">
        <v>515025.18972630799</v>
      </c>
      <c r="DS48" s="9">
        <v>391408.78975</v>
      </c>
      <c r="DT48" s="9">
        <v>380712.80376421002</v>
      </c>
      <c r="DU48" s="9">
        <v>515025.18969999999</v>
      </c>
      <c r="DV48" s="10">
        <v>391408.78975</v>
      </c>
      <c r="DW48" s="10">
        <v>380712.80376421002</v>
      </c>
      <c r="DX48" s="10">
        <f t="shared" si="62"/>
        <v>-123616.39997630799</v>
      </c>
      <c r="DY48" s="10">
        <f t="shared" si="62"/>
        <v>-10695.985985789972</v>
      </c>
      <c r="DZ48" s="10">
        <f t="shared" si="63"/>
        <v>0</v>
      </c>
      <c r="EA48" s="10">
        <f t="shared" si="64"/>
        <v>0</v>
      </c>
      <c r="EB48" s="18">
        <f t="shared" si="65"/>
        <v>-2.7326892665393884E-2</v>
      </c>
      <c r="EC48" s="18">
        <f t="shared" si="66"/>
        <v>-2.7326892665393884E-2</v>
      </c>
      <c r="ED48" s="18">
        <f t="shared" si="67"/>
        <v>-0.24002010472924554</v>
      </c>
      <c r="EE48" s="18">
        <f t="shared" si="68"/>
        <v>-0.24002010469042501</v>
      </c>
      <c r="EF48" s="6"/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v>0</v>
      </c>
      <c r="EM48" s="10">
        <f t="shared" si="69"/>
        <v>0</v>
      </c>
      <c r="EN48" s="10">
        <f t="shared" si="69"/>
        <v>0</v>
      </c>
      <c r="EO48" s="10">
        <f t="shared" si="70"/>
        <v>0</v>
      </c>
      <c r="EP48" s="10">
        <f t="shared" si="71"/>
        <v>0</v>
      </c>
      <c r="EQ48" s="18">
        <f t="shared" si="72"/>
        <v>0</v>
      </c>
      <c r="ER48" s="18">
        <f t="shared" si="73"/>
        <v>0</v>
      </c>
      <c r="ES48" s="18">
        <f t="shared" si="74"/>
        <v>0</v>
      </c>
      <c r="ET48" s="18">
        <f t="shared" si="75"/>
        <v>0</v>
      </c>
      <c r="EU48" s="7"/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10">
        <f t="shared" si="76"/>
        <v>0</v>
      </c>
      <c r="FC48" s="10">
        <f t="shared" si="76"/>
        <v>0</v>
      </c>
      <c r="FD48" s="10">
        <f t="shared" si="77"/>
        <v>0</v>
      </c>
      <c r="FE48" s="10">
        <f t="shared" si="78"/>
        <v>0</v>
      </c>
      <c r="FF48" s="18">
        <f t="shared" si="79"/>
        <v>0</v>
      </c>
      <c r="FG48" s="18">
        <f t="shared" si="80"/>
        <v>0</v>
      </c>
      <c r="FH48" s="18">
        <f t="shared" si="81"/>
        <v>0</v>
      </c>
      <c r="FI48" s="18">
        <f t="shared" si="82"/>
        <v>0</v>
      </c>
      <c r="FJ48" s="7"/>
    </row>
    <row r="49" spans="1:166">
      <c r="A49" s="5" t="s">
        <v>45</v>
      </c>
      <c r="B49" s="9">
        <f t="shared" si="83"/>
        <v>1709239.9193696026</v>
      </c>
      <c r="C49" s="9">
        <f t="shared" si="84"/>
        <v>1353181.4535295065</v>
      </c>
      <c r="D49" s="9">
        <f t="shared" si="85"/>
        <v>1324129.0622423482</v>
      </c>
      <c r="E49" s="9">
        <f t="shared" si="86"/>
        <v>1690351.5867659864</v>
      </c>
      <c r="F49" s="9">
        <f t="shared" si="87"/>
        <v>1310634.1833972216</v>
      </c>
      <c r="G49" s="9">
        <f t="shared" si="88"/>
        <v>1234108.5158528353</v>
      </c>
      <c r="H49" s="10">
        <f t="shared" si="6"/>
        <v>-356058.46584009612</v>
      </c>
      <c r="I49" s="10">
        <f t="shared" si="6"/>
        <v>-29052.391287158243</v>
      </c>
      <c r="J49" s="10">
        <f t="shared" si="7"/>
        <v>42547.270132284844</v>
      </c>
      <c r="K49" s="10">
        <f t="shared" si="8"/>
        <v>90020.546389512951</v>
      </c>
      <c r="L49" s="18">
        <f t="shared" si="9"/>
        <v>-2.1469693669966303E-2</v>
      </c>
      <c r="M49" s="18">
        <f t="shared" si="10"/>
        <v>-5.8388273794315701E-2</v>
      </c>
      <c r="N49" s="18">
        <f t="shared" si="11"/>
        <v>-0.20831391883909234</v>
      </c>
      <c r="O49" s="18">
        <f t="shared" si="12"/>
        <v>-0.22463812046063597</v>
      </c>
      <c r="P49" s="5"/>
      <c r="Q49" s="10">
        <v>1929.343611</v>
      </c>
      <c r="R49" s="9">
        <v>7295.3431140499897</v>
      </c>
      <c r="S49" s="9">
        <v>7385.5125094899904</v>
      </c>
      <c r="T49" s="9">
        <v>1929.343611</v>
      </c>
      <c r="U49" s="10">
        <v>6352.8992011</v>
      </c>
      <c r="V49" s="10">
        <v>7122.8821980999901</v>
      </c>
      <c r="W49" s="10">
        <f t="shared" si="13"/>
        <v>5365.9995030499895</v>
      </c>
      <c r="X49" s="10">
        <f t="shared" si="13"/>
        <v>90.169395440000699</v>
      </c>
      <c r="Y49" s="10">
        <f t="shared" si="14"/>
        <v>942.44391294998968</v>
      </c>
      <c r="Z49" s="10">
        <f t="shared" si="15"/>
        <v>262.63031139000032</v>
      </c>
      <c r="AA49" s="18">
        <f t="shared" si="16"/>
        <v>1.2359856696300527E-2</v>
      </c>
      <c r="AB49" s="18">
        <f t="shared" si="17"/>
        <v>0.12120182811442499</v>
      </c>
      <c r="AC49" s="18">
        <f t="shared" si="18"/>
        <v>2.7812565229211468</v>
      </c>
      <c r="AD49" s="18">
        <f t="shared" si="19"/>
        <v>2.2927774839481403</v>
      </c>
      <c r="AE49" s="7"/>
      <c r="AF49" s="9">
        <v>56464.757181000001</v>
      </c>
      <c r="AG49" s="9">
        <v>55828.699529415098</v>
      </c>
      <c r="AH49" s="9">
        <v>56080.2844094264</v>
      </c>
      <c r="AI49" s="9">
        <v>56464.757180000001</v>
      </c>
      <c r="AJ49" s="10">
        <v>55834.004910000003</v>
      </c>
      <c r="AK49" s="10">
        <v>56263.4305673696</v>
      </c>
      <c r="AL49" s="10">
        <f t="shared" si="20"/>
        <v>-636.05765158490249</v>
      </c>
      <c r="AM49" s="10">
        <f t="shared" si="20"/>
        <v>251.58488001130172</v>
      </c>
      <c r="AN49" s="10">
        <f t="shared" si="21"/>
        <v>-5.305380584904924</v>
      </c>
      <c r="AO49" s="10">
        <f t="shared" si="22"/>
        <v>-183.1461579431998</v>
      </c>
      <c r="AP49" s="18">
        <f t="shared" si="23"/>
        <v>4.5063718505344436E-3</v>
      </c>
      <c r="AQ49" s="18">
        <f t="shared" si="24"/>
        <v>7.691113293087192E-3</v>
      </c>
      <c r="AR49" s="18">
        <f t="shared" si="25"/>
        <v>-1.1264684085083279E-2</v>
      </c>
      <c r="AS49" s="18">
        <f t="shared" si="26"/>
        <v>-1.117072491765557E-2</v>
      </c>
      <c r="AT49" s="7"/>
      <c r="AU49" s="9">
        <v>5955.0803312824601</v>
      </c>
      <c r="AV49" s="9">
        <v>6297.5321015407999</v>
      </c>
      <c r="AW49" s="9">
        <v>6315.4192078451197</v>
      </c>
      <c r="AX49" s="9">
        <v>5955.0803312824601</v>
      </c>
      <c r="AY49" s="10">
        <v>6297.418979</v>
      </c>
      <c r="AZ49" s="10">
        <v>6327.3133451768499</v>
      </c>
      <c r="BA49" s="10">
        <f t="shared" si="27"/>
        <v>342.45177025833982</v>
      </c>
      <c r="BB49" s="10">
        <f t="shared" si="27"/>
        <v>17.887106304319786</v>
      </c>
      <c r="BC49" s="10">
        <f t="shared" si="28"/>
        <v>0.11312254079984996</v>
      </c>
      <c r="BD49" s="10">
        <f t="shared" si="29"/>
        <v>-11.894137331730235</v>
      </c>
      <c r="BE49" s="18">
        <f t="shared" si="30"/>
        <v>2.8403358674334344E-3</v>
      </c>
      <c r="BF49" s="18">
        <f t="shared" si="31"/>
        <v>4.7470823009456093E-3</v>
      </c>
      <c r="BG49" s="18">
        <f t="shared" si="32"/>
        <v>5.7505818764428139E-2</v>
      </c>
      <c r="BH49" s="18">
        <f t="shared" si="33"/>
        <v>5.7486822792164653E-2</v>
      </c>
      <c r="BI49" s="1"/>
      <c r="BJ49" s="9">
        <v>1603.6123</v>
      </c>
      <c r="BK49" s="9">
        <v>2012.8066433884901</v>
      </c>
      <c r="BL49" s="9">
        <v>2147.8456095858901</v>
      </c>
      <c r="BM49" s="9">
        <v>2821.46179649434</v>
      </c>
      <c r="BN49" s="10">
        <v>3548.8805160000002</v>
      </c>
      <c r="BO49" s="10">
        <v>3779.0015307199701</v>
      </c>
      <c r="BP49" s="10">
        <f t="shared" si="34"/>
        <v>409.1943433884901</v>
      </c>
      <c r="BQ49" s="10">
        <f t="shared" si="34"/>
        <v>135.03896619739999</v>
      </c>
      <c r="BR49" s="10">
        <f t="shared" si="35"/>
        <v>-1536.0738726115101</v>
      </c>
      <c r="BS49" s="10">
        <f t="shared" si="36"/>
        <v>-1631.15592113408</v>
      </c>
      <c r="BT49" s="18">
        <f t="shared" si="37"/>
        <v>6.7089884982725695E-2</v>
      </c>
      <c r="BU49" s="18">
        <f t="shared" si="38"/>
        <v>6.4843269217568084E-2</v>
      </c>
      <c r="BV49" s="18">
        <f t="shared" si="39"/>
        <v>0.25517036966384588</v>
      </c>
      <c r="BW49" s="18">
        <f t="shared" si="40"/>
        <v>0.25781625695215027</v>
      </c>
      <c r="BX49" s="1"/>
      <c r="BY49" s="9">
        <v>204125.16715159599</v>
      </c>
      <c r="BZ49" s="9">
        <v>192657.31965037601</v>
      </c>
      <c r="CA49" s="9">
        <v>189887.87557374599</v>
      </c>
      <c r="CB49" s="9">
        <v>204125.1672</v>
      </c>
      <c r="CC49" s="10">
        <v>192739.71406112163</v>
      </c>
      <c r="CD49" s="10">
        <v>189321.50402994599</v>
      </c>
      <c r="CE49" s="10">
        <f t="shared" si="41"/>
        <v>-11467.847501219978</v>
      </c>
      <c r="CF49" s="10">
        <f t="shared" si="41"/>
        <v>-2769.4440766300249</v>
      </c>
      <c r="CG49" s="10">
        <f t="shared" si="42"/>
        <v>-82.394410745619098</v>
      </c>
      <c r="CH49" s="10">
        <f t="shared" si="43"/>
        <v>566.37154379999265</v>
      </c>
      <c r="CI49" s="18">
        <f t="shared" si="44"/>
        <v>-1.437497460078787E-2</v>
      </c>
      <c r="CJ49" s="18">
        <f t="shared" si="45"/>
        <v>-1.773485058762541E-2</v>
      </c>
      <c r="CK49" s="18">
        <f t="shared" si="46"/>
        <v>-5.6180468392235262E-2</v>
      </c>
      <c r="CL49" s="18">
        <f t="shared" si="47"/>
        <v>-5.5776822108971016E-2</v>
      </c>
      <c r="CM49" s="6"/>
      <c r="CN49" s="9">
        <v>52085.592199999999</v>
      </c>
      <c r="CO49" s="9">
        <v>52085.592199999999</v>
      </c>
      <c r="CP49" s="9">
        <v>52085.592199999999</v>
      </c>
      <c r="CQ49" s="9">
        <v>52085.592199999999</v>
      </c>
      <c r="CR49" s="9">
        <v>52085.592199999999</v>
      </c>
      <c r="CS49" s="9">
        <v>52085.592199999999</v>
      </c>
      <c r="CT49" s="10">
        <f t="shared" si="48"/>
        <v>0</v>
      </c>
      <c r="CU49" s="10">
        <f t="shared" si="48"/>
        <v>0</v>
      </c>
      <c r="CV49" s="10">
        <f t="shared" si="49"/>
        <v>0</v>
      </c>
      <c r="CW49" s="10">
        <f t="shared" si="50"/>
        <v>0</v>
      </c>
      <c r="CX49" s="18">
        <f t="shared" si="51"/>
        <v>0</v>
      </c>
      <c r="CY49" s="18">
        <f t="shared" si="52"/>
        <v>0</v>
      </c>
      <c r="CZ49" s="18">
        <f t="shared" si="53"/>
        <v>0</v>
      </c>
      <c r="DA49" s="18">
        <f t="shared" si="54"/>
        <v>0</v>
      </c>
      <c r="DB49" s="7"/>
      <c r="DC49" s="9">
        <v>928588.38148041605</v>
      </c>
      <c r="DD49" s="9">
        <v>731520.61806073599</v>
      </c>
      <c r="DE49" s="9">
        <v>713939.82872725395</v>
      </c>
      <c r="DF49" s="9">
        <v>908482.19934720942</v>
      </c>
      <c r="DG49" s="10">
        <v>688292.13130000001</v>
      </c>
      <c r="DH49" s="10">
        <v>622922.08797652205</v>
      </c>
      <c r="DI49" s="10">
        <f t="shared" si="55"/>
        <v>-197067.76341968006</v>
      </c>
      <c r="DJ49" s="10">
        <f t="shared" si="55"/>
        <v>-17580.78933348204</v>
      </c>
      <c r="DK49" s="10">
        <f t="shared" si="56"/>
        <v>43228.486760735977</v>
      </c>
      <c r="DL49" s="10">
        <f t="shared" si="57"/>
        <v>91017.7407507319</v>
      </c>
      <c r="DM49" s="18">
        <f t="shared" si="58"/>
        <v>-2.4033210957318991E-2</v>
      </c>
      <c r="DN49" s="18">
        <f t="shared" si="59"/>
        <v>-9.4974270881190245E-2</v>
      </c>
      <c r="DO49" s="18">
        <f t="shared" si="60"/>
        <v>-0.21222294759439247</v>
      </c>
      <c r="DP49" s="18">
        <f t="shared" si="61"/>
        <v>-0.24237136204256632</v>
      </c>
      <c r="DQ49" s="7"/>
      <c r="DR49" s="9">
        <v>458487.98511430802</v>
      </c>
      <c r="DS49" s="9">
        <v>305483.54223000002</v>
      </c>
      <c r="DT49" s="9">
        <v>296286.704005001</v>
      </c>
      <c r="DU49" s="9">
        <v>458487.98509999999</v>
      </c>
      <c r="DV49" s="10">
        <v>305483.54223000002</v>
      </c>
      <c r="DW49" s="10">
        <v>296286.704005001</v>
      </c>
      <c r="DX49" s="10">
        <f t="shared" si="62"/>
        <v>-153004.44288430799</v>
      </c>
      <c r="DY49" s="10">
        <f t="shared" si="62"/>
        <v>-9196.8382249990245</v>
      </c>
      <c r="DZ49" s="10">
        <f t="shared" si="63"/>
        <v>0</v>
      </c>
      <c r="EA49" s="10">
        <f t="shared" si="64"/>
        <v>0</v>
      </c>
      <c r="EB49" s="18">
        <f t="shared" si="65"/>
        <v>-3.0105838625095818E-2</v>
      </c>
      <c r="EC49" s="18">
        <f t="shared" si="66"/>
        <v>-3.0105838625095818E-2</v>
      </c>
      <c r="ED49" s="18">
        <f t="shared" si="67"/>
        <v>-0.33371527248671884</v>
      </c>
      <c r="EE49" s="18">
        <f t="shared" si="68"/>
        <v>-0.33371527246592614</v>
      </c>
      <c r="EF49" s="6"/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v>0</v>
      </c>
      <c r="EM49" s="10">
        <f t="shared" si="69"/>
        <v>0</v>
      </c>
      <c r="EN49" s="10">
        <f t="shared" si="69"/>
        <v>0</v>
      </c>
      <c r="EO49" s="10">
        <f t="shared" si="70"/>
        <v>0</v>
      </c>
      <c r="EP49" s="10">
        <f t="shared" si="71"/>
        <v>0</v>
      </c>
      <c r="EQ49" s="18">
        <f t="shared" si="72"/>
        <v>0</v>
      </c>
      <c r="ER49" s="18">
        <f t="shared" si="73"/>
        <v>0</v>
      </c>
      <c r="ES49" s="18">
        <f t="shared" si="74"/>
        <v>0</v>
      </c>
      <c r="ET49" s="18">
        <f t="shared" si="75"/>
        <v>0</v>
      </c>
      <c r="EU49" s="7"/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10">
        <f t="shared" si="76"/>
        <v>0</v>
      </c>
      <c r="FC49" s="10">
        <f t="shared" si="76"/>
        <v>0</v>
      </c>
      <c r="FD49" s="10">
        <f t="shared" si="77"/>
        <v>0</v>
      </c>
      <c r="FE49" s="10">
        <f t="shared" si="78"/>
        <v>0</v>
      </c>
      <c r="FF49" s="18">
        <f t="shared" si="79"/>
        <v>0</v>
      </c>
      <c r="FG49" s="18">
        <f t="shared" si="80"/>
        <v>0</v>
      </c>
      <c r="FH49" s="18">
        <f t="shared" si="81"/>
        <v>0</v>
      </c>
      <c r="FI49" s="18">
        <f t="shared" si="82"/>
        <v>0</v>
      </c>
      <c r="FJ49" s="7"/>
    </row>
    <row r="50" spans="1:166">
      <c r="A50" s="5" t="s">
        <v>46</v>
      </c>
      <c r="B50" s="9">
        <f t="shared" si="83"/>
        <v>627073.20165819849</v>
      </c>
      <c r="C50" s="9">
        <f t="shared" si="84"/>
        <v>442812.10927942279</v>
      </c>
      <c r="D50" s="9">
        <f t="shared" si="85"/>
        <v>423178.13674612367</v>
      </c>
      <c r="E50" s="9">
        <f t="shared" si="86"/>
        <v>618421.44188314455</v>
      </c>
      <c r="F50" s="9">
        <f t="shared" si="87"/>
        <v>471563.11488166486</v>
      </c>
      <c r="G50" s="9">
        <f t="shared" si="88"/>
        <v>449113.0717711469</v>
      </c>
      <c r="H50" s="10">
        <f t="shared" si="6"/>
        <v>-184261.09237877571</v>
      </c>
      <c r="I50" s="10">
        <f t="shared" si="6"/>
        <v>-19633.972533299122</v>
      </c>
      <c r="J50" s="10">
        <f t="shared" si="7"/>
        <v>-28751.005602242076</v>
      </c>
      <c r="K50" s="10">
        <f t="shared" si="8"/>
        <v>-25934.935025023238</v>
      </c>
      <c r="L50" s="18">
        <f t="shared" si="9"/>
        <v>-4.4339285493454547E-2</v>
      </c>
      <c r="M50" s="18">
        <f t="shared" si="10"/>
        <v>-4.7607716553809826E-2</v>
      </c>
      <c r="N50" s="18">
        <f t="shared" si="11"/>
        <v>-0.2938430344201054</v>
      </c>
      <c r="O50" s="18">
        <f t="shared" si="12"/>
        <v>-0.23747288993454677</v>
      </c>
      <c r="P50" s="5"/>
      <c r="Q50" s="10">
        <v>10333.8110779</v>
      </c>
      <c r="R50" s="9">
        <v>9664.7900484299898</v>
      </c>
      <c r="S50" s="9">
        <v>12869.377029740001</v>
      </c>
      <c r="T50" s="9">
        <v>10333.811079999999</v>
      </c>
      <c r="U50" s="10">
        <v>10440.8825813</v>
      </c>
      <c r="V50" s="10">
        <v>9960.6926395299906</v>
      </c>
      <c r="W50" s="10">
        <f t="shared" si="13"/>
        <v>-669.02102947001003</v>
      </c>
      <c r="X50" s="10">
        <f t="shared" si="13"/>
        <v>3204.5869813100107</v>
      </c>
      <c r="Y50" s="10">
        <f t="shared" si="14"/>
        <v>-776.09253287001047</v>
      </c>
      <c r="Z50" s="10">
        <f t="shared" si="15"/>
        <v>2908.68439021001</v>
      </c>
      <c r="AA50" s="18">
        <f t="shared" si="16"/>
        <v>0.3315733673728985</v>
      </c>
      <c r="AB50" s="18">
        <f t="shared" si="17"/>
        <v>-4.599131711624143E-2</v>
      </c>
      <c r="AC50" s="18">
        <f t="shared" si="18"/>
        <v>-6.4740977401917643E-2</v>
      </c>
      <c r="AD50" s="18">
        <f t="shared" si="19"/>
        <v>1.0361279151621652E-2</v>
      </c>
      <c r="AE50" s="7"/>
      <c r="AF50" s="9">
        <v>74218.950551269896</v>
      </c>
      <c r="AG50" s="9">
        <v>14715.537018788498</v>
      </c>
      <c r="AH50" s="9">
        <v>14135.8396801702</v>
      </c>
      <c r="AI50" s="9">
        <v>74246.962950000001</v>
      </c>
      <c r="AJ50" s="10">
        <v>70320.234209999995</v>
      </c>
      <c r="AK50" s="10">
        <v>70373.608624787594</v>
      </c>
      <c r="AL50" s="10">
        <f t="shared" si="20"/>
        <v>-59503.413532481398</v>
      </c>
      <c r="AM50" s="10">
        <f t="shared" si="20"/>
        <v>-579.69733861829809</v>
      </c>
      <c r="AN50" s="10">
        <f t="shared" si="21"/>
        <v>-55604.697191211497</v>
      </c>
      <c r="AO50" s="10">
        <f t="shared" si="22"/>
        <v>-56237.76894461739</v>
      </c>
      <c r="AP50" s="18">
        <f t="shared" si="23"/>
        <v>-3.9393556475591229E-2</v>
      </c>
      <c r="AQ50" s="18">
        <f t="shared" si="24"/>
        <v>7.5901929774870491E-4</v>
      </c>
      <c r="AR50" s="18">
        <f t="shared" si="25"/>
        <v>-0.80172803698398953</v>
      </c>
      <c r="AS50" s="18">
        <f t="shared" si="26"/>
        <v>-5.2887398810431828E-2</v>
      </c>
      <c r="AT50" s="7"/>
      <c r="AU50" s="9">
        <v>2838.5381563999899</v>
      </c>
      <c r="AV50" s="9">
        <v>3053.2992023203701</v>
      </c>
      <c r="AW50" s="9">
        <v>3077.9881317854101</v>
      </c>
      <c r="AX50" s="9">
        <v>2838.5381563999899</v>
      </c>
      <c r="AY50" s="10">
        <v>3053.275138</v>
      </c>
      <c r="AZ50" s="10">
        <v>3091.6866296174398</v>
      </c>
      <c r="BA50" s="10">
        <f t="shared" si="27"/>
        <v>214.76104592038018</v>
      </c>
      <c r="BB50" s="10">
        <f t="shared" si="27"/>
        <v>24.688929465040019</v>
      </c>
      <c r="BC50" s="10">
        <f t="shared" si="28"/>
        <v>2.4064320370143832E-2</v>
      </c>
      <c r="BD50" s="10">
        <f t="shared" si="29"/>
        <v>-13.698497832029716</v>
      </c>
      <c r="BE50" s="18">
        <f t="shared" si="30"/>
        <v>8.0859843169898138E-3</v>
      </c>
      <c r="BF50" s="18">
        <f t="shared" si="31"/>
        <v>1.2580422622050605E-2</v>
      </c>
      <c r="BG50" s="18">
        <f t="shared" si="32"/>
        <v>7.5659030841689817E-2</v>
      </c>
      <c r="BH50" s="18">
        <f t="shared" si="33"/>
        <v>7.5650553125681003E-2</v>
      </c>
      <c r="BI50" s="1"/>
      <c r="BJ50" s="9">
        <v>2.0401758999999999</v>
      </c>
      <c r="BK50" s="9">
        <v>2.7763980845999998</v>
      </c>
      <c r="BL50" s="9">
        <v>3.0318848477999998</v>
      </c>
      <c r="BM50" s="9">
        <v>2.0203231941999902</v>
      </c>
      <c r="BN50" s="10">
        <v>2.7600413769999999</v>
      </c>
      <c r="BO50" s="10">
        <v>3.0023924821999901</v>
      </c>
      <c r="BP50" s="10">
        <f t="shared" si="34"/>
        <v>0.73622218459999988</v>
      </c>
      <c r="BQ50" s="10">
        <f t="shared" si="34"/>
        <v>0.25548676319999997</v>
      </c>
      <c r="BR50" s="10">
        <f t="shared" si="35"/>
        <v>1.6356707599999964E-2</v>
      </c>
      <c r="BS50" s="10">
        <f t="shared" si="36"/>
        <v>2.9492365600009673E-2</v>
      </c>
      <c r="BT50" s="18">
        <f t="shared" si="37"/>
        <v>9.2020940591020603E-2</v>
      </c>
      <c r="BU50" s="18">
        <f t="shared" si="38"/>
        <v>8.780705507517117E-2</v>
      </c>
      <c r="BV50" s="18">
        <f t="shared" si="39"/>
        <v>0.36086211223257753</v>
      </c>
      <c r="BW50" s="18">
        <f t="shared" si="40"/>
        <v>0.36613853908306193</v>
      </c>
      <c r="BX50" s="1"/>
      <c r="BY50" s="9">
        <v>70069.228517577605</v>
      </c>
      <c r="BZ50" s="9">
        <v>66175.717263211001</v>
      </c>
      <c r="CA50" s="9">
        <v>65229.177171951</v>
      </c>
      <c r="CB50" s="9">
        <v>70069.228520000004</v>
      </c>
      <c r="CC50" s="10">
        <v>66199.367909987879</v>
      </c>
      <c r="CD50" s="10">
        <v>65038.409347577501</v>
      </c>
      <c r="CE50" s="10">
        <f t="shared" si="41"/>
        <v>-3893.5112543666037</v>
      </c>
      <c r="CF50" s="10">
        <f t="shared" si="41"/>
        <v>-946.54009126000165</v>
      </c>
      <c r="CG50" s="10">
        <f t="shared" si="42"/>
        <v>-23.650646776877693</v>
      </c>
      <c r="CH50" s="10">
        <f t="shared" si="43"/>
        <v>190.76782437349902</v>
      </c>
      <c r="CI50" s="18">
        <f t="shared" si="44"/>
        <v>-1.4303435314424778E-2</v>
      </c>
      <c r="CJ50" s="18">
        <f t="shared" si="45"/>
        <v>-1.7537305854475053E-2</v>
      </c>
      <c r="CK50" s="18">
        <f t="shared" si="46"/>
        <v>-5.5566635122718318E-2</v>
      </c>
      <c r="CL50" s="18">
        <f t="shared" si="47"/>
        <v>-5.5229102585417258E-2</v>
      </c>
      <c r="CM50" s="6"/>
      <c r="CN50" s="9">
        <v>36578.131800000017</v>
      </c>
      <c r="CO50" s="9">
        <v>36578.131800000017</v>
      </c>
      <c r="CP50" s="9">
        <v>36578.131800000017</v>
      </c>
      <c r="CQ50" s="9">
        <v>36578.131800000017</v>
      </c>
      <c r="CR50" s="9">
        <v>36578.131800000017</v>
      </c>
      <c r="CS50" s="9">
        <v>36578.131800000017</v>
      </c>
      <c r="CT50" s="10">
        <f t="shared" si="48"/>
        <v>0</v>
      </c>
      <c r="CU50" s="10">
        <f t="shared" si="48"/>
        <v>0</v>
      </c>
      <c r="CV50" s="10">
        <f t="shared" si="49"/>
        <v>0</v>
      </c>
      <c r="CW50" s="10">
        <f t="shared" si="50"/>
        <v>0</v>
      </c>
      <c r="CX50" s="18">
        <f t="shared" si="51"/>
        <v>0</v>
      </c>
      <c r="CY50" s="18">
        <f t="shared" si="52"/>
        <v>0</v>
      </c>
      <c r="CZ50" s="18">
        <f t="shared" si="53"/>
        <v>0</v>
      </c>
      <c r="DA50" s="18">
        <f t="shared" si="54"/>
        <v>0</v>
      </c>
      <c r="DB50" s="7"/>
      <c r="DC50" s="9">
        <v>317028.52775487897</v>
      </c>
      <c r="DD50" s="9">
        <v>231181.76584758825</v>
      </c>
      <c r="DE50" s="9">
        <v>211601.97042968901</v>
      </c>
      <c r="DF50" s="9">
        <v>308348.77545355039</v>
      </c>
      <c r="DG50" s="10">
        <v>203528.37150000001</v>
      </c>
      <c r="DH50" s="10">
        <v>184384.91971921199</v>
      </c>
      <c r="DI50" s="10">
        <f t="shared" si="55"/>
        <v>-85846.761907290726</v>
      </c>
      <c r="DJ50" s="10">
        <f t="shared" si="55"/>
        <v>-19579.795417899237</v>
      </c>
      <c r="DK50" s="10">
        <f t="shared" si="56"/>
        <v>27653.394347588241</v>
      </c>
      <c r="DL50" s="10">
        <f t="shared" si="57"/>
        <v>27217.050710477022</v>
      </c>
      <c r="DM50" s="18">
        <f t="shared" si="58"/>
        <v>-8.4694376072928068E-2</v>
      </c>
      <c r="DN50" s="18">
        <f t="shared" si="59"/>
        <v>-9.405790278623645E-2</v>
      </c>
      <c r="DO50" s="18">
        <f t="shared" si="60"/>
        <v>-0.27078560568424925</v>
      </c>
      <c r="DP50" s="18">
        <f t="shared" si="61"/>
        <v>-0.33994104176145984</v>
      </c>
      <c r="DQ50" s="7"/>
      <c r="DR50" s="9">
        <v>116003.973624272</v>
      </c>
      <c r="DS50" s="9">
        <v>81440.091700999998</v>
      </c>
      <c r="DT50" s="9">
        <v>79682.620617940207</v>
      </c>
      <c r="DU50" s="9">
        <v>116003.9736</v>
      </c>
      <c r="DV50" s="10">
        <v>81440.091700999998</v>
      </c>
      <c r="DW50" s="10">
        <v>79682.620617940207</v>
      </c>
      <c r="DX50" s="10">
        <f t="shared" si="62"/>
        <v>-34563.881923271998</v>
      </c>
      <c r="DY50" s="10">
        <f t="shared" si="62"/>
        <v>-1757.4710830597905</v>
      </c>
      <c r="DZ50" s="10">
        <f t="shared" si="63"/>
        <v>0</v>
      </c>
      <c r="EA50" s="10">
        <f t="shared" si="64"/>
        <v>0</v>
      </c>
      <c r="EB50" s="18">
        <f t="shared" si="65"/>
        <v>-2.1579925149301012E-2</v>
      </c>
      <c r="EC50" s="18">
        <f t="shared" si="66"/>
        <v>-2.1579925149301012E-2</v>
      </c>
      <c r="ED50" s="18">
        <f t="shared" si="67"/>
        <v>-0.29795429280053604</v>
      </c>
      <c r="EE50" s="18">
        <f t="shared" si="68"/>
        <v>-0.29795429265364409</v>
      </c>
      <c r="EF50" s="6"/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v>0</v>
      </c>
      <c r="EM50" s="10">
        <f t="shared" si="69"/>
        <v>0</v>
      </c>
      <c r="EN50" s="10">
        <f t="shared" si="69"/>
        <v>0</v>
      </c>
      <c r="EO50" s="10">
        <f t="shared" si="70"/>
        <v>0</v>
      </c>
      <c r="EP50" s="10">
        <f t="shared" si="71"/>
        <v>0</v>
      </c>
      <c r="EQ50" s="18">
        <f t="shared" si="72"/>
        <v>0</v>
      </c>
      <c r="ER50" s="18">
        <f t="shared" si="73"/>
        <v>0</v>
      </c>
      <c r="ES50" s="18">
        <f t="shared" si="74"/>
        <v>0</v>
      </c>
      <c r="ET50" s="18">
        <f t="shared" si="75"/>
        <v>0</v>
      </c>
      <c r="EU50" s="7"/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10">
        <f t="shared" si="76"/>
        <v>0</v>
      </c>
      <c r="FC50" s="10">
        <f t="shared" si="76"/>
        <v>0</v>
      </c>
      <c r="FD50" s="10">
        <f t="shared" si="77"/>
        <v>0</v>
      </c>
      <c r="FE50" s="10">
        <f t="shared" si="78"/>
        <v>0</v>
      </c>
      <c r="FF50" s="18">
        <f t="shared" si="79"/>
        <v>0</v>
      </c>
      <c r="FG50" s="18">
        <f t="shared" si="80"/>
        <v>0</v>
      </c>
      <c r="FH50" s="18">
        <f t="shared" si="81"/>
        <v>0</v>
      </c>
      <c r="FI50" s="18">
        <f t="shared" si="82"/>
        <v>0</v>
      </c>
      <c r="FJ50" s="7"/>
    </row>
    <row r="51" spans="1:166">
      <c r="A51" s="5" t="s">
        <v>47</v>
      </c>
      <c r="B51" s="9">
        <f t="shared" si="83"/>
        <v>1689124.7371337987</v>
      </c>
      <c r="C51" s="9">
        <f t="shared" si="84"/>
        <v>1268907.0178186256</v>
      </c>
      <c r="D51" s="9">
        <f t="shared" si="85"/>
        <v>1233240.9374924065</v>
      </c>
      <c r="E51" s="9">
        <f t="shared" si="86"/>
        <v>1710373.9635434144</v>
      </c>
      <c r="F51" s="9">
        <f t="shared" si="87"/>
        <v>1329329.6978446117</v>
      </c>
      <c r="G51" s="9">
        <f t="shared" si="88"/>
        <v>1243530.5535264895</v>
      </c>
      <c r="H51" s="10">
        <f t="shared" si="6"/>
        <v>-420217.7193151731</v>
      </c>
      <c r="I51" s="10">
        <f t="shared" si="6"/>
        <v>-35666.080326219089</v>
      </c>
      <c r="J51" s="10">
        <f t="shared" si="7"/>
        <v>-60422.680025986163</v>
      </c>
      <c r="K51" s="10">
        <f t="shared" si="8"/>
        <v>-10289.616034083068</v>
      </c>
      <c r="L51" s="18">
        <f t="shared" si="9"/>
        <v>-2.8107717764484074E-2</v>
      </c>
      <c r="M51" s="18">
        <f t="shared" si="10"/>
        <v>-6.4543163714192026E-2</v>
      </c>
      <c r="N51" s="18">
        <f t="shared" si="11"/>
        <v>-0.24877838212719686</v>
      </c>
      <c r="O51" s="18">
        <f t="shared" si="12"/>
        <v>-0.22278418276982304</v>
      </c>
      <c r="P51" s="5"/>
      <c r="Q51" s="10">
        <v>10991.4401025726</v>
      </c>
      <c r="R51" s="9">
        <v>11832.3552174299</v>
      </c>
      <c r="S51" s="9">
        <v>15082.55856734</v>
      </c>
      <c r="T51" s="9">
        <v>10991.4401</v>
      </c>
      <c r="U51" s="10">
        <v>11884.888335</v>
      </c>
      <c r="V51" s="10">
        <v>13420.359006070001</v>
      </c>
      <c r="W51" s="10">
        <f t="shared" si="13"/>
        <v>840.91511485730007</v>
      </c>
      <c r="X51" s="10">
        <f t="shared" si="13"/>
        <v>3250.2033499100999</v>
      </c>
      <c r="Y51" s="10">
        <f t="shared" si="14"/>
        <v>-52.533117570099421</v>
      </c>
      <c r="Z51" s="10">
        <f t="shared" si="15"/>
        <v>1662.1995612699993</v>
      </c>
      <c r="AA51" s="18">
        <f t="shared" si="16"/>
        <v>0.27468777687829377</v>
      </c>
      <c r="AB51" s="18">
        <f t="shared" si="17"/>
        <v>0.1291952122552274</v>
      </c>
      <c r="AC51" s="18">
        <f t="shared" si="18"/>
        <v>7.6506363771247754E-2</v>
      </c>
      <c r="AD51" s="18">
        <f t="shared" si="19"/>
        <v>8.1285821227374919E-2</v>
      </c>
      <c r="AE51" s="7"/>
      <c r="AF51" s="9">
        <v>55492.782773008003</v>
      </c>
      <c r="AG51" s="9">
        <v>54451.681445933602</v>
      </c>
      <c r="AH51" s="9">
        <v>54246.8425715134</v>
      </c>
      <c r="AI51" s="9">
        <v>55492.782769999998</v>
      </c>
      <c r="AJ51" s="10">
        <v>54972.92985</v>
      </c>
      <c r="AK51" s="10">
        <v>55274.010498252697</v>
      </c>
      <c r="AL51" s="10">
        <f t="shared" si="20"/>
        <v>-1041.1013270744006</v>
      </c>
      <c r="AM51" s="10">
        <f t="shared" si="20"/>
        <v>-204.83887442020205</v>
      </c>
      <c r="AN51" s="10">
        <f t="shared" si="21"/>
        <v>-521.24840406639851</v>
      </c>
      <c r="AO51" s="10">
        <f t="shared" si="22"/>
        <v>-1027.1679267392974</v>
      </c>
      <c r="AP51" s="18">
        <f t="shared" si="23"/>
        <v>-3.7618466313770593E-3</v>
      </c>
      <c r="AQ51" s="18">
        <f t="shared" si="24"/>
        <v>5.4768892448379637E-3</v>
      </c>
      <c r="AR51" s="18">
        <f t="shared" si="25"/>
        <v>-1.8761022155493669E-2</v>
      </c>
      <c r="AS51" s="18">
        <f t="shared" si="26"/>
        <v>-9.3679374875580337E-3</v>
      </c>
      <c r="AT51" s="7"/>
      <c r="AU51" s="9">
        <v>3053.3666093398001</v>
      </c>
      <c r="AV51" s="9">
        <v>3526.5922563295999</v>
      </c>
      <c r="AW51" s="9">
        <v>3605.0536927800799</v>
      </c>
      <c r="AX51" s="9">
        <v>3053.3666093398001</v>
      </c>
      <c r="AY51" s="10">
        <v>3526.637995</v>
      </c>
      <c r="AZ51" s="10">
        <v>3645.7861755046702</v>
      </c>
      <c r="BA51" s="10">
        <f t="shared" si="27"/>
        <v>473.22564698979977</v>
      </c>
      <c r="BB51" s="10">
        <f t="shared" si="27"/>
        <v>78.461436450480051</v>
      </c>
      <c r="BC51" s="10">
        <f t="shared" si="28"/>
        <v>-4.5738670400169212E-2</v>
      </c>
      <c r="BD51" s="10">
        <f t="shared" si="29"/>
        <v>-40.732482724590227</v>
      </c>
      <c r="BE51" s="18">
        <f t="shared" si="30"/>
        <v>2.2248513791084258E-2</v>
      </c>
      <c r="BF51" s="18">
        <f t="shared" si="31"/>
        <v>3.3785202981875692E-2</v>
      </c>
      <c r="BG51" s="18">
        <f t="shared" si="32"/>
        <v>0.15498487654324639</v>
      </c>
      <c r="BH51" s="18">
        <f t="shared" si="33"/>
        <v>0.15499985629387977</v>
      </c>
      <c r="BI51" s="1"/>
      <c r="BJ51" s="9">
        <v>61.430618000000003</v>
      </c>
      <c r="BK51" s="9">
        <v>69.124491829199897</v>
      </c>
      <c r="BL51" s="9">
        <v>71.494900473200104</v>
      </c>
      <c r="BM51" s="9">
        <v>60.798982746300098</v>
      </c>
      <c r="BN51" s="10">
        <v>68.452569830000002</v>
      </c>
      <c r="BO51" s="10">
        <v>70.759521801299897</v>
      </c>
      <c r="BP51" s="10">
        <f t="shared" si="34"/>
        <v>7.6938738291998945</v>
      </c>
      <c r="BQ51" s="10">
        <f t="shared" si="34"/>
        <v>2.3704086440002072</v>
      </c>
      <c r="BR51" s="10">
        <f t="shared" si="35"/>
        <v>0.67192199919989548</v>
      </c>
      <c r="BS51" s="10">
        <f t="shared" si="36"/>
        <v>0.73537867190020734</v>
      </c>
      <c r="BT51" s="18">
        <f t="shared" si="37"/>
        <v>3.4291878048915911E-2</v>
      </c>
      <c r="BU51" s="18">
        <f t="shared" si="38"/>
        <v>3.3701466241941605E-2</v>
      </c>
      <c r="BV51" s="18">
        <f t="shared" si="39"/>
        <v>0.1252449361521952</v>
      </c>
      <c r="BW51" s="18">
        <f t="shared" si="40"/>
        <v>0.12588347268303038</v>
      </c>
      <c r="BX51" s="1"/>
      <c r="BY51" s="9">
        <v>166778.94666540099</v>
      </c>
      <c r="BZ51" s="9">
        <v>160729.98654152601</v>
      </c>
      <c r="CA51" s="9">
        <v>159011.89323897599</v>
      </c>
      <c r="CB51" s="9">
        <v>166778.9467</v>
      </c>
      <c r="CC51" s="10">
        <v>160806.23317478178</v>
      </c>
      <c r="CD51" s="10">
        <v>159014.41576462801</v>
      </c>
      <c r="CE51" s="10">
        <f t="shared" si="41"/>
        <v>-6048.9601238749747</v>
      </c>
      <c r="CF51" s="10">
        <f t="shared" si="41"/>
        <v>-1718.0933025500271</v>
      </c>
      <c r="CG51" s="10">
        <f t="shared" si="42"/>
        <v>-76.246633255766938</v>
      </c>
      <c r="CH51" s="10">
        <f t="shared" si="43"/>
        <v>-2.522525652020704</v>
      </c>
      <c r="CI51" s="18">
        <f t="shared" si="44"/>
        <v>-1.0689314044745114E-2</v>
      </c>
      <c r="CJ51" s="18">
        <f t="shared" si="45"/>
        <v>-1.1142711167210977E-2</v>
      </c>
      <c r="CK51" s="18">
        <f t="shared" si="46"/>
        <v>-3.626932682343087E-2</v>
      </c>
      <c r="CL51" s="18">
        <f t="shared" si="47"/>
        <v>-3.5812155211424057E-2</v>
      </c>
      <c r="CM51" s="6"/>
      <c r="CN51" s="9">
        <v>11923.987800000001</v>
      </c>
      <c r="CO51" s="9">
        <v>11923.987800000001</v>
      </c>
      <c r="CP51" s="9">
        <v>11923.987800000001</v>
      </c>
      <c r="CQ51" s="9">
        <v>11923.987800000001</v>
      </c>
      <c r="CR51" s="9">
        <v>11923.987800000001</v>
      </c>
      <c r="CS51" s="9">
        <v>11923.987800000001</v>
      </c>
      <c r="CT51" s="10">
        <f t="shared" si="48"/>
        <v>0</v>
      </c>
      <c r="CU51" s="10">
        <f t="shared" si="48"/>
        <v>0</v>
      </c>
      <c r="CV51" s="10">
        <f t="shared" si="49"/>
        <v>0</v>
      </c>
      <c r="CW51" s="10">
        <f t="shared" si="50"/>
        <v>0</v>
      </c>
      <c r="CX51" s="18">
        <f t="shared" si="51"/>
        <v>0</v>
      </c>
      <c r="CY51" s="18">
        <f t="shared" si="52"/>
        <v>0</v>
      </c>
      <c r="CZ51" s="18">
        <f t="shared" si="53"/>
        <v>0</v>
      </c>
      <c r="DA51" s="18">
        <f t="shared" si="54"/>
        <v>0</v>
      </c>
      <c r="DB51" s="7"/>
      <c r="DC51" s="9">
        <v>918454.20721390005</v>
      </c>
      <c r="DD51" s="9">
        <v>653025.71584557742</v>
      </c>
      <c r="DE51" s="9">
        <v>632716.09728167299</v>
      </c>
      <c r="DF51" s="9">
        <v>939704.06518132857</v>
      </c>
      <c r="DG51" s="10">
        <v>712798.9939</v>
      </c>
      <c r="DH51" s="10">
        <v>643598.22532058205</v>
      </c>
      <c r="DI51" s="10">
        <f t="shared" si="55"/>
        <v>-265428.49136832263</v>
      </c>
      <c r="DJ51" s="10">
        <f t="shared" si="55"/>
        <v>-20309.618563904427</v>
      </c>
      <c r="DK51" s="10">
        <f t="shared" si="56"/>
        <v>-59773.278054422582</v>
      </c>
      <c r="DL51" s="10">
        <f t="shared" si="57"/>
        <v>-10882.128038909053</v>
      </c>
      <c r="DM51" s="18">
        <f t="shared" si="58"/>
        <v>-3.1100794457391771E-2</v>
      </c>
      <c r="DN51" s="18">
        <f t="shared" si="59"/>
        <v>-9.7083145699734627E-2</v>
      </c>
      <c r="DO51" s="18">
        <f t="shared" si="60"/>
        <v>-0.28899480157371266</v>
      </c>
      <c r="DP51" s="18">
        <f t="shared" si="61"/>
        <v>-0.24146439255590979</v>
      </c>
      <c r="DQ51" s="7"/>
      <c r="DR51" s="9">
        <v>522368.57535157702</v>
      </c>
      <c r="DS51" s="9">
        <v>373347.57422000001</v>
      </c>
      <c r="DT51" s="9">
        <v>356583.00943965098</v>
      </c>
      <c r="DU51" s="9">
        <v>522368.57539999997</v>
      </c>
      <c r="DV51" s="10">
        <v>373347.57422000001</v>
      </c>
      <c r="DW51" s="10">
        <v>356583.00943965098</v>
      </c>
      <c r="DX51" s="10">
        <f t="shared" si="62"/>
        <v>-149021.00113157701</v>
      </c>
      <c r="DY51" s="10">
        <f t="shared" si="62"/>
        <v>-16764.564780349028</v>
      </c>
      <c r="DZ51" s="10">
        <f t="shared" si="63"/>
        <v>0</v>
      </c>
      <c r="EA51" s="10">
        <f t="shared" si="64"/>
        <v>0</v>
      </c>
      <c r="EB51" s="18">
        <f t="shared" si="65"/>
        <v>-4.4903371383552333E-2</v>
      </c>
      <c r="EC51" s="18">
        <f t="shared" si="66"/>
        <v>-4.4903371383552333E-2</v>
      </c>
      <c r="ED51" s="18">
        <f t="shared" si="67"/>
        <v>-0.28527941412111041</v>
      </c>
      <c r="EE51" s="18">
        <f t="shared" si="68"/>
        <v>-0.28527941418736419</v>
      </c>
      <c r="EF51" s="6"/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v>0</v>
      </c>
      <c r="EM51" s="10">
        <f t="shared" si="69"/>
        <v>0</v>
      </c>
      <c r="EN51" s="10">
        <f t="shared" si="69"/>
        <v>0</v>
      </c>
      <c r="EO51" s="10">
        <f t="shared" si="70"/>
        <v>0</v>
      </c>
      <c r="EP51" s="10">
        <f t="shared" si="71"/>
        <v>0</v>
      </c>
      <c r="EQ51" s="18">
        <f t="shared" si="72"/>
        <v>0</v>
      </c>
      <c r="ER51" s="18">
        <f t="shared" si="73"/>
        <v>0</v>
      </c>
      <c r="ES51" s="18">
        <f t="shared" si="74"/>
        <v>0</v>
      </c>
      <c r="ET51" s="18">
        <f t="shared" si="75"/>
        <v>0</v>
      </c>
      <c r="EU51" s="7"/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10">
        <f t="shared" si="76"/>
        <v>0</v>
      </c>
      <c r="FC51" s="10">
        <f t="shared" si="76"/>
        <v>0</v>
      </c>
      <c r="FD51" s="10">
        <f t="shared" si="77"/>
        <v>0</v>
      </c>
      <c r="FE51" s="10">
        <f t="shared" si="78"/>
        <v>0</v>
      </c>
      <c r="FF51" s="18">
        <f t="shared" si="79"/>
        <v>0</v>
      </c>
      <c r="FG51" s="18">
        <f t="shared" si="80"/>
        <v>0</v>
      </c>
      <c r="FH51" s="18">
        <f t="shared" si="81"/>
        <v>0</v>
      </c>
      <c r="FI51" s="18">
        <f t="shared" si="82"/>
        <v>0</v>
      </c>
      <c r="FJ51" s="7"/>
    </row>
    <row r="52" spans="1:166">
      <c r="A52" s="5" t="s">
        <v>48</v>
      </c>
      <c r="B52" s="9">
        <f t="shared" si="83"/>
        <v>441774.80482444254</v>
      </c>
      <c r="C52" s="9">
        <f t="shared" si="84"/>
        <v>382722.12179400783</v>
      </c>
      <c r="D52" s="9">
        <f t="shared" si="85"/>
        <v>373619.36186372692</v>
      </c>
      <c r="E52" s="9">
        <f t="shared" si="86"/>
        <v>452669.27838407602</v>
      </c>
      <c r="F52" s="9">
        <f t="shared" si="87"/>
        <v>388912.72646115534</v>
      </c>
      <c r="G52" s="9">
        <f t="shared" si="88"/>
        <v>377727.44919757551</v>
      </c>
      <c r="H52" s="10">
        <f t="shared" si="6"/>
        <v>-59052.68303043471</v>
      </c>
      <c r="I52" s="10">
        <f t="shared" si="6"/>
        <v>-9102.7599302809103</v>
      </c>
      <c r="J52" s="10">
        <f t="shared" si="7"/>
        <v>-6190.6046671475051</v>
      </c>
      <c r="K52" s="10">
        <f t="shared" si="8"/>
        <v>-4108.0873338485835</v>
      </c>
      <c r="L52" s="18">
        <f t="shared" si="9"/>
        <v>-2.3784253409789256E-2</v>
      </c>
      <c r="M52" s="18">
        <f t="shared" si="10"/>
        <v>-2.8760378621081249E-2</v>
      </c>
      <c r="N52" s="18">
        <f t="shared" si="11"/>
        <v>-0.13367145972460273</v>
      </c>
      <c r="O52" s="18">
        <f t="shared" si="12"/>
        <v>-0.14084576746740299</v>
      </c>
      <c r="P52" s="5"/>
      <c r="Q52" s="10">
        <v>7150.8410955770996</v>
      </c>
      <c r="R52" s="9">
        <v>7344.6859582699899</v>
      </c>
      <c r="S52" s="9">
        <v>7377.1812097599995</v>
      </c>
      <c r="T52" s="9">
        <v>7150.8410960000001</v>
      </c>
      <c r="U52" s="10">
        <v>7469.6805371999999</v>
      </c>
      <c r="V52" s="10">
        <v>7836.1211536399896</v>
      </c>
      <c r="W52" s="10">
        <f t="shared" si="13"/>
        <v>193.84486269289027</v>
      </c>
      <c r="X52" s="10">
        <f t="shared" si="13"/>
        <v>32.49525149000965</v>
      </c>
      <c r="Y52" s="10">
        <f t="shared" si="14"/>
        <v>-124.99457893000999</v>
      </c>
      <c r="Z52" s="10">
        <f t="shared" si="15"/>
        <v>-458.9399438799901</v>
      </c>
      <c r="AA52" s="18">
        <f t="shared" si="16"/>
        <v>4.4243214311185837E-3</v>
      </c>
      <c r="AB52" s="18">
        <f t="shared" si="17"/>
        <v>4.9057066713237181E-2</v>
      </c>
      <c r="AC52" s="18">
        <f t="shared" si="18"/>
        <v>2.7107980739886132E-2</v>
      </c>
      <c r="AD52" s="18">
        <f t="shared" si="19"/>
        <v>4.458768373112787E-2</v>
      </c>
      <c r="AE52" s="7"/>
      <c r="AF52" s="9">
        <v>19240.9064126755</v>
      </c>
      <c r="AG52" s="9">
        <v>18871.1461787423</v>
      </c>
      <c r="AH52" s="9">
        <v>18127.442258534498</v>
      </c>
      <c r="AI52" s="9">
        <v>19240.90641</v>
      </c>
      <c r="AJ52" s="10">
        <v>19143.60959</v>
      </c>
      <c r="AK52" s="10">
        <v>19186.3830565649</v>
      </c>
      <c r="AL52" s="10">
        <f t="shared" si="20"/>
        <v>-369.76023393320065</v>
      </c>
      <c r="AM52" s="10">
        <f t="shared" si="20"/>
        <v>-743.70392020780127</v>
      </c>
      <c r="AN52" s="10">
        <f t="shared" si="21"/>
        <v>-272.4634112577005</v>
      </c>
      <c r="AO52" s="10">
        <f t="shared" si="22"/>
        <v>-1058.9407980304022</v>
      </c>
      <c r="AP52" s="18">
        <f t="shared" si="23"/>
        <v>-3.9409578685027528E-2</v>
      </c>
      <c r="AQ52" s="18">
        <f t="shared" si="24"/>
        <v>2.2343469952105541E-3</v>
      </c>
      <c r="AR52" s="18">
        <f t="shared" si="25"/>
        <v>-1.9217402028919514E-2</v>
      </c>
      <c r="AS52" s="18">
        <f t="shared" si="26"/>
        <v>-5.0567690485429457E-3</v>
      </c>
      <c r="AT52" s="7"/>
      <c r="AU52" s="9">
        <v>3247.9185997929799</v>
      </c>
      <c r="AV52" s="9">
        <v>4001.6520682218502</v>
      </c>
      <c r="AW52" s="9">
        <v>4130.7293574458099</v>
      </c>
      <c r="AX52" s="9">
        <v>3247.9185997929799</v>
      </c>
      <c r="AY52" s="10">
        <v>4001.760612</v>
      </c>
      <c r="AZ52" s="10">
        <v>4196.9604146524898</v>
      </c>
      <c r="BA52" s="10">
        <f t="shared" si="27"/>
        <v>753.73346842887031</v>
      </c>
      <c r="BB52" s="10">
        <f t="shared" si="27"/>
        <v>129.07728922395972</v>
      </c>
      <c r="BC52" s="10">
        <f t="shared" si="28"/>
        <v>-0.10854377814985128</v>
      </c>
      <c r="BD52" s="10">
        <f t="shared" si="29"/>
        <v>-66.231057206679907</v>
      </c>
      <c r="BE52" s="18">
        <f t="shared" si="30"/>
        <v>3.2256000027837434E-2</v>
      </c>
      <c r="BF52" s="18">
        <f t="shared" si="31"/>
        <v>4.8778480668520752E-2</v>
      </c>
      <c r="BG52" s="18">
        <f t="shared" si="32"/>
        <v>0.23206661290000088</v>
      </c>
      <c r="BH52" s="18">
        <f t="shared" si="33"/>
        <v>0.23210003238845628</v>
      </c>
      <c r="BI52" s="1"/>
      <c r="BJ52" s="9">
        <v>0</v>
      </c>
      <c r="BK52" s="9">
        <v>0</v>
      </c>
      <c r="BL52" s="9">
        <v>0</v>
      </c>
      <c r="BM52" s="9">
        <v>0</v>
      </c>
      <c r="BN52" s="10">
        <v>0</v>
      </c>
      <c r="BO52" s="10">
        <v>0</v>
      </c>
      <c r="BP52" s="10">
        <f t="shared" si="34"/>
        <v>0</v>
      </c>
      <c r="BQ52" s="10">
        <f t="shared" si="34"/>
        <v>0</v>
      </c>
      <c r="BR52" s="10">
        <f t="shared" si="35"/>
        <v>0</v>
      </c>
      <c r="BS52" s="10">
        <f t="shared" si="36"/>
        <v>0</v>
      </c>
      <c r="BT52" s="18">
        <f t="shared" si="37"/>
        <v>0</v>
      </c>
      <c r="BU52" s="18">
        <f t="shared" si="38"/>
        <v>0</v>
      </c>
      <c r="BV52" s="18">
        <f t="shared" si="39"/>
        <v>0</v>
      </c>
      <c r="BW52" s="18">
        <f t="shared" si="40"/>
        <v>0</v>
      </c>
      <c r="BX52" s="1"/>
      <c r="BY52" s="9">
        <v>29196.288497047801</v>
      </c>
      <c r="BZ52" s="9">
        <v>27341.991819375398</v>
      </c>
      <c r="CA52" s="9">
        <v>25775.233920312599</v>
      </c>
      <c r="CB52" s="9">
        <v>29196.288499999999</v>
      </c>
      <c r="CC52" s="10">
        <v>27576.563219955358</v>
      </c>
      <c r="CD52" s="10">
        <v>27090.6453878912</v>
      </c>
      <c r="CE52" s="10">
        <f t="shared" si="41"/>
        <v>-1854.2966776724024</v>
      </c>
      <c r="CF52" s="10">
        <f t="shared" si="41"/>
        <v>-1566.757899062799</v>
      </c>
      <c r="CG52" s="10">
        <f t="shared" si="42"/>
        <v>-234.57140057996003</v>
      </c>
      <c r="CH52" s="10">
        <f t="shared" si="43"/>
        <v>-1315.4114675786004</v>
      </c>
      <c r="CI52" s="18">
        <f t="shared" si="44"/>
        <v>-5.7302259082403238E-2</v>
      </c>
      <c r="CJ52" s="18">
        <f t="shared" si="45"/>
        <v>-1.7620681307833588E-2</v>
      </c>
      <c r="CK52" s="18">
        <f t="shared" si="46"/>
        <v>-6.3511383573973818E-2</v>
      </c>
      <c r="CL52" s="18">
        <f t="shared" si="47"/>
        <v>-5.5477095317942225E-2</v>
      </c>
      <c r="CM52" s="6"/>
      <c r="CN52" s="9">
        <v>188099.24729999996</v>
      </c>
      <c r="CO52" s="9">
        <v>188099.24729999996</v>
      </c>
      <c r="CP52" s="9">
        <v>188099.24729999996</v>
      </c>
      <c r="CQ52" s="9">
        <v>188099.24729999996</v>
      </c>
      <c r="CR52" s="9">
        <v>188099.24729999996</v>
      </c>
      <c r="CS52" s="9">
        <v>188099.24729999996</v>
      </c>
      <c r="CT52" s="10">
        <f t="shared" si="48"/>
        <v>0</v>
      </c>
      <c r="CU52" s="10">
        <f t="shared" si="48"/>
        <v>0</v>
      </c>
      <c r="CV52" s="10">
        <f t="shared" si="49"/>
        <v>0</v>
      </c>
      <c r="CW52" s="10">
        <f t="shared" si="50"/>
        <v>0</v>
      </c>
      <c r="CX52" s="18">
        <f t="shared" si="51"/>
        <v>0</v>
      </c>
      <c r="CY52" s="18">
        <f t="shared" si="52"/>
        <v>0</v>
      </c>
      <c r="CZ52" s="18">
        <f t="shared" si="53"/>
        <v>0</v>
      </c>
      <c r="DA52" s="18">
        <f t="shared" si="54"/>
        <v>0</v>
      </c>
      <c r="DB52" s="7"/>
      <c r="DC52" s="9">
        <v>143929.43892013101</v>
      </c>
      <c r="DD52" s="9">
        <v>101317.40516739833</v>
      </c>
      <c r="DE52" s="9">
        <v>95242.4530105382</v>
      </c>
      <c r="DF52" s="9">
        <v>154823.91247828308</v>
      </c>
      <c r="DG52" s="10">
        <v>106875.8719</v>
      </c>
      <c r="DH52" s="10">
        <v>96451.017077691096</v>
      </c>
      <c r="DI52" s="10">
        <f t="shared" si="55"/>
        <v>-42612.033752732677</v>
      </c>
      <c r="DJ52" s="10">
        <f t="shared" si="55"/>
        <v>-6074.952156860134</v>
      </c>
      <c r="DK52" s="10">
        <f t="shared" si="56"/>
        <v>-5558.4667326016643</v>
      </c>
      <c r="DL52" s="10">
        <f t="shared" si="57"/>
        <v>-1208.5640671528963</v>
      </c>
      <c r="DM52" s="18">
        <f t="shared" si="58"/>
        <v>-5.9959610560722465E-2</v>
      </c>
      <c r="DN52" s="18">
        <f t="shared" si="59"/>
        <v>-9.7541705503587123E-2</v>
      </c>
      <c r="DO52" s="18">
        <f t="shared" si="60"/>
        <v>-0.29606197364792652</v>
      </c>
      <c r="DP52" s="18">
        <f t="shared" si="61"/>
        <v>-0.3096940247199132</v>
      </c>
      <c r="DQ52" s="7"/>
      <c r="DR52" s="9">
        <v>50910.163999218203</v>
      </c>
      <c r="DS52" s="9">
        <v>35745.993302000003</v>
      </c>
      <c r="DT52" s="9">
        <v>34867.074807135898</v>
      </c>
      <c r="DU52" s="9">
        <v>50910.163999999997</v>
      </c>
      <c r="DV52" s="10">
        <v>35745.993302000003</v>
      </c>
      <c r="DW52" s="10">
        <v>34867.074807135898</v>
      </c>
      <c r="DX52" s="10">
        <f t="shared" si="62"/>
        <v>-15164.1706972182</v>
      </c>
      <c r="DY52" s="10">
        <f t="shared" si="62"/>
        <v>-878.91849486410501</v>
      </c>
      <c r="DZ52" s="10">
        <f t="shared" si="63"/>
        <v>0</v>
      </c>
      <c r="EA52" s="10">
        <f t="shared" si="64"/>
        <v>0</v>
      </c>
      <c r="EB52" s="18">
        <f t="shared" si="65"/>
        <v>-2.4587888422586628E-2</v>
      </c>
      <c r="EC52" s="18">
        <f t="shared" si="66"/>
        <v>-2.4587888422586628E-2</v>
      </c>
      <c r="ED52" s="18">
        <f t="shared" si="67"/>
        <v>-0.29786136020797471</v>
      </c>
      <c r="EE52" s="18">
        <f t="shared" si="68"/>
        <v>-0.29786136021875703</v>
      </c>
      <c r="EF52" s="6"/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v>0</v>
      </c>
      <c r="EM52" s="10">
        <f t="shared" si="69"/>
        <v>0</v>
      </c>
      <c r="EN52" s="10">
        <f t="shared" si="69"/>
        <v>0</v>
      </c>
      <c r="EO52" s="10">
        <f t="shared" si="70"/>
        <v>0</v>
      </c>
      <c r="EP52" s="10">
        <f t="shared" si="71"/>
        <v>0</v>
      </c>
      <c r="EQ52" s="18">
        <f t="shared" si="72"/>
        <v>0</v>
      </c>
      <c r="ER52" s="18">
        <f t="shared" si="73"/>
        <v>0</v>
      </c>
      <c r="ES52" s="18">
        <f t="shared" si="74"/>
        <v>0</v>
      </c>
      <c r="ET52" s="18">
        <f t="shared" si="75"/>
        <v>0</v>
      </c>
      <c r="EU52" s="7"/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10">
        <f t="shared" si="76"/>
        <v>0</v>
      </c>
      <c r="FC52" s="10">
        <f t="shared" si="76"/>
        <v>0</v>
      </c>
      <c r="FD52" s="10">
        <f t="shared" si="77"/>
        <v>0</v>
      </c>
      <c r="FE52" s="10">
        <f t="shared" si="78"/>
        <v>0</v>
      </c>
      <c r="FF52" s="18">
        <f t="shared" si="79"/>
        <v>0</v>
      </c>
      <c r="FG52" s="18">
        <f t="shared" si="80"/>
        <v>0</v>
      </c>
      <c r="FH52" s="18">
        <f t="shared" si="81"/>
        <v>0</v>
      </c>
      <c r="FI52" s="18">
        <f t="shared" si="82"/>
        <v>0</v>
      </c>
      <c r="FJ52" s="7"/>
    </row>
    <row r="53" spans="1:166">
      <c r="A53" s="4" t="s">
        <v>58</v>
      </c>
      <c r="B53" s="11">
        <f t="shared" ref="B53:G53" si="89">SUM(B2:B52)</f>
        <v>82924835.391298041</v>
      </c>
      <c r="C53" s="11">
        <f t="shared" si="89"/>
        <v>63601216.214419223</v>
      </c>
      <c r="D53" s="11">
        <f t="shared" si="89"/>
        <v>61285508.69762335</v>
      </c>
      <c r="E53" s="11">
        <f t="shared" si="89"/>
        <v>81228186.014762074</v>
      </c>
      <c r="F53" s="11">
        <f t="shared" si="89"/>
        <v>63028528.483406514</v>
      </c>
      <c r="G53" s="11">
        <f t="shared" si="89"/>
        <v>59692655.286612108</v>
      </c>
      <c r="H53" s="10">
        <f t="shared" si="6"/>
        <v>-19323619.176878817</v>
      </c>
      <c r="I53" s="10">
        <f t="shared" si="6"/>
        <v>-2315707.5167958736</v>
      </c>
      <c r="J53" s="10">
        <f t="shared" si="7"/>
        <v>572687.73101270944</v>
      </c>
      <c r="K53" s="10">
        <f t="shared" si="8"/>
        <v>1592853.4110112414</v>
      </c>
      <c r="L53" s="18">
        <f t="shared" si="9"/>
        <v>-3.6409799287310994E-2</v>
      </c>
      <c r="M53" s="18">
        <f t="shared" si="10"/>
        <v>-5.292640137826856E-2</v>
      </c>
      <c r="N53" s="18">
        <f t="shared" si="11"/>
        <v>-0.23302571642978018</v>
      </c>
      <c r="O53" s="18">
        <f t="shared" si="12"/>
        <v>-0.22405593949922789</v>
      </c>
      <c r="P53" s="4"/>
      <c r="Q53" s="11">
        <f t="shared" ref="Q53:V53" si="90">SUM(Q2:Q52)</f>
        <v>603788.39815941337</v>
      </c>
      <c r="R53" s="11">
        <f t="shared" si="90"/>
        <v>664940.16260205908</v>
      </c>
      <c r="S53" s="11">
        <f t="shared" si="90"/>
        <v>713779.75360645948</v>
      </c>
      <c r="T53" s="11">
        <f t="shared" si="90"/>
        <v>601563.85952757008</v>
      </c>
      <c r="U53" s="11">
        <f t="shared" si="90"/>
        <v>669876.32709287992</v>
      </c>
      <c r="V53" s="11">
        <f t="shared" si="90"/>
        <v>680150.30854762916</v>
      </c>
      <c r="W53" s="10">
        <f t="shared" si="13"/>
        <v>61151.764442645712</v>
      </c>
      <c r="X53" s="10">
        <f t="shared" si="13"/>
        <v>48839.591004400398</v>
      </c>
      <c r="Y53" s="10">
        <f t="shared" si="14"/>
        <v>-4936.16449082084</v>
      </c>
      <c r="Z53" s="10">
        <f t="shared" si="15"/>
        <v>33629.445058830315</v>
      </c>
      <c r="AA53" s="18">
        <f t="shared" si="16"/>
        <v>7.344960306395118E-2</v>
      </c>
      <c r="AB53" s="18">
        <f t="shared" si="17"/>
        <v>1.5337131705095665E-2</v>
      </c>
      <c r="AC53" s="18">
        <f t="shared" si="18"/>
        <v>0.10128012500581422</v>
      </c>
      <c r="AD53" s="18">
        <f t="shared" si="19"/>
        <v>0.11355813100035314</v>
      </c>
      <c r="AE53" s="7"/>
      <c r="AF53" s="11">
        <f t="shared" ref="AF53:AK53" si="91">SUM(AF2:AF52)</f>
        <v>3214833.4259659443</v>
      </c>
      <c r="AG53" s="11">
        <f t="shared" si="91"/>
        <v>3054827.3898348804</v>
      </c>
      <c r="AH53" s="11">
        <f t="shared" si="91"/>
        <v>3030283.0468511698</v>
      </c>
      <c r="AI53" s="11">
        <f t="shared" si="91"/>
        <v>3222221.1061204993</v>
      </c>
      <c r="AJ53" s="11">
        <f t="shared" si="91"/>
        <v>3197039.7541825003</v>
      </c>
      <c r="AK53" s="11">
        <f t="shared" si="91"/>
        <v>3202555.7107120967</v>
      </c>
      <c r="AL53" s="10">
        <f t="shared" si="20"/>
        <v>-160006.03613106394</v>
      </c>
      <c r="AM53" s="10">
        <f t="shared" si="20"/>
        <v>-24544.34298371058</v>
      </c>
      <c r="AN53" s="10">
        <f t="shared" si="21"/>
        <v>-142212.36434761994</v>
      </c>
      <c r="AO53" s="10">
        <f t="shared" si="22"/>
        <v>-172272.66386092687</v>
      </c>
      <c r="AP53" s="18">
        <f t="shared" si="23"/>
        <v>-8.0346087852241135E-3</v>
      </c>
      <c r="AQ53" s="18">
        <f t="shared" si="24"/>
        <v>1.7253324805799337E-3</v>
      </c>
      <c r="AR53" s="18">
        <f t="shared" si="25"/>
        <v>-4.9771174717392321E-2</v>
      </c>
      <c r="AS53" s="18">
        <f t="shared" si="26"/>
        <v>-7.8149050324845485E-3</v>
      </c>
      <c r="AT53" s="7"/>
      <c r="AU53" s="11">
        <f t="shared" ref="AU53:AZ53" si="92">SUM(AU2:AU52)</f>
        <v>270006.97589237784</v>
      </c>
      <c r="AV53" s="11">
        <f t="shared" si="92"/>
        <v>290820.86099613551</v>
      </c>
      <c r="AW53" s="11">
        <f t="shared" si="92"/>
        <v>293277.33007326454</v>
      </c>
      <c r="AX53" s="11">
        <f t="shared" si="92"/>
        <v>270006.97589237784</v>
      </c>
      <c r="AY53" s="11">
        <f t="shared" si="92"/>
        <v>290818.34338344005</v>
      </c>
      <c r="AZ53" s="11">
        <f t="shared" si="92"/>
        <v>294637.41996669973</v>
      </c>
      <c r="BA53" s="10">
        <f t="shared" si="27"/>
        <v>20813.885103757668</v>
      </c>
      <c r="BB53" s="10">
        <f t="shared" si="27"/>
        <v>2456.4690771290334</v>
      </c>
      <c r="BC53" s="10">
        <f t="shared" si="28"/>
        <v>2.5176126954611391</v>
      </c>
      <c r="BD53" s="10">
        <f t="shared" si="29"/>
        <v>-1360.0898934351862</v>
      </c>
      <c r="BE53" s="18">
        <f t="shared" si="30"/>
        <v>8.4466742472152825E-3</v>
      </c>
      <c r="BF53" s="18">
        <f t="shared" si="31"/>
        <v>1.3132172265434715E-2</v>
      </c>
      <c r="BG53" s="18">
        <f t="shared" si="32"/>
        <v>7.7086471691953179E-2</v>
      </c>
      <c r="BH53" s="18">
        <f t="shared" si="33"/>
        <v>7.7077147441395794E-2</v>
      </c>
      <c r="BI53" s="1"/>
      <c r="BJ53" s="11">
        <f t="shared" ref="BJ53:BO53" si="93">SUM(BJ2:BJ52)</f>
        <v>11862.000983270002</v>
      </c>
      <c r="BK53" s="11">
        <f t="shared" si="93"/>
        <v>15225.35012937289</v>
      </c>
      <c r="BL53" s="11">
        <f t="shared" si="93"/>
        <v>16375.750984191576</v>
      </c>
      <c r="BM53" s="11">
        <f t="shared" si="93"/>
        <v>53745.841396263437</v>
      </c>
      <c r="BN53" s="11">
        <f t="shared" si="93"/>
        <v>70677.388266859009</v>
      </c>
      <c r="BO53" s="11">
        <f t="shared" si="93"/>
        <v>76172.463439065847</v>
      </c>
      <c r="BP53" s="10">
        <f t="shared" si="34"/>
        <v>3363.349146102888</v>
      </c>
      <c r="BQ53" s="10">
        <f t="shared" si="34"/>
        <v>1150.4008548186866</v>
      </c>
      <c r="BR53" s="10">
        <f t="shared" si="35"/>
        <v>-55452.038137486117</v>
      </c>
      <c r="BS53" s="10">
        <f t="shared" si="36"/>
        <v>-59796.712454874272</v>
      </c>
      <c r="BT53" s="18">
        <f t="shared" si="37"/>
        <v>7.5558252850903077E-2</v>
      </c>
      <c r="BU53" s="18">
        <f t="shared" si="38"/>
        <v>7.7748701628007205E-2</v>
      </c>
      <c r="BV53" s="18">
        <f t="shared" si="39"/>
        <v>0.28353977974260058</v>
      </c>
      <c r="BW53" s="18">
        <f t="shared" si="40"/>
        <v>0.31502989683910132</v>
      </c>
      <c r="BX53" s="1"/>
      <c r="BY53" s="11">
        <f t="shared" ref="BY53:CD53" si="94">SUM(BY2:BY52)</f>
        <v>7410946.4572741948</v>
      </c>
      <c r="BZ53" s="11">
        <f t="shared" si="94"/>
        <v>7136867.9013778903</v>
      </c>
      <c r="CA53" s="11">
        <f t="shared" si="94"/>
        <v>7011602.6087853191</v>
      </c>
      <c r="CB53" s="11">
        <f t="shared" si="94"/>
        <v>7376313.6064300006</v>
      </c>
      <c r="CC53" s="11">
        <f t="shared" si="94"/>
        <v>7114838.7661148291</v>
      </c>
      <c r="CD53" s="11">
        <f t="shared" si="94"/>
        <v>7036379.3002144014</v>
      </c>
      <c r="CE53" s="10">
        <f t="shared" si="41"/>
        <v>-274078.55589630455</v>
      </c>
      <c r="CF53" s="10">
        <f t="shared" si="41"/>
        <v>-125265.29259257112</v>
      </c>
      <c r="CG53" s="10">
        <f t="shared" si="42"/>
        <v>22029.135263061151</v>
      </c>
      <c r="CH53" s="10">
        <f t="shared" si="43"/>
        <v>-24776.691429082304</v>
      </c>
      <c r="CI53" s="18">
        <f t="shared" si="44"/>
        <v>-1.7551858087269147E-2</v>
      </c>
      <c r="CJ53" s="18">
        <f t="shared" si="45"/>
        <v>-1.1027581717536475E-2</v>
      </c>
      <c r="CK53" s="18">
        <f t="shared" si="46"/>
        <v>-3.6982935644783062E-2</v>
      </c>
      <c r="CL53" s="18">
        <f t="shared" si="47"/>
        <v>-3.5447901793009655E-2</v>
      </c>
      <c r="CM53" s="1"/>
      <c r="CN53" s="11">
        <f t="shared" ref="CN53:CS53" si="95">SUM(CN2:CN52)</f>
        <v>8554550.6477000043</v>
      </c>
      <c r="CO53" s="11">
        <f t="shared" si="95"/>
        <v>8554550.6477000043</v>
      </c>
      <c r="CP53" s="11">
        <f t="shared" si="95"/>
        <v>8554550.6477000043</v>
      </c>
      <c r="CQ53" s="11">
        <f t="shared" si="95"/>
        <v>8554550.6477000043</v>
      </c>
      <c r="CR53" s="11">
        <f t="shared" si="95"/>
        <v>8554550.6477000043</v>
      </c>
      <c r="CS53" s="11">
        <f t="shared" si="95"/>
        <v>8554550.6477000043</v>
      </c>
      <c r="CT53" s="10">
        <f t="shared" si="48"/>
        <v>0</v>
      </c>
      <c r="CU53" s="10">
        <f t="shared" si="48"/>
        <v>0</v>
      </c>
      <c r="CV53" s="10">
        <f t="shared" si="49"/>
        <v>0</v>
      </c>
      <c r="CW53" s="10">
        <f t="shared" si="50"/>
        <v>0</v>
      </c>
      <c r="CX53" s="18">
        <f t="shared" si="51"/>
        <v>0</v>
      </c>
      <c r="CY53" s="18">
        <f t="shared" si="52"/>
        <v>0</v>
      </c>
      <c r="CZ53" s="18">
        <f t="shared" si="53"/>
        <v>0</v>
      </c>
      <c r="DA53" s="18">
        <f t="shared" si="54"/>
        <v>0</v>
      </c>
      <c r="DB53" s="7"/>
      <c r="DC53" s="11">
        <f t="shared" ref="DC53:DH53" si="96">SUM(DC2:DC52)</f>
        <v>43356129.957800545</v>
      </c>
      <c r="DD53" s="11">
        <f t="shared" si="96"/>
        <v>29758718.30090747</v>
      </c>
      <c r="DE53" s="11">
        <f t="shared" si="96"/>
        <v>27968887.571078792</v>
      </c>
      <c r="DF53" s="11">
        <f t="shared" si="96"/>
        <v>41647066.449685372</v>
      </c>
      <c r="DG53" s="11">
        <f t="shared" si="96"/>
        <v>28918099.368750013</v>
      </c>
      <c r="DH53" s="11">
        <f t="shared" si="96"/>
        <v>26065211.189707872</v>
      </c>
      <c r="DI53" s="10">
        <f t="shared" si="55"/>
        <v>-13597411.656893075</v>
      </c>
      <c r="DJ53" s="10">
        <f t="shared" si="55"/>
        <v>-1789830.7298286781</v>
      </c>
      <c r="DK53" s="10">
        <f t="shared" si="56"/>
        <v>840618.93215745687</v>
      </c>
      <c r="DL53" s="10">
        <f t="shared" si="57"/>
        <v>1903676.3813709207</v>
      </c>
      <c r="DM53" s="18">
        <f t="shared" si="58"/>
        <v>-6.0144751925491985E-2</v>
      </c>
      <c r="DN53" s="18">
        <f t="shared" si="59"/>
        <v>-9.8654069296306532E-2</v>
      </c>
      <c r="DO53" s="18">
        <f t="shared" si="60"/>
        <v>-0.31362143415770105</v>
      </c>
      <c r="DP53" s="18">
        <f t="shared" si="61"/>
        <v>-0.30563898411220564</v>
      </c>
      <c r="DQ53" s="7"/>
      <c r="DR53" s="11">
        <f t="shared" ref="DR53:DW53" si="97">SUM(DR2:DR52)</f>
        <v>19502717.527522307</v>
      </c>
      <c r="DS53" s="11">
        <f t="shared" si="97"/>
        <v>14125265.60087141</v>
      </c>
      <c r="DT53" s="11">
        <f t="shared" si="97"/>
        <v>13696751.988544166</v>
      </c>
      <c r="DU53" s="11">
        <f t="shared" si="97"/>
        <v>19502717.52801</v>
      </c>
      <c r="DV53" s="11">
        <f t="shared" si="97"/>
        <v>14212627.887916006</v>
      </c>
      <c r="DW53" s="11">
        <f t="shared" si="97"/>
        <v>13782998.246324353</v>
      </c>
      <c r="DX53" s="10">
        <f t="shared" si="62"/>
        <v>-5377451.9266508967</v>
      </c>
      <c r="DY53" s="10">
        <f t="shared" si="62"/>
        <v>-428513.61232724413</v>
      </c>
      <c r="DZ53" s="10">
        <f t="shared" si="63"/>
        <v>-87362.287044595927</v>
      </c>
      <c r="EA53" s="10">
        <f t="shared" si="64"/>
        <v>-86246.257780186832</v>
      </c>
      <c r="EB53" s="18">
        <f t="shared" si="65"/>
        <v>-3.0336676451649055E-2</v>
      </c>
      <c r="EC53" s="18">
        <f t="shared" si="66"/>
        <v>-3.0228726522625485E-2</v>
      </c>
      <c r="ED53" s="18">
        <f t="shared" si="67"/>
        <v>-0.27572833986146889</v>
      </c>
      <c r="EE53" s="18">
        <f t="shared" si="68"/>
        <v>-0.2712488468592294</v>
      </c>
      <c r="EF53" s="1"/>
      <c r="EG53" s="11">
        <f t="shared" ref="EG53:EL53" si="98">SUM(EG2:EG52)</f>
        <v>0</v>
      </c>
      <c r="EH53" s="11">
        <f t="shared" si="98"/>
        <v>0</v>
      </c>
      <c r="EI53" s="11">
        <f t="shared" si="98"/>
        <v>0</v>
      </c>
      <c r="EJ53" s="11">
        <f t="shared" si="98"/>
        <v>0</v>
      </c>
      <c r="EK53" s="11">
        <f t="shared" si="98"/>
        <v>0</v>
      </c>
      <c r="EL53" s="11">
        <f t="shared" si="98"/>
        <v>0</v>
      </c>
      <c r="EM53" s="10">
        <f t="shared" si="69"/>
        <v>0</v>
      </c>
      <c r="EN53" s="10">
        <f t="shared" si="69"/>
        <v>0</v>
      </c>
      <c r="EO53" s="10">
        <f t="shared" si="70"/>
        <v>0</v>
      </c>
      <c r="EP53" s="10">
        <f t="shared" si="71"/>
        <v>0</v>
      </c>
      <c r="EQ53" s="18">
        <f t="shared" si="72"/>
        <v>0</v>
      </c>
      <c r="ER53" s="18">
        <f t="shared" si="73"/>
        <v>0</v>
      </c>
      <c r="ES53" s="18">
        <f t="shared" si="74"/>
        <v>0</v>
      </c>
      <c r="ET53" s="18">
        <f t="shared" si="75"/>
        <v>0</v>
      </c>
      <c r="EU53" s="7"/>
      <c r="EV53" s="11">
        <f t="shared" ref="EV53:FA53" si="99">SUM(EV2:EV52)</f>
        <v>0</v>
      </c>
      <c r="EW53" s="11">
        <f t="shared" si="99"/>
        <v>0</v>
      </c>
      <c r="EX53" s="11">
        <f t="shared" si="99"/>
        <v>0</v>
      </c>
      <c r="EY53" s="11">
        <f t="shared" si="99"/>
        <v>0</v>
      </c>
      <c r="EZ53" s="11">
        <f t="shared" si="99"/>
        <v>0</v>
      </c>
      <c r="FA53" s="11">
        <f t="shared" si="99"/>
        <v>0</v>
      </c>
      <c r="FB53" s="10">
        <f t="shared" si="76"/>
        <v>0</v>
      </c>
      <c r="FC53" s="10">
        <f t="shared" si="76"/>
        <v>0</v>
      </c>
      <c r="FD53" s="10">
        <f t="shared" si="77"/>
        <v>0</v>
      </c>
      <c r="FE53" s="10">
        <f t="shared" si="78"/>
        <v>0</v>
      </c>
      <c r="FF53" s="18">
        <f t="shared" si="79"/>
        <v>0</v>
      </c>
      <c r="FG53" s="18">
        <f t="shared" si="80"/>
        <v>0</v>
      </c>
      <c r="FH53" s="18">
        <f t="shared" si="81"/>
        <v>0</v>
      </c>
      <c r="FI53" s="18">
        <f t="shared" si="82"/>
        <v>0</v>
      </c>
      <c r="FJ53" s="7"/>
    </row>
  </sheetData>
  <mergeCells count="11">
    <mergeCell ref="DC1:DP1"/>
    <mergeCell ref="DR1:EE1"/>
    <mergeCell ref="EG1:ET1"/>
    <mergeCell ref="EV1:FI1"/>
    <mergeCell ref="B1:O1"/>
    <mergeCell ref="CN1:DA1"/>
    <mergeCell ref="Q1:AD1"/>
    <mergeCell ref="AF1:AS1"/>
    <mergeCell ref="AU1:BH1"/>
    <mergeCell ref="BJ1:BW1"/>
    <mergeCell ref="BY1:C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FJ53"/>
  <sheetViews>
    <sheetView zoomScale="80" zoomScaleNormal="80" workbookViewId="0">
      <pane xSplit="1" ySplit="2" topLeftCell="B3" activePane="bottomRight" state="frozen"/>
      <selection activeCell="D34" sqref="D34"/>
      <selection pane="topRight" activeCell="D34" sqref="D34"/>
      <selection pane="bottomLeft" activeCell="D34" sqref="D34"/>
      <selection pane="bottomRight" activeCell="D27" sqref="D27"/>
    </sheetView>
  </sheetViews>
  <sheetFormatPr defaultRowHeight="12.75"/>
  <cols>
    <col min="1" max="1" width="17.42578125" bestFit="1" customWidth="1"/>
    <col min="2" max="7" width="11.28515625" customWidth="1"/>
    <col min="8" max="15" width="9.140625" customWidth="1"/>
    <col min="16" max="16" width="17.42578125" customWidth="1"/>
    <col min="38" max="38" width="9.85546875" bestFit="1" customWidth="1"/>
    <col min="39" max="43" width="9.85546875" customWidth="1"/>
    <col min="44" max="44" width="9.85546875" bestFit="1" customWidth="1"/>
    <col min="83" max="83" width="9.85546875" bestFit="1" customWidth="1"/>
    <col min="84" max="88" width="9.85546875" customWidth="1"/>
    <col min="89" max="89" width="9.85546875" bestFit="1" customWidth="1"/>
    <col min="107" max="120" width="9.140625" customWidth="1"/>
    <col min="122" max="133" width="9.140625" customWidth="1"/>
    <col min="135" max="135" width="9.140625" customWidth="1"/>
  </cols>
  <sheetData>
    <row r="1" spans="1:166">
      <c r="B1" s="172" t="s">
        <v>62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Q1" s="172" t="s">
        <v>49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 s="172" t="s">
        <v>50</v>
      </c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U1" s="172" t="s">
        <v>55</v>
      </c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J1" s="172" t="s">
        <v>69</v>
      </c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Y1" s="172" t="s">
        <v>52</v>
      </c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N1" s="172" t="s">
        <v>51</v>
      </c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C1" s="172" t="s">
        <v>53</v>
      </c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R1" s="172" t="s">
        <v>54</v>
      </c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G1" s="172" t="s">
        <v>60</v>
      </c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V1" s="172" t="s">
        <v>61</v>
      </c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</row>
    <row r="2" spans="1:166" ht="38.25">
      <c r="B2" s="8" t="s">
        <v>63</v>
      </c>
      <c r="C2" s="8" t="s">
        <v>64</v>
      </c>
      <c r="D2" s="8" t="s">
        <v>70</v>
      </c>
      <c r="E2" s="8" t="s">
        <v>65</v>
      </c>
      <c r="F2" s="8" t="s">
        <v>66</v>
      </c>
      <c r="G2" s="8" t="s">
        <v>75</v>
      </c>
      <c r="H2" s="12" t="s">
        <v>67</v>
      </c>
      <c r="I2" s="12" t="s">
        <v>71</v>
      </c>
      <c r="J2" s="12" t="s">
        <v>78</v>
      </c>
      <c r="K2" s="12" t="s">
        <v>76</v>
      </c>
      <c r="L2" s="12" t="s">
        <v>72</v>
      </c>
      <c r="M2" s="12" t="s">
        <v>77</v>
      </c>
      <c r="N2" s="12" t="s">
        <v>73</v>
      </c>
      <c r="O2" s="12" t="s">
        <v>74</v>
      </c>
      <c r="Q2" s="8" t="s">
        <v>63</v>
      </c>
      <c r="R2" s="8" t="s">
        <v>64</v>
      </c>
      <c r="S2" s="8" t="s">
        <v>70</v>
      </c>
      <c r="T2" s="8" t="s">
        <v>65</v>
      </c>
      <c r="U2" s="8" t="s">
        <v>66</v>
      </c>
      <c r="V2" s="8" t="s">
        <v>75</v>
      </c>
      <c r="W2" s="12" t="s">
        <v>67</v>
      </c>
      <c r="X2" s="12" t="s">
        <v>71</v>
      </c>
      <c r="Y2" s="12" t="s">
        <v>78</v>
      </c>
      <c r="Z2" s="12" t="s">
        <v>76</v>
      </c>
      <c r="AA2" s="12" t="s">
        <v>72</v>
      </c>
      <c r="AB2" s="12" t="s">
        <v>77</v>
      </c>
      <c r="AC2" s="12" t="s">
        <v>73</v>
      </c>
      <c r="AD2" s="12" t="s">
        <v>74</v>
      </c>
      <c r="AF2" s="8" t="s">
        <v>63</v>
      </c>
      <c r="AG2" s="8" t="s">
        <v>64</v>
      </c>
      <c r="AH2" s="8" t="s">
        <v>70</v>
      </c>
      <c r="AI2" s="8" t="s">
        <v>65</v>
      </c>
      <c r="AJ2" s="8" t="s">
        <v>66</v>
      </c>
      <c r="AK2" s="8" t="s">
        <v>75</v>
      </c>
      <c r="AL2" s="12" t="s">
        <v>67</v>
      </c>
      <c r="AM2" s="12" t="s">
        <v>71</v>
      </c>
      <c r="AN2" s="12" t="s">
        <v>78</v>
      </c>
      <c r="AO2" s="12" t="s">
        <v>76</v>
      </c>
      <c r="AP2" s="12" t="s">
        <v>72</v>
      </c>
      <c r="AQ2" s="12" t="s">
        <v>77</v>
      </c>
      <c r="AR2" s="12" t="s">
        <v>73</v>
      </c>
      <c r="AS2" s="12" t="s">
        <v>74</v>
      </c>
      <c r="AU2" s="8" t="s">
        <v>63</v>
      </c>
      <c r="AV2" s="8" t="s">
        <v>64</v>
      </c>
      <c r="AW2" s="8" t="s">
        <v>70</v>
      </c>
      <c r="AX2" s="8" t="s">
        <v>65</v>
      </c>
      <c r="AY2" s="8" t="s">
        <v>66</v>
      </c>
      <c r="AZ2" s="8" t="s">
        <v>75</v>
      </c>
      <c r="BA2" s="12" t="s">
        <v>67</v>
      </c>
      <c r="BB2" s="12" t="s">
        <v>71</v>
      </c>
      <c r="BC2" s="12" t="s">
        <v>78</v>
      </c>
      <c r="BD2" s="12" t="s">
        <v>76</v>
      </c>
      <c r="BE2" s="12" t="s">
        <v>72</v>
      </c>
      <c r="BF2" s="12" t="s">
        <v>77</v>
      </c>
      <c r="BG2" s="12" t="s">
        <v>73</v>
      </c>
      <c r="BH2" s="12" t="s">
        <v>74</v>
      </c>
      <c r="BJ2" s="8" t="s">
        <v>63</v>
      </c>
      <c r="BK2" s="8" t="s">
        <v>64</v>
      </c>
      <c r="BL2" s="8" t="s">
        <v>70</v>
      </c>
      <c r="BM2" s="8" t="s">
        <v>65</v>
      </c>
      <c r="BN2" s="8" t="s">
        <v>66</v>
      </c>
      <c r="BO2" s="8" t="s">
        <v>75</v>
      </c>
      <c r="BP2" s="12" t="s">
        <v>67</v>
      </c>
      <c r="BQ2" s="12" t="s">
        <v>71</v>
      </c>
      <c r="BR2" s="12" t="s">
        <v>78</v>
      </c>
      <c r="BS2" s="12" t="s">
        <v>76</v>
      </c>
      <c r="BT2" s="12" t="s">
        <v>72</v>
      </c>
      <c r="BU2" s="12" t="s">
        <v>77</v>
      </c>
      <c r="BV2" s="12" t="s">
        <v>73</v>
      </c>
      <c r="BW2" s="12" t="s">
        <v>74</v>
      </c>
      <c r="BY2" s="8" t="s">
        <v>63</v>
      </c>
      <c r="BZ2" s="8" t="s">
        <v>64</v>
      </c>
      <c r="CA2" s="8" t="s">
        <v>70</v>
      </c>
      <c r="CB2" s="8" t="s">
        <v>65</v>
      </c>
      <c r="CC2" s="8" t="s">
        <v>66</v>
      </c>
      <c r="CD2" s="8" t="s">
        <v>75</v>
      </c>
      <c r="CE2" s="12" t="s">
        <v>67</v>
      </c>
      <c r="CF2" s="12" t="s">
        <v>71</v>
      </c>
      <c r="CG2" s="12" t="s">
        <v>78</v>
      </c>
      <c r="CH2" s="12" t="s">
        <v>76</v>
      </c>
      <c r="CI2" s="12" t="s">
        <v>72</v>
      </c>
      <c r="CJ2" s="12" t="s">
        <v>77</v>
      </c>
      <c r="CK2" s="12" t="s">
        <v>73</v>
      </c>
      <c r="CL2" s="12" t="s">
        <v>74</v>
      </c>
      <c r="CN2" s="8" t="s">
        <v>63</v>
      </c>
      <c r="CO2" s="8" t="s">
        <v>64</v>
      </c>
      <c r="CP2" s="8" t="s">
        <v>70</v>
      </c>
      <c r="CQ2" s="8" t="s">
        <v>65</v>
      </c>
      <c r="CR2" s="8" t="s">
        <v>66</v>
      </c>
      <c r="CS2" s="8" t="s">
        <v>75</v>
      </c>
      <c r="CT2" s="12" t="s">
        <v>67</v>
      </c>
      <c r="CU2" s="12" t="s">
        <v>71</v>
      </c>
      <c r="CV2" s="12" t="s">
        <v>78</v>
      </c>
      <c r="CW2" s="12" t="s">
        <v>76</v>
      </c>
      <c r="CX2" s="12" t="s">
        <v>72</v>
      </c>
      <c r="CY2" s="12" t="s">
        <v>77</v>
      </c>
      <c r="CZ2" s="12" t="s">
        <v>73</v>
      </c>
      <c r="DA2" s="12" t="s">
        <v>74</v>
      </c>
      <c r="DC2" s="8" t="s">
        <v>63</v>
      </c>
      <c r="DD2" s="8" t="s">
        <v>64</v>
      </c>
      <c r="DE2" s="8" t="s">
        <v>70</v>
      </c>
      <c r="DF2" s="8" t="s">
        <v>65</v>
      </c>
      <c r="DG2" s="8" t="s">
        <v>66</v>
      </c>
      <c r="DH2" s="8" t="s">
        <v>75</v>
      </c>
      <c r="DI2" s="12" t="s">
        <v>67</v>
      </c>
      <c r="DJ2" s="12" t="s">
        <v>71</v>
      </c>
      <c r="DK2" s="12" t="s">
        <v>78</v>
      </c>
      <c r="DL2" s="12" t="s">
        <v>76</v>
      </c>
      <c r="DM2" s="12" t="s">
        <v>72</v>
      </c>
      <c r="DN2" s="12" t="s">
        <v>77</v>
      </c>
      <c r="DO2" s="12" t="s">
        <v>73</v>
      </c>
      <c r="DP2" s="12" t="s">
        <v>74</v>
      </c>
      <c r="DR2" s="8" t="s">
        <v>63</v>
      </c>
      <c r="DS2" s="8" t="s">
        <v>64</v>
      </c>
      <c r="DT2" s="8" t="s">
        <v>70</v>
      </c>
      <c r="DU2" s="8" t="s">
        <v>65</v>
      </c>
      <c r="DV2" s="8" t="s">
        <v>66</v>
      </c>
      <c r="DW2" s="8" t="s">
        <v>75</v>
      </c>
      <c r="DX2" s="12" t="s">
        <v>67</v>
      </c>
      <c r="DY2" s="12" t="s">
        <v>71</v>
      </c>
      <c r="DZ2" s="12" t="s">
        <v>78</v>
      </c>
      <c r="EA2" s="12" t="s">
        <v>76</v>
      </c>
      <c r="EB2" s="12" t="s">
        <v>72</v>
      </c>
      <c r="EC2" s="12" t="s">
        <v>77</v>
      </c>
      <c r="ED2" s="12" t="s">
        <v>73</v>
      </c>
      <c r="EE2" s="12" t="s">
        <v>74</v>
      </c>
      <c r="EG2" s="8" t="s">
        <v>63</v>
      </c>
      <c r="EH2" s="8" t="s">
        <v>64</v>
      </c>
      <c r="EI2" s="8" t="s">
        <v>70</v>
      </c>
      <c r="EJ2" s="8" t="s">
        <v>65</v>
      </c>
      <c r="EK2" s="8" t="s">
        <v>66</v>
      </c>
      <c r="EL2" s="8" t="s">
        <v>75</v>
      </c>
      <c r="EM2" s="12" t="s">
        <v>67</v>
      </c>
      <c r="EN2" s="12" t="s">
        <v>71</v>
      </c>
      <c r="EO2" s="12" t="s">
        <v>78</v>
      </c>
      <c r="EP2" s="12" t="s">
        <v>76</v>
      </c>
      <c r="EQ2" s="12" t="s">
        <v>72</v>
      </c>
      <c r="ER2" s="12" t="s">
        <v>77</v>
      </c>
      <c r="ES2" s="12" t="s">
        <v>73</v>
      </c>
      <c r="ET2" s="12" t="s">
        <v>74</v>
      </c>
      <c r="EV2" s="8" t="s">
        <v>63</v>
      </c>
      <c r="EW2" s="8" t="s">
        <v>64</v>
      </c>
      <c r="EX2" s="8" t="s">
        <v>70</v>
      </c>
      <c r="EY2" s="8" t="s">
        <v>65</v>
      </c>
      <c r="EZ2" s="8" t="s">
        <v>66</v>
      </c>
      <c r="FA2" s="8" t="s">
        <v>75</v>
      </c>
      <c r="FB2" s="12" t="s">
        <v>67</v>
      </c>
      <c r="FC2" s="12" t="s">
        <v>71</v>
      </c>
      <c r="FD2" s="12" t="s">
        <v>78</v>
      </c>
      <c r="FE2" s="12" t="s">
        <v>76</v>
      </c>
      <c r="FF2" s="12" t="s">
        <v>72</v>
      </c>
      <c r="FG2" s="12" t="s">
        <v>77</v>
      </c>
      <c r="FH2" s="12" t="s">
        <v>73</v>
      </c>
      <c r="FI2" s="12" t="s">
        <v>74</v>
      </c>
    </row>
    <row r="3" spans="1:166">
      <c r="A3" s="5" t="s">
        <v>0</v>
      </c>
      <c r="B3" s="9">
        <f t="shared" ref="B3:B34" si="0">EV3+EG3+DR3+DC3+CN3+BY3+BJ3+AU3+AF3+Q3</f>
        <v>65105.95280378966</v>
      </c>
      <c r="C3" s="9">
        <f t="shared" ref="C3:C34" si="1">EW3+EH3+DS3+DD3+CO3+BZ3+BK3+AV3+AG3+R3</f>
        <v>74062.394388502231</v>
      </c>
      <c r="D3" s="9">
        <f t="shared" ref="D3:D34" si="2">EX3+EI3+DT3+DE3+CP3+CA3+BL3+AW3+AH3+S3</f>
        <v>75572.698371595732</v>
      </c>
      <c r="E3" s="9">
        <f t="shared" ref="E3:E34" si="3">EY3+EJ3+DU3+DF3+CQ3+CB3+BM3+AX3+AI3+T3</f>
        <v>67974.974005316035</v>
      </c>
      <c r="F3" s="9">
        <f t="shared" ref="F3:F34" si="4">EZ3+EK3+DV3+DG3+CR3+CC3+BN3+AY3+AJ3+U3</f>
        <v>78081.963383220093</v>
      </c>
      <c r="G3" s="9">
        <f t="shared" ref="G3:G34" si="5">FA3+EL3+DW3+DH3+CS3+CD3+BO3+AZ3+AK3+V3</f>
        <v>81074.643660490095</v>
      </c>
      <c r="H3" s="10">
        <f>C3-B3</f>
        <v>8956.4415847125711</v>
      </c>
      <c r="I3" s="10">
        <f>D3-C3</f>
        <v>1510.3039830935013</v>
      </c>
      <c r="J3" s="10">
        <f>C3-F3</f>
        <v>-4019.5689947178616</v>
      </c>
      <c r="K3" s="10">
        <f>D3-G3</f>
        <v>-5501.9452888943633</v>
      </c>
      <c r="L3" s="18">
        <f>I3/(C3+1E-50)</f>
        <v>2.039231914608431E-2</v>
      </c>
      <c r="M3" s="18">
        <f>(G3-F3)/(F3+1E-50)</f>
        <v>3.8327420925395601E-2</v>
      </c>
      <c r="N3" s="18">
        <f>H3/(B3+1E-50)</f>
        <v>0.13756716857680698</v>
      </c>
      <c r="O3" s="18">
        <f>(F3-E3)/(E3+1E-50)</f>
        <v>0.14868691788118424</v>
      </c>
      <c r="P3" s="5"/>
      <c r="Q3" s="10">
        <v>685.73724107999897</v>
      </c>
      <c r="R3" s="9">
        <v>1270.9475680099899</v>
      </c>
      <c r="S3" s="9">
        <v>1195.67739011</v>
      </c>
      <c r="T3" s="9">
        <v>685.73724110000001</v>
      </c>
      <c r="U3" s="10">
        <v>931.05613663000008</v>
      </c>
      <c r="V3" s="10">
        <v>970.8532735</v>
      </c>
      <c r="W3" s="10">
        <f>R3-Q3</f>
        <v>585.21032692999097</v>
      </c>
      <c r="X3" s="10">
        <f>S3-R3</f>
        <v>-75.270177899989903</v>
      </c>
      <c r="Y3" s="10">
        <f>R3-U3</f>
        <v>339.89143137998985</v>
      </c>
      <c r="Z3" s="10">
        <f>S3-V3</f>
        <v>224.82411661000003</v>
      </c>
      <c r="AA3" s="18">
        <f>X3/(R3+1E-50)</f>
        <v>-5.9223668855077634E-2</v>
      </c>
      <c r="AB3" s="18">
        <f>(V3-U3)/(U3+1E-50)</f>
        <v>4.2744078798564671E-2</v>
      </c>
      <c r="AC3" s="18">
        <f>W3/(Q3+1E-50)</f>
        <v>0.85340315775808884</v>
      </c>
      <c r="AD3" s="18">
        <f>(U3-T3)/(T3+1E-50)</f>
        <v>0.35774474656864319</v>
      </c>
      <c r="AE3" s="7"/>
      <c r="AF3" s="9">
        <v>2393.8619327670899</v>
      </c>
      <c r="AG3" s="9">
        <v>2388.1044327670902</v>
      </c>
      <c r="AH3" s="9">
        <v>2388.1044327670902</v>
      </c>
      <c r="AI3" s="9">
        <v>2393.8619330000001</v>
      </c>
      <c r="AJ3" s="10">
        <v>2393.8619829999998</v>
      </c>
      <c r="AK3" s="10">
        <v>2393.8619327670899</v>
      </c>
      <c r="AL3" s="10">
        <f>AG3-AF3</f>
        <v>-5.757499999999709</v>
      </c>
      <c r="AM3" s="10">
        <f>AH3-AG3</f>
        <v>0</v>
      </c>
      <c r="AN3" s="10">
        <f>AG3-AJ3</f>
        <v>-5.7575502329095798</v>
      </c>
      <c r="AO3" s="10">
        <f>AH3-AK3</f>
        <v>-5.757499999999709</v>
      </c>
      <c r="AP3" s="18">
        <f>AM3/(AG3+1E-50)</f>
        <v>0</v>
      </c>
      <c r="AQ3" s="18">
        <f>(AK3-AJ3)/(AJ3+1E-50)</f>
        <v>-2.0984045959022501E-8</v>
      </c>
      <c r="AR3" s="18">
        <f>AL3/(AF3+1E-50)</f>
        <v>-2.4051094681741127E-3</v>
      </c>
      <c r="AS3" s="18">
        <f>(AJ3-AI3)/(AI3+1E-50)</f>
        <v>2.0886751636393751E-8</v>
      </c>
      <c r="AT3" s="7"/>
      <c r="AU3" s="9">
        <v>13.1866351748616</v>
      </c>
      <c r="AV3" s="9">
        <v>15.5692980411701</v>
      </c>
      <c r="AW3" s="9">
        <v>15.9947395369066</v>
      </c>
      <c r="AX3" s="9">
        <v>13.1866351748616</v>
      </c>
      <c r="AY3" s="10">
        <v>15.569258209999999</v>
      </c>
      <c r="AZ3" s="10">
        <v>16.2254640665636</v>
      </c>
      <c r="BA3" s="10">
        <f>AV3-AU3</f>
        <v>2.3826628663085003</v>
      </c>
      <c r="BB3" s="10">
        <f>AW3-AV3</f>
        <v>0.42544149573650003</v>
      </c>
      <c r="BC3" s="10">
        <f>AV3-AY3</f>
        <v>3.9831170100868007E-5</v>
      </c>
      <c r="BD3" s="10">
        <f>AW3-AZ3</f>
        <v>-0.23072452965699952</v>
      </c>
      <c r="BE3" s="18">
        <f>BB3/(AV3+1E-50)</f>
        <v>2.732566970016885E-2</v>
      </c>
      <c r="BF3" s="18">
        <f>(AZ3-AY3)/(AY3+1E-50)</f>
        <v>4.2147535079232301E-2</v>
      </c>
      <c r="BG3" s="18">
        <f>BA3/(AU3+1E-50)</f>
        <v>0.18068770650838209</v>
      </c>
      <c r="BH3" s="18">
        <f>(AY3-AX3)/(AX3+1E-50)</f>
        <v>0.18068468593720735</v>
      </c>
      <c r="BI3" s="1"/>
      <c r="BJ3" s="9">
        <v>57802.388082845966</v>
      </c>
      <c r="BK3" s="9">
        <v>67152.744167519995</v>
      </c>
      <c r="BL3" s="9">
        <v>69022.815383049907</v>
      </c>
      <c r="BM3" s="9">
        <v>57802.388082845966</v>
      </c>
      <c r="BN3" s="10">
        <v>67152.577810000003</v>
      </c>
      <c r="BO3" s="10">
        <v>69956.437475041894</v>
      </c>
      <c r="BP3" s="10">
        <f>BK3-BJ3</f>
        <v>9350.3560846740293</v>
      </c>
      <c r="BQ3" s="10">
        <f>BL3-BK3</f>
        <v>1870.0712155299116</v>
      </c>
      <c r="BR3" s="10">
        <f>BK3-BN3</f>
        <v>0.16635751999274362</v>
      </c>
      <c r="BS3" s="10">
        <f>BL3-BO3</f>
        <v>-933.62209199198696</v>
      </c>
      <c r="BT3" s="18">
        <f>BQ3/(BK3+1E-50)</f>
        <v>2.7848023766010376E-2</v>
      </c>
      <c r="BU3" s="18">
        <f>(BO3-BN3)/(BN3+1E-50)</f>
        <v>4.1753567122546936E-2</v>
      </c>
      <c r="BV3" s="18">
        <f>BP3/(BJ3+1E-50)</f>
        <v>0.16176418301736115</v>
      </c>
      <c r="BW3" s="18">
        <f>(BN3-BM3)/(BM3+1E-50)</f>
        <v>0.16176130497848576</v>
      </c>
      <c r="BX3" s="1"/>
      <c r="BY3" s="9">
        <v>426.1646347464</v>
      </c>
      <c r="BZ3" s="9">
        <v>426.1646347464</v>
      </c>
      <c r="CA3" s="9">
        <v>426.1646347464</v>
      </c>
      <c r="CB3" s="9">
        <v>426.16463470000002</v>
      </c>
      <c r="CC3" s="10">
        <v>426.16463319409104</v>
      </c>
      <c r="CD3" s="10">
        <v>426.1646347464</v>
      </c>
      <c r="CE3" s="10">
        <f>BZ3-BY3</f>
        <v>0</v>
      </c>
      <c r="CF3" s="10">
        <f>CA3-BZ3</f>
        <v>0</v>
      </c>
      <c r="CG3" s="10">
        <f>BZ3-CC3</f>
        <v>1.5523089587077266E-6</v>
      </c>
      <c r="CH3" s="10">
        <f>CA3-CD3</f>
        <v>0</v>
      </c>
      <c r="CI3" s="18">
        <f>CF3/(BZ3+1E-50)</f>
        <v>0</v>
      </c>
      <c r="CJ3" s="18">
        <f>(CD3-CC3)/(CC3+1E-50)</f>
        <v>3.6425100484599527E-9</v>
      </c>
      <c r="CK3" s="18">
        <f>CE3/(BY3+1E-50)</f>
        <v>0</v>
      </c>
      <c r="CL3" s="18">
        <f>(CC3-CB3)/(CB3+1E-50)</f>
        <v>-3.5336319832131831E-9</v>
      </c>
      <c r="CM3" s="6"/>
      <c r="CN3" s="9">
        <v>751.77080000000035</v>
      </c>
      <c r="CO3" s="9">
        <v>751.77080000000035</v>
      </c>
      <c r="CP3" s="9">
        <v>751.77080000000035</v>
      </c>
      <c r="CQ3" s="9">
        <v>751.77080000000035</v>
      </c>
      <c r="CR3" s="9">
        <v>751.77080000000035</v>
      </c>
      <c r="CS3" s="9">
        <v>751.77080000000035</v>
      </c>
      <c r="CT3" s="10">
        <f>CO3-CN3</f>
        <v>0</v>
      </c>
      <c r="CU3" s="10">
        <f>CP3-CO3</f>
        <v>0</v>
      </c>
      <c r="CV3" s="10">
        <f>CO3-CR3</f>
        <v>0</v>
      </c>
      <c r="CW3" s="10">
        <f>CP3-CS3</f>
        <v>0</v>
      </c>
      <c r="CX3" s="18">
        <f>CU3/(CO3+1E-50)</f>
        <v>0</v>
      </c>
      <c r="CY3" s="18">
        <f>(CS3-CR3)/(CR3+1E-50)</f>
        <v>0</v>
      </c>
      <c r="CZ3" s="18">
        <f>CT3/(CN3+1E-50)</f>
        <v>0</v>
      </c>
      <c r="DA3" s="18">
        <f>(CR3-CQ3)/(CQ3+1E-50)</f>
        <v>0</v>
      </c>
      <c r="DB3" s="7"/>
      <c r="DC3" s="9">
        <v>3003.8623062440402</v>
      </c>
      <c r="DD3" s="9">
        <v>2024.7292262315871</v>
      </c>
      <c r="DE3" s="9">
        <v>1738.8410557979801</v>
      </c>
      <c r="DF3" s="9">
        <v>5872.8835075652096</v>
      </c>
      <c r="DG3" s="10">
        <v>6378.5985010000004</v>
      </c>
      <c r="DH3" s="10">
        <v>6526.0001447806999</v>
      </c>
      <c r="DI3" s="10">
        <f>DD3-DC3</f>
        <v>-979.13308001245309</v>
      </c>
      <c r="DJ3" s="10">
        <f>DE3-DD3</f>
        <v>-285.888170433607</v>
      </c>
      <c r="DK3" s="10">
        <f>DD3-DG3</f>
        <v>-4353.8692747684136</v>
      </c>
      <c r="DL3" s="10">
        <f>DE3-DH3</f>
        <v>-4787.1590889827203</v>
      </c>
      <c r="DM3" s="18">
        <f>DJ3/(DD3+1E-50)</f>
        <v>-0.14119822380679525</v>
      </c>
      <c r="DN3" s="18">
        <f>(DH3-DG3)/(DG3+1E-50)</f>
        <v>2.3108782243872333E-2</v>
      </c>
      <c r="DO3" s="18">
        <f>DI3/(DC3+1E-50)</f>
        <v>-0.32595804340870016</v>
      </c>
      <c r="DP3" s="18">
        <f>(DG3-DF3)/(DF3+1E-50)</f>
        <v>8.6110169354346858E-2</v>
      </c>
      <c r="DQ3" s="7"/>
      <c r="DR3" s="9">
        <v>28.9811709313039</v>
      </c>
      <c r="DS3" s="9">
        <v>32.364261186</v>
      </c>
      <c r="DT3" s="9">
        <v>33.3299355874504</v>
      </c>
      <c r="DU3" s="9">
        <v>28.981170930000001</v>
      </c>
      <c r="DV3" s="10">
        <v>32.364261186</v>
      </c>
      <c r="DW3" s="10">
        <v>33.3299355874504</v>
      </c>
      <c r="DX3" s="10">
        <f>DS3-DR3</f>
        <v>3.3830902546960999</v>
      </c>
      <c r="DY3" s="10">
        <f>DT3-DS3</f>
        <v>0.96567440145039996</v>
      </c>
      <c r="DZ3" s="10">
        <f>DS3-DV3</f>
        <v>0</v>
      </c>
      <c r="EA3" s="10">
        <f>DT3-DW3</f>
        <v>0</v>
      </c>
      <c r="EB3" s="18">
        <f>DY3/(DS3+1E-50)</f>
        <v>2.9837677921970531E-2</v>
      </c>
      <c r="EC3" s="18">
        <f>(DW3-DV3)/(DV3+1E-50)</f>
        <v>2.9837677921970531E-2</v>
      </c>
      <c r="ED3" s="18">
        <f>DX3/(DR3+1E-50)</f>
        <v>0.11673407754004404</v>
      </c>
      <c r="EE3" s="18">
        <f>(DV3-DU3)/(DU3+1E-50)</f>
        <v>0.11673407759028731</v>
      </c>
      <c r="EF3" s="6"/>
      <c r="EG3" s="9">
        <v>0</v>
      </c>
      <c r="EH3" s="9">
        <v>0</v>
      </c>
      <c r="EI3" s="9">
        <v>0</v>
      </c>
      <c r="EJ3" s="9">
        <v>0</v>
      </c>
      <c r="EK3" s="9">
        <v>0</v>
      </c>
      <c r="EL3" s="9">
        <v>0</v>
      </c>
      <c r="EM3" s="10">
        <f>EH3-EG3</f>
        <v>0</v>
      </c>
      <c r="EN3" s="10">
        <f>EI3-EH3</f>
        <v>0</v>
      </c>
      <c r="EO3" s="10">
        <f>EH3-EK3</f>
        <v>0</v>
      </c>
      <c r="EP3" s="10">
        <f>EI3-EL3</f>
        <v>0</v>
      </c>
      <c r="EQ3" s="18">
        <f>EN3/(EH3+1E-50)</f>
        <v>0</v>
      </c>
      <c r="ER3" s="18">
        <f>(EL3-EK3)/(EK3+1E-50)</f>
        <v>0</v>
      </c>
      <c r="ES3" s="18">
        <f>EM3/(EG3+1E-50)</f>
        <v>0</v>
      </c>
      <c r="ET3" s="18">
        <f>(EK3-EJ3)/(EJ3+1E-50)</f>
        <v>0</v>
      </c>
      <c r="EU3" s="7"/>
      <c r="EV3" s="9">
        <v>0</v>
      </c>
      <c r="EW3" s="9">
        <v>0</v>
      </c>
      <c r="EX3" s="9">
        <v>0</v>
      </c>
      <c r="EY3" s="9">
        <v>0</v>
      </c>
      <c r="EZ3" s="9">
        <v>0</v>
      </c>
      <c r="FA3" s="9">
        <v>0</v>
      </c>
      <c r="FB3" s="10">
        <f>EW3-EV3</f>
        <v>0</v>
      </c>
      <c r="FC3" s="10">
        <f>EX3-EW3</f>
        <v>0</v>
      </c>
      <c r="FD3" s="10">
        <f>EW3-EZ3</f>
        <v>0</v>
      </c>
      <c r="FE3" s="10">
        <f>EX3-FA3</f>
        <v>0</v>
      </c>
      <c r="FF3" s="18">
        <f>FC3/(EW3+1E-50)</f>
        <v>0</v>
      </c>
      <c r="FG3" s="18">
        <f>(FA3-EZ3)/(EZ3+1E-50)</f>
        <v>0</v>
      </c>
      <c r="FH3" s="18">
        <f>FB3/(EV3+1E-50)</f>
        <v>0</v>
      </c>
      <c r="FI3" s="18">
        <f>(EZ3-EY3)/(EY3+1E-50)</f>
        <v>0</v>
      </c>
      <c r="FJ3" s="7"/>
    </row>
    <row r="4" spans="1:166">
      <c r="A4" s="5" t="s">
        <v>1</v>
      </c>
      <c r="B4" s="9">
        <f t="shared" si="0"/>
        <v>39707.459630281424</v>
      </c>
      <c r="C4" s="9">
        <f t="shared" si="1"/>
        <v>39618.298749723501</v>
      </c>
      <c r="D4" s="9">
        <f t="shared" si="2"/>
        <v>39384.448858769458</v>
      </c>
      <c r="E4" s="9">
        <f t="shared" si="3"/>
        <v>42600.614439343772</v>
      </c>
      <c r="F4" s="9">
        <f t="shared" si="4"/>
        <v>44896.880439969253</v>
      </c>
      <c r="G4" s="9">
        <f t="shared" si="5"/>
        <v>45077.250863545007</v>
      </c>
      <c r="H4" s="10">
        <f t="shared" ref="H4:I53" si="6">C4-B4</f>
        <v>-89.16088055792352</v>
      </c>
      <c r="I4" s="10">
        <f t="shared" si="6"/>
        <v>-233.84989095404308</v>
      </c>
      <c r="J4" s="10">
        <f t="shared" ref="J4:J53" si="7">C4-F4</f>
        <v>-5278.5816902457518</v>
      </c>
      <c r="K4" s="10">
        <f t="shared" ref="K4:K53" si="8">D4-G4</f>
        <v>-5692.802004775549</v>
      </c>
      <c r="L4" s="18">
        <f t="shared" ref="L4:L53" si="9">I4/(C4+1E-50)</f>
        <v>-5.9025727588990712E-3</v>
      </c>
      <c r="M4" s="18">
        <f t="shared" ref="M4:M53" si="10">(G4-F4)/(F4+1E-50)</f>
        <v>4.0174377775962387E-3</v>
      </c>
      <c r="N4" s="18">
        <f t="shared" ref="N4:N53" si="11">H4/(B4+1E-50)</f>
        <v>-2.2454440900552671E-3</v>
      </c>
      <c r="O4" s="18">
        <f t="shared" ref="O4:O53" si="12">(F4-E4)/(E4+1E-50)</f>
        <v>5.3902180305286061E-2</v>
      </c>
      <c r="P4" s="5"/>
      <c r="Q4" s="10">
        <v>474.25512288349898</v>
      </c>
      <c r="R4" s="9">
        <v>893.26271511000004</v>
      </c>
      <c r="S4" s="9">
        <v>875.02534333999995</v>
      </c>
      <c r="T4" s="9">
        <v>474.2551229</v>
      </c>
      <c r="U4" s="10">
        <v>1304.5418150099999</v>
      </c>
      <c r="V4" s="10">
        <v>1031.8852254400001</v>
      </c>
      <c r="W4" s="10">
        <f t="shared" ref="W4:X53" si="13">R4-Q4</f>
        <v>419.00759222650106</v>
      </c>
      <c r="X4" s="10">
        <f t="shared" si="13"/>
        <v>-18.237371770000095</v>
      </c>
      <c r="Y4" s="10">
        <f t="shared" ref="Y4:Y53" si="14">R4-U4</f>
        <v>-411.27909989999989</v>
      </c>
      <c r="Z4" s="10">
        <f t="shared" ref="Z4:Z53" si="15">S4-V4</f>
        <v>-156.85988210000016</v>
      </c>
      <c r="AA4" s="18">
        <f t="shared" ref="AA4:AA53" si="16">X4/(R4+1E-50)</f>
        <v>-2.0416582335191578E-2</v>
      </c>
      <c r="AB4" s="18">
        <f t="shared" ref="AB4:AB53" si="17">(V4-U4)/(U4+1E-50)</f>
        <v>-0.2090056343405978</v>
      </c>
      <c r="AC4" s="18">
        <f t="shared" ref="AC4:AC53" si="18">W4/(Q4+1E-50)</f>
        <v>0.883506728781147</v>
      </c>
      <c r="AD4" s="18">
        <f t="shared" ref="AD4:AD53" si="19">(U4-T4)/(T4+1E-50)</f>
        <v>1.7507173924298791</v>
      </c>
      <c r="AE4" s="7"/>
      <c r="AF4" s="9">
        <v>139.79356023380001</v>
      </c>
      <c r="AG4" s="9">
        <v>139.79356023380001</v>
      </c>
      <c r="AH4" s="9">
        <v>139.79356023380001</v>
      </c>
      <c r="AI4" s="9">
        <v>139.7935602</v>
      </c>
      <c r="AJ4" s="10">
        <v>139.79358300000001</v>
      </c>
      <c r="AK4" s="10">
        <v>139.79356023380001</v>
      </c>
      <c r="AL4" s="10">
        <f t="shared" ref="AL4:AM53" si="20">AG4-AF4</f>
        <v>0</v>
      </c>
      <c r="AM4" s="10">
        <f t="shared" si="20"/>
        <v>0</v>
      </c>
      <c r="AN4" s="10">
        <f t="shared" ref="AN4:AN53" si="21">AG4-AJ4</f>
        <v>-2.2766200004298298E-5</v>
      </c>
      <c r="AO4" s="10">
        <f t="shared" ref="AO4:AO53" si="22">AH4-AK4</f>
        <v>0</v>
      </c>
      <c r="AP4" s="18">
        <f t="shared" ref="AP4:AP53" si="23">AM4/(AG4+1E-50)</f>
        <v>0</v>
      </c>
      <c r="AQ4" s="18">
        <f t="shared" ref="AQ4:AQ53" si="24">(AK4-AJ4)/(AJ4+1E-50)</f>
        <v>-1.6285583011559478E-7</v>
      </c>
      <c r="AR4" s="18">
        <f t="shared" ref="AR4:AR53" si="25">AL4/(AF4+1E-50)</f>
        <v>0</v>
      </c>
      <c r="AS4" s="18">
        <f t="shared" ref="AS4:AS53" si="26">(AJ4-AI4)/(AI4+1E-50)</f>
        <v>1.630976418229002E-7</v>
      </c>
      <c r="AT4" s="7"/>
      <c r="AU4" s="9">
        <v>12.0149335283224</v>
      </c>
      <c r="AV4" s="9">
        <v>14.699114599983099</v>
      </c>
      <c r="AW4" s="9">
        <v>15.1623269474651</v>
      </c>
      <c r="AX4" s="9">
        <v>12.0149335283224</v>
      </c>
      <c r="AY4" s="10">
        <v>14.69907012</v>
      </c>
      <c r="AZ4" s="10">
        <v>15.4151597168376</v>
      </c>
      <c r="BA4" s="10">
        <f t="shared" ref="BA4:BB53" si="27">AV4-AU4</f>
        <v>2.6841810716606993</v>
      </c>
      <c r="BB4" s="10">
        <f t="shared" si="27"/>
        <v>0.46321234748200091</v>
      </c>
      <c r="BC4" s="10">
        <f t="shared" ref="BC4:BC53" si="28">AV4-AY4</f>
        <v>4.4479983099421361E-5</v>
      </c>
      <c r="BD4" s="10">
        <f t="shared" ref="BD4:BD53" si="29">AW4-AZ4</f>
        <v>-0.25283276937249965</v>
      </c>
      <c r="BE4" s="18">
        <f t="shared" ref="BE4:BE53" si="30">BB4/(AV4+1E-50)</f>
        <v>3.1512942111665249E-2</v>
      </c>
      <c r="BF4" s="18">
        <f t="shared" ref="BF4:BF53" si="31">(AZ4-AY4)/(AY4+1E-50)</f>
        <v>4.8716659692864976E-2</v>
      </c>
      <c r="BG4" s="18">
        <f t="shared" ref="BG4:BG53" si="32">BA4/(AU4+1E-50)</f>
        <v>0.22340373879999995</v>
      </c>
      <c r="BH4" s="18">
        <f t="shared" ref="BH4:BH53" si="33">(AY4-AX4)/(AX4+1E-50)</f>
        <v>0.22340003674180758</v>
      </c>
      <c r="BI4" s="1"/>
      <c r="BJ4" s="9">
        <v>29493.399399749986</v>
      </c>
      <c r="BK4" s="9">
        <v>29751.885024533902</v>
      </c>
      <c r="BL4" s="9">
        <v>29803.582148815702</v>
      </c>
      <c r="BM4" s="9">
        <v>29493.399399749986</v>
      </c>
      <c r="BN4" s="10">
        <v>29751.451280000001</v>
      </c>
      <c r="BO4" s="10">
        <v>29829.673161111099</v>
      </c>
      <c r="BP4" s="10">
        <f t="shared" ref="BP4:BQ53" si="34">BK4-BJ4</f>
        <v>258.48562478391614</v>
      </c>
      <c r="BQ4" s="10">
        <f t="shared" si="34"/>
        <v>51.697124281799915</v>
      </c>
      <c r="BR4" s="10">
        <f t="shared" ref="BR4:BR53" si="35">BK4-BN4</f>
        <v>0.43374453390060808</v>
      </c>
      <c r="BS4" s="10">
        <f t="shared" ref="BS4:BS53" si="36">BL4-BO4</f>
        <v>-26.091012295397377</v>
      </c>
      <c r="BT4" s="18">
        <f t="shared" ref="BT4:BT53" si="37">BQ4/(BK4+1E-50)</f>
        <v>1.7376083646185646E-3</v>
      </c>
      <c r="BU4" s="18">
        <f t="shared" ref="BU4:BU53" si="38">(BO4-BN4)/(BN4+1E-50)</f>
        <v>2.62917867014042E-3</v>
      </c>
      <c r="BV4" s="18">
        <f t="shared" ref="BV4:BV53" si="39">BP4/(BJ4+1E-50)</f>
        <v>8.7641855481097007E-3</v>
      </c>
      <c r="BW4" s="18">
        <f t="shared" ref="BW4:BW53" si="40">(BN4-BM4)/(BM4+1E-50)</f>
        <v>8.7494790530047561E-3</v>
      </c>
      <c r="BX4" s="2"/>
      <c r="BY4" s="9">
        <v>4390.9910279687901</v>
      </c>
      <c r="BZ4" s="9">
        <v>4390.9910279687901</v>
      </c>
      <c r="CA4" s="9">
        <v>4390.9910279687901</v>
      </c>
      <c r="CB4" s="9">
        <v>4390.9910280000004</v>
      </c>
      <c r="CC4" s="10">
        <v>4390.9911283272495</v>
      </c>
      <c r="CD4" s="10">
        <v>4390.9910279687901</v>
      </c>
      <c r="CE4" s="10">
        <f t="shared" ref="CE4:CF53" si="41">BZ4-BY4</f>
        <v>0</v>
      </c>
      <c r="CF4" s="10">
        <f t="shared" si="41"/>
        <v>0</v>
      </c>
      <c r="CG4" s="10">
        <f t="shared" ref="CG4:CG53" si="42">BZ4-CC4</f>
        <v>-1.0035845934908139E-4</v>
      </c>
      <c r="CH4" s="10">
        <f t="shared" ref="CH4:CH53" si="43">CA4-CD4</f>
        <v>0</v>
      </c>
      <c r="CI4" s="18">
        <f t="shared" ref="CI4:CI53" si="44">CF4/(BZ4+1E-50)</f>
        <v>0</v>
      </c>
      <c r="CJ4" s="18">
        <f t="shared" ref="CJ4:CJ53" si="45">(CD4-CC4)/(CC4+1E-50)</f>
        <v>-2.2855536806177286E-8</v>
      </c>
      <c r="CK4" s="18">
        <f t="shared" ref="CK4:CK53" si="46">CE4/(BY4+1E-50)</f>
        <v>0</v>
      </c>
      <c r="CL4" s="18">
        <f t="shared" ref="CL4:CL53" si="47">(CC4-CB4)/(CB4+1E-50)</f>
        <v>2.2848429543385378E-8</v>
      </c>
      <c r="CM4" s="6"/>
      <c r="CN4" s="9">
        <v>2020.0554</v>
      </c>
      <c r="CO4" s="9">
        <v>2020.0554</v>
      </c>
      <c r="CP4" s="9">
        <v>2020.0554</v>
      </c>
      <c r="CQ4" s="9">
        <v>2020.0554</v>
      </c>
      <c r="CR4" s="9">
        <v>2020.0554</v>
      </c>
      <c r="CS4" s="9">
        <v>2020.0554</v>
      </c>
      <c r="CT4" s="10">
        <f t="shared" ref="CT4:CU53" si="48">CO4-CN4</f>
        <v>0</v>
      </c>
      <c r="CU4" s="10">
        <f t="shared" si="48"/>
        <v>0</v>
      </c>
      <c r="CV4" s="10">
        <f t="shared" ref="CV4:CV53" si="49">CO4-CR4</f>
        <v>0</v>
      </c>
      <c r="CW4" s="10">
        <f t="shared" ref="CW4:CW53" si="50">CP4-CS4</f>
        <v>0</v>
      </c>
      <c r="CX4" s="18">
        <f t="shared" ref="CX4:CX53" si="51">CU4/(CO4+1E-50)</f>
        <v>0</v>
      </c>
      <c r="CY4" s="18">
        <f t="shared" ref="CY4:CY53" si="52">(CS4-CR4)/(CR4+1E-50)</f>
        <v>0</v>
      </c>
      <c r="CZ4" s="18">
        <f t="shared" ref="CZ4:CZ53" si="53">CT4/(CN4+1E-50)</f>
        <v>0</v>
      </c>
      <c r="DA4" s="18">
        <f t="shared" ref="DA4:DA53" si="54">(CR4-CQ4)/(CQ4+1E-50)</f>
        <v>0</v>
      </c>
      <c r="DB4" s="7"/>
      <c r="DC4" s="9">
        <v>3139.52714692367</v>
      </c>
      <c r="DD4" s="9">
        <v>2364.9262647650248</v>
      </c>
      <c r="DE4" s="9">
        <v>2095.5726148621902</v>
      </c>
      <c r="DF4" s="9">
        <v>6032.6819559754604</v>
      </c>
      <c r="DG4" s="10">
        <v>7232.6625210000002</v>
      </c>
      <c r="DH4" s="10">
        <v>7605.1708924729701</v>
      </c>
      <c r="DI4" s="10">
        <f t="shared" ref="DI4:DJ53" si="55">DD4-DC4</f>
        <v>-774.60088215864516</v>
      </c>
      <c r="DJ4" s="10">
        <f t="shared" si="55"/>
        <v>-269.3536499028346</v>
      </c>
      <c r="DK4" s="10">
        <f t="shared" ref="DK4:DK53" si="56">DD4-DG4</f>
        <v>-4867.7362562349754</v>
      </c>
      <c r="DL4" s="10">
        <f t="shared" ref="DL4:DL53" si="57">DE4-DH4</f>
        <v>-5509.5982776107794</v>
      </c>
      <c r="DM4" s="18">
        <f t="shared" ref="DM4:DM53" si="58">DJ4/(DD4+1E-50)</f>
        <v>-0.11389515771207231</v>
      </c>
      <c r="DN4" s="18">
        <f t="shared" ref="DN4:DN53" si="59">(DH4-DG4)/(DG4+1E-50)</f>
        <v>5.1503629595794582E-2</v>
      </c>
      <c r="DO4" s="18">
        <f t="shared" ref="DO4:DO53" si="60">DI4/(DC4+1E-50)</f>
        <v>-0.2467253334368055</v>
      </c>
      <c r="DP4" s="18">
        <f t="shared" ref="DP4:DP53" si="61">(DG4-DF4)/(DF4+1E-50)</f>
        <v>0.19891328165177702</v>
      </c>
      <c r="DQ4" s="7"/>
      <c r="DR4" s="9">
        <v>37.423038993357103</v>
      </c>
      <c r="DS4" s="9">
        <v>42.685642512000001</v>
      </c>
      <c r="DT4" s="9">
        <v>44.266436601517903</v>
      </c>
      <c r="DU4" s="9">
        <v>37.423038990000002</v>
      </c>
      <c r="DV4" s="10">
        <v>42.685642512000001</v>
      </c>
      <c r="DW4" s="10">
        <v>44.266436601517903</v>
      </c>
      <c r="DX4" s="10">
        <f t="shared" ref="DX4:DY53" si="62">DS4-DR4</f>
        <v>5.2626035186428979</v>
      </c>
      <c r="DY4" s="10">
        <f t="shared" si="62"/>
        <v>1.5807940895179016</v>
      </c>
      <c r="DZ4" s="10">
        <f t="shared" ref="DZ4:DZ53" si="63">DS4-DV4</f>
        <v>0</v>
      </c>
      <c r="EA4" s="10">
        <f t="shared" ref="EA4:EA53" si="64">DT4-DW4</f>
        <v>0</v>
      </c>
      <c r="EB4" s="18">
        <f t="shared" ref="EB4:EB53" si="65">DY4/(DS4+1E-50)</f>
        <v>3.7033391006671641E-2</v>
      </c>
      <c r="EC4" s="18">
        <f t="shared" ref="EC4:EC53" si="66">(DW4-DV4)/(DV4+1E-50)</f>
        <v>3.7033391006671641E-2</v>
      </c>
      <c r="ED4" s="18">
        <f t="shared" ref="ED4:ED53" si="67">DX4/(DR4+1E-50)</f>
        <v>0.14062469698350935</v>
      </c>
      <c r="EE4" s="18">
        <f t="shared" ref="EE4:EE53" si="68">(DV4-DU4)/(DU4+1E-50)</f>
        <v>0.14062469708583117</v>
      </c>
      <c r="EF4" s="6"/>
      <c r="EG4" s="9">
        <v>0</v>
      </c>
      <c r="EH4" s="9">
        <v>0</v>
      </c>
      <c r="EI4" s="9">
        <v>0</v>
      </c>
      <c r="EJ4" s="9">
        <v>0</v>
      </c>
      <c r="EK4" s="9">
        <v>0</v>
      </c>
      <c r="EL4" s="9">
        <v>0</v>
      </c>
      <c r="EM4" s="10">
        <f t="shared" ref="EM4:EN53" si="69">EH4-EG4</f>
        <v>0</v>
      </c>
      <c r="EN4" s="10">
        <f t="shared" si="69"/>
        <v>0</v>
      </c>
      <c r="EO4" s="10">
        <f t="shared" ref="EO4:EO53" si="70">EH4-EK4</f>
        <v>0</v>
      </c>
      <c r="EP4" s="10">
        <f t="shared" ref="EP4:EP53" si="71">EI4-EL4</f>
        <v>0</v>
      </c>
      <c r="EQ4" s="18">
        <f t="shared" ref="EQ4:EQ53" si="72">EN4/(EH4+1E-50)</f>
        <v>0</v>
      </c>
      <c r="ER4" s="18">
        <f t="shared" ref="ER4:ER53" si="73">(EL4-EK4)/(EK4+1E-50)</f>
        <v>0</v>
      </c>
      <c r="ES4" s="18">
        <f t="shared" ref="ES4:ES53" si="74">EM4/(EG4+1E-50)</f>
        <v>0</v>
      </c>
      <c r="ET4" s="18">
        <f t="shared" ref="ET4:ET53" si="75">(EK4-EJ4)/(EJ4+1E-50)</f>
        <v>0</v>
      </c>
      <c r="EU4" s="7"/>
      <c r="EV4" s="9">
        <v>0</v>
      </c>
      <c r="EW4" s="9">
        <v>0</v>
      </c>
      <c r="EX4" s="9">
        <v>0</v>
      </c>
      <c r="EY4" s="9">
        <v>0</v>
      </c>
      <c r="EZ4" s="9">
        <v>0</v>
      </c>
      <c r="FA4" s="9">
        <v>0</v>
      </c>
      <c r="FB4" s="10">
        <f t="shared" ref="FB4:FC53" si="76">EW4-EV4</f>
        <v>0</v>
      </c>
      <c r="FC4" s="10">
        <f t="shared" si="76"/>
        <v>0</v>
      </c>
      <c r="FD4" s="10">
        <f t="shared" ref="FD4:FD53" si="77">EW4-EZ4</f>
        <v>0</v>
      </c>
      <c r="FE4" s="10">
        <f t="shared" ref="FE4:FE53" si="78">EX4-FA4</f>
        <v>0</v>
      </c>
      <c r="FF4" s="18">
        <f t="shared" ref="FF4:FF53" si="79">FC4/(EW4+1E-50)</f>
        <v>0</v>
      </c>
      <c r="FG4" s="18">
        <f t="shared" ref="FG4:FG53" si="80">(FA4-EZ4)/(EZ4+1E-50)</f>
        <v>0</v>
      </c>
      <c r="FH4" s="18">
        <f t="shared" ref="FH4:FH53" si="81">FB4/(EV4+1E-50)</f>
        <v>0</v>
      </c>
      <c r="FI4" s="18">
        <f t="shared" ref="FI4:FI53" si="82">(EZ4-EY4)/(EY4+1E-50)</f>
        <v>0</v>
      </c>
      <c r="FJ4" s="7"/>
    </row>
    <row r="5" spans="1:166">
      <c r="A5" s="5" t="s">
        <v>2</v>
      </c>
      <c r="B5" s="9">
        <f t="shared" si="0"/>
        <v>122876.69178430502</v>
      </c>
      <c r="C5" s="9">
        <f t="shared" si="1"/>
        <v>133428.89983190945</v>
      </c>
      <c r="D5" s="9">
        <f t="shared" si="2"/>
        <v>135462.18569569156</v>
      </c>
      <c r="E5" s="9">
        <f t="shared" si="3"/>
        <v>124485.1125980987</v>
      </c>
      <c r="F5" s="9">
        <f t="shared" si="4"/>
        <v>135936.64213901319</v>
      </c>
      <c r="G5" s="9">
        <f t="shared" si="5"/>
        <v>139325.54777548436</v>
      </c>
      <c r="H5" s="10">
        <f t="shared" si="6"/>
        <v>10552.208047604436</v>
      </c>
      <c r="I5" s="10">
        <f t="shared" si="6"/>
        <v>2033.2858637821046</v>
      </c>
      <c r="J5" s="10">
        <f t="shared" si="7"/>
        <v>-2507.7423071037338</v>
      </c>
      <c r="K5" s="10">
        <f t="shared" si="8"/>
        <v>-3863.3620797928015</v>
      </c>
      <c r="L5" s="18">
        <f t="shared" si="9"/>
        <v>1.5238721643838701E-2</v>
      </c>
      <c r="M5" s="18">
        <f t="shared" si="10"/>
        <v>2.4930037870183438E-2</v>
      </c>
      <c r="N5" s="18">
        <f t="shared" si="11"/>
        <v>8.5876400921726839E-2</v>
      </c>
      <c r="O5" s="18">
        <f t="shared" si="12"/>
        <v>9.1991157030044665E-2</v>
      </c>
      <c r="P5" s="5"/>
      <c r="Q5" s="10">
        <v>280.55273585999902</v>
      </c>
      <c r="R5" s="9">
        <v>446.20109430000002</v>
      </c>
      <c r="S5" s="9">
        <v>461.74627820999899</v>
      </c>
      <c r="T5" s="9">
        <v>280.55273590000002</v>
      </c>
      <c r="U5" s="10">
        <v>585.07420096999999</v>
      </c>
      <c r="V5" s="10">
        <v>624.98089668</v>
      </c>
      <c r="W5" s="10">
        <f t="shared" si="13"/>
        <v>165.648358440001</v>
      </c>
      <c r="X5" s="10">
        <f t="shared" si="13"/>
        <v>15.545183909998968</v>
      </c>
      <c r="Y5" s="10">
        <f t="shared" si="14"/>
        <v>-138.87310666999997</v>
      </c>
      <c r="Z5" s="10">
        <f t="shared" si="15"/>
        <v>-163.23461847000101</v>
      </c>
      <c r="AA5" s="18">
        <f t="shared" si="16"/>
        <v>3.4838964109638153E-2</v>
      </c>
      <c r="AB5" s="18">
        <f t="shared" si="17"/>
        <v>6.8207922420503803E-2</v>
      </c>
      <c r="AC5" s="18">
        <f t="shared" si="18"/>
        <v>0.59043572657463794</v>
      </c>
      <c r="AD5" s="18">
        <f t="shared" si="19"/>
        <v>1.0854339527045045</v>
      </c>
      <c r="AE5" s="7"/>
      <c r="AF5" s="9">
        <v>2011.13625</v>
      </c>
      <c r="AG5" s="9">
        <v>2011.13625</v>
      </c>
      <c r="AH5" s="9">
        <v>2011.13625</v>
      </c>
      <c r="AI5" s="9">
        <v>2011.13625</v>
      </c>
      <c r="AJ5" s="10">
        <v>2011.8494499999999</v>
      </c>
      <c r="AK5" s="10">
        <v>2012.06305</v>
      </c>
      <c r="AL5" s="10">
        <f t="shared" si="20"/>
        <v>0</v>
      </c>
      <c r="AM5" s="10">
        <f t="shared" si="20"/>
        <v>0</v>
      </c>
      <c r="AN5" s="10">
        <f t="shared" si="21"/>
        <v>-0.71319999999991524</v>
      </c>
      <c r="AO5" s="10">
        <f t="shared" si="22"/>
        <v>-0.92679999999995744</v>
      </c>
      <c r="AP5" s="18">
        <f t="shared" si="23"/>
        <v>0</v>
      </c>
      <c r="AQ5" s="18">
        <f t="shared" si="24"/>
        <v>1.0617096622217045E-4</v>
      </c>
      <c r="AR5" s="18">
        <f t="shared" si="25"/>
        <v>0</v>
      </c>
      <c r="AS5" s="18">
        <f t="shared" si="26"/>
        <v>3.5462540143658353E-4</v>
      </c>
      <c r="AT5" s="7"/>
      <c r="AU5" s="9">
        <v>19.0723878152778</v>
      </c>
      <c r="AV5" s="9">
        <v>22.514901370224599</v>
      </c>
      <c r="AW5" s="9">
        <v>23.129700505602301</v>
      </c>
      <c r="AX5" s="9">
        <v>19.0723878152778</v>
      </c>
      <c r="AY5" s="10">
        <v>22.514843970000001</v>
      </c>
      <c r="AZ5" s="10">
        <v>23.463105571650001</v>
      </c>
      <c r="BA5" s="10">
        <f t="shared" si="27"/>
        <v>3.4425135549467996</v>
      </c>
      <c r="BB5" s="10">
        <f t="shared" si="27"/>
        <v>0.61479913537770159</v>
      </c>
      <c r="BC5" s="10">
        <f t="shared" si="28"/>
        <v>5.7400224598325167E-5</v>
      </c>
      <c r="BD5" s="10">
        <f t="shared" si="29"/>
        <v>-0.33340506604769971</v>
      </c>
      <c r="BE5" s="18">
        <f t="shared" si="30"/>
        <v>2.7306321500957506E-2</v>
      </c>
      <c r="BF5" s="18">
        <f t="shared" si="31"/>
        <v>4.2117174025878876E-2</v>
      </c>
      <c r="BG5" s="18">
        <f t="shared" si="32"/>
        <v>0.18049725017594276</v>
      </c>
      <c r="BH5" s="18">
        <f t="shared" si="33"/>
        <v>0.18049424057771341</v>
      </c>
      <c r="BI5" s="1"/>
      <c r="BJ5" s="9">
        <v>110953.83970287134</v>
      </c>
      <c r="BK5" s="9">
        <v>121874.877954105</v>
      </c>
      <c r="BL5" s="9">
        <v>124059.085602593</v>
      </c>
      <c r="BM5" s="9">
        <v>110953.83970287134</v>
      </c>
      <c r="BN5" s="10">
        <v>121874.6284</v>
      </c>
      <c r="BO5" s="10">
        <v>125149.618889966</v>
      </c>
      <c r="BP5" s="10">
        <f t="shared" si="34"/>
        <v>10921.038251233666</v>
      </c>
      <c r="BQ5" s="10">
        <f t="shared" si="34"/>
        <v>2184.2076484879944</v>
      </c>
      <c r="BR5" s="10">
        <f t="shared" si="35"/>
        <v>0.24955410500115249</v>
      </c>
      <c r="BS5" s="10">
        <f t="shared" si="36"/>
        <v>-1090.5332873730076</v>
      </c>
      <c r="BT5" s="18">
        <f t="shared" si="37"/>
        <v>1.7921721729317438E-2</v>
      </c>
      <c r="BU5" s="18">
        <f t="shared" si="38"/>
        <v>2.6871798773550174E-2</v>
      </c>
      <c r="BV5" s="18">
        <f t="shared" si="39"/>
        <v>9.8428664393045276E-2</v>
      </c>
      <c r="BW5" s="18">
        <f t="shared" si="40"/>
        <v>9.8426415222528332E-2</v>
      </c>
      <c r="BX5" s="2"/>
      <c r="BY5" s="9">
        <v>7386.4578856976004</v>
      </c>
      <c r="BZ5" s="9">
        <v>7386.4578856976004</v>
      </c>
      <c r="CA5" s="9">
        <v>7386.4578856976004</v>
      </c>
      <c r="CB5" s="9">
        <v>7386.4578860000001</v>
      </c>
      <c r="CC5" s="10">
        <v>7386.4578293991663</v>
      </c>
      <c r="CD5" s="10">
        <v>7386.4578856976004</v>
      </c>
      <c r="CE5" s="10">
        <f t="shared" si="41"/>
        <v>0</v>
      </c>
      <c r="CF5" s="10">
        <f t="shared" si="41"/>
        <v>0</v>
      </c>
      <c r="CG5" s="10">
        <f t="shared" si="42"/>
        <v>5.6298434174095746E-5</v>
      </c>
      <c r="CH5" s="10">
        <f t="shared" si="43"/>
        <v>0</v>
      </c>
      <c r="CI5" s="18">
        <f t="shared" si="44"/>
        <v>0</v>
      </c>
      <c r="CJ5" s="18">
        <f t="shared" si="45"/>
        <v>7.6218446614586862E-9</v>
      </c>
      <c r="CK5" s="18">
        <f t="shared" si="46"/>
        <v>0</v>
      </c>
      <c r="CL5" s="18">
        <f t="shared" si="47"/>
        <v>-7.6627843494182245E-9</v>
      </c>
      <c r="CM5" s="6"/>
      <c r="CN5" s="9">
        <v>556.4045000000001</v>
      </c>
      <c r="CO5" s="9">
        <v>556.4045000000001</v>
      </c>
      <c r="CP5" s="9">
        <v>556.4045000000001</v>
      </c>
      <c r="CQ5" s="9">
        <v>556.4045000000001</v>
      </c>
      <c r="CR5" s="9">
        <v>556.4045000000001</v>
      </c>
      <c r="CS5" s="9">
        <v>556.4045000000001</v>
      </c>
      <c r="CT5" s="10">
        <f t="shared" si="48"/>
        <v>0</v>
      </c>
      <c r="CU5" s="10">
        <f t="shared" si="48"/>
        <v>0</v>
      </c>
      <c r="CV5" s="10">
        <f t="shared" si="49"/>
        <v>0</v>
      </c>
      <c r="CW5" s="10">
        <f t="shared" si="50"/>
        <v>0</v>
      </c>
      <c r="CX5" s="18">
        <f t="shared" si="51"/>
        <v>0</v>
      </c>
      <c r="CY5" s="18">
        <f t="shared" si="52"/>
        <v>0</v>
      </c>
      <c r="CZ5" s="18">
        <f t="shared" si="53"/>
        <v>0</v>
      </c>
      <c r="DA5" s="18">
        <f t="shared" si="54"/>
        <v>0</v>
      </c>
      <c r="DB5" s="7"/>
      <c r="DC5" s="9">
        <v>1645.10209976179</v>
      </c>
      <c r="DD5" s="9">
        <v>1103.8878037626439</v>
      </c>
      <c r="DE5" s="9">
        <v>935.92342228939697</v>
      </c>
      <c r="DF5" s="9">
        <v>3253.5229132120899</v>
      </c>
      <c r="DG5" s="10">
        <v>3472.2934719999998</v>
      </c>
      <c r="DH5" s="10">
        <v>3544.2573911731401</v>
      </c>
      <c r="DI5" s="10">
        <f t="shared" si="55"/>
        <v>-541.21429599914609</v>
      </c>
      <c r="DJ5" s="10">
        <f t="shared" si="55"/>
        <v>-167.96438147324693</v>
      </c>
      <c r="DK5" s="10">
        <f t="shared" si="56"/>
        <v>-2368.4056682373557</v>
      </c>
      <c r="DL5" s="10">
        <f t="shared" si="57"/>
        <v>-2608.3339688837432</v>
      </c>
      <c r="DM5" s="18">
        <f t="shared" si="58"/>
        <v>-0.15215711316017252</v>
      </c>
      <c r="DN5" s="18">
        <f t="shared" si="59"/>
        <v>2.0725183442426583E-2</v>
      </c>
      <c r="DO5" s="18">
        <f t="shared" si="60"/>
        <v>-0.32898523202755237</v>
      </c>
      <c r="DP5" s="18">
        <f t="shared" si="61"/>
        <v>6.7241130498732343E-2</v>
      </c>
      <c r="DQ5" s="7"/>
      <c r="DR5" s="9">
        <v>24.126222299022999</v>
      </c>
      <c r="DS5" s="9">
        <v>27.419442673999999</v>
      </c>
      <c r="DT5" s="9">
        <v>28.302056395947002</v>
      </c>
      <c r="DU5" s="9">
        <v>24.126222299999998</v>
      </c>
      <c r="DV5" s="10">
        <v>27.419442673999999</v>
      </c>
      <c r="DW5" s="10">
        <v>28.302056395947002</v>
      </c>
      <c r="DX5" s="10">
        <f t="shared" si="62"/>
        <v>3.2932203749770004</v>
      </c>
      <c r="DY5" s="10">
        <f t="shared" si="62"/>
        <v>0.88261372194700272</v>
      </c>
      <c r="DZ5" s="10">
        <f t="shared" si="63"/>
        <v>0</v>
      </c>
      <c r="EA5" s="10">
        <f t="shared" si="64"/>
        <v>0</v>
      </c>
      <c r="EB5" s="18">
        <f t="shared" si="65"/>
        <v>3.2189338508471055E-2</v>
      </c>
      <c r="EC5" s="18">
        <f t="shared" si="66"/>
        <v>3.2189338508471055E-2</v>
      </c>
      <c r="ED5" s="18">
        <f t="shared" si="67"/>
        <v>0.13649962825346099</v>
      </c>
      <c r="EE5" s="18">
        <f t="shared" si="68"/>
        <v>0.13649962820743805</v>
      </c>
      <c r="EF5" s="6"/>
      <c r="EG5" s="9">
        <v>0</v>
      </c>
      <c r="EH5" s="9">
        <v>0</v>
      </c>
      <c r="EI5" s="9">
        <v>0</v>
      </c>
      <c r="EJ5" s="9">
        <v>0</v>
      </c>
      <c r="EK5" s="9">
        <v>0</v>
      </c>
      <c r="EL5" s="9">
        <v>0</v>
      </c>
      <c r="EM5" s="10">
        <f t="shared" si="69"/>
        <v>0</v>
      </c>
      <c r="EN5" s="10">
        <f t="shared" si="69"/>
        <v>0</v>
      </c>
      <c r="EO5" s="10">
        <f t="shared" si="70"/>
        <v>0</v>
      </c>
      <c r="EP5" s="10">
        <f t="shared" si="71"/>
        <v>0</v>
      </c>
      <c r="EQ5" s="18">
        <f t="shared" si="72"/>
        <v>0</v>
      </c>
      <c r="ER5" s="18">
        <f t="shared" si="73"/>
        <v>0</v>
      </c>
      <c r="ES5" s="18">
        <f t="shared" si="74"/>
        <v>0</v>
      </c>
      <c r="ET5" s="18">
        <f t="shared" si="75"/>
        <v>0</v>
      </c>
      <c r="EU5" s="7"/>
      <c r="EV5" s="9">
        <v>0</v>
      </c>
      <c r="EW5" s="9">
        <v>0</v>
      </c>
      <c r="EX5" s="9">
        <v>0</v>
      </c>
      <c r="EY5" s="9">
        <v>0</v>
      </c>
      <c r="EZ5" s="9">
        <v>0</v>
      </c>
      <c r="FA5" s="9">
        <v>0</v>
      </c>
      <c r="FB5" s="10">
        <f t="shared" si="76"/>
        <v>0</v>
      </c>
      <c r="FC5" s="10">
        <f t="shared" si="76"/>
        <v>0</v>
      </c>
      <c r="FD5" s="10">
        <f t="shared" si="77"/>
        <v>0</v>
      </c>
      <c r="FE5" s="10">
        <f t="shared" si="78"/>
        <v>0</v>
      </c>
      <c r="FF5" s="18">
        <f t="shared" si="79"/>
        <v>0</v>
      </c>
      <c r="FG5" s="18">
        <f t="shared" si="80"/>
        <v>0</v>
      </c>
      <c r="FH5" s="18">
        <f t="shared" si="81"/>
        <v>0</v>
      </c>
      <c r="FI5" s="18">
        <f t="shared" si="82"/>
        <v>0</v>
      </c>
      <c r="FJ5" s="7"/>
    </row>
    <row r="6" spans="1:166">
      <c r="A6" s="5" t="s">
        <v>3</v>
      </c>
      <c r="B6" s="9">
        <f t="shared" si="0"/>
        <v>203589.41931959084</v>
      </c>
      <c r="C6" s="9">
        <f t="shared" si="1"/>
        <v>204957.50436944107</v>
      </c>
      <c r="D6" s="9">
        <f t="shared" si="2"/>
        <v>204176.52201918294</v>
      </c>
      <c r="E6" s="9">
        <f t="shared" si="3"/>
        <v>210598.42991900619</v>
      </c>
      <c r="F6" s="9">
        <f t="shared" si="4"/>
        <v>217200.24618092985</v>
      </c>
      <c r="G6" s="9">
        <f t="shared" si="5"/>
        <v>216665.95229094173</v>
      </c>
      <c r="H6" s="10">
        <f t="shared" si="6"/>
        <v>1368.0850498502259</v>
      </c>
      <c r="I6" s="10">
        <f t="shared" si="6"/>
        <v>-780.98235025812755</v>
      </c>
      <c r="J6" s="10">
        <f t="shared" si="7"/>
        <v>-12242.741811488784</v>
      </c>
      <c r="K6" s="10">
        <f t="shared" si="8"/>
        <v>-12489.430271758785</v>
      </c>
      <c r="L6" s="18">
        <f t="shared" si="9"/>
        <v>-3.8104598934342367E-3</v>
      </c>
      <c r="M6" s="18">
        <f t="shared" si="10"/>
        <v>-2.4599138324320987E-3</v>
      </c>
      <c r="N6" s="18">
        <f t="shared" si="11"/>
        <v>6.719823920233456E-3</v>
      </c>
      <c r="O6" s="18">
        <f t="shared" si="12"/>
        <v>3.1347889271836703E-2</v>
      </c>
      <c r="P6" s="5"/>
      <c r="Q6" s="10">
        <v>425.41432395549998</v>
      </c>
      <c r="R6" s="9">
        <v>2595.1271372699898</v>
      </c>
      <c r="S6" s="9">
        <v>2478.90869624999</v>
      </c>
      <c r="T6" s="9">
        <v>422.78432400000003</v>
      </c>
      <c r="U6" s="10">
        <v>2869.0209044000003</v>
      </c>
      <c r="V6" s="10">
        <v>2673.2085464299898</v>
      </c>
      <c r="W6" s="10">
        <f t="shared" si="13"/>
        <v>2169.7128133144897</v>
      </c>
      <c r="X6" s="10">
        <f t="shared" si="13"/>
        <v>-116.21844101999977</v>
      </c>
      <c r="Y6" s="10">
        <f t="shared" si="14"/>
        <v>-273.89376713001047</v>
      </c>
      <c r="Z6" s="10">
        <f t="shared" si="15"/>
        <v>-194.29985017999979</v>
      </c>
      <c r="AA6" s="18">
        <f t="shared" si="16"/>
        <v>-4.478333232731662E-2</v>
      </c>
      <c r="AB6" s="18">
        <f t="shared" si="17"/>
        <v>-6.825058599946339E-2</v>
      </c>
      <c r="AC6" s="18">
        <f t="shared" si="18"/>
        <v>5.1002345034847725</v>
      </c>
      <c r="AD6" s="18">
        <f t="shared" si="19"/>
        <v>5.7860153310698434</v>
      </c>
      <c r="AE6" s="7"/>
      <c r="AF6" s="9">
        <v>11801.3518601546</v>
      </c>
      <c r="AG6" s="9">
        <v>11801.3518601546</v>
      </c>
      <c r="AH6" s="9">
        <v>11801.3518601546</v>
      </c>
      <c r="AI6" s="9">
        <v>11803.98186</v>
      </c>
      <c r="AJ6" s="10">
        <v>11803.98093</v>
      </c>
      <c r="AK6" s="10">
        <v>11803.981860154599</v>
      </c>
      <c r="AL6" s="10">
        <f t="shared" si="20"/>
        <v>0</v>
      </c>
      <c r="AM6" s="10">
        <f t="shared" si="20"/>
        <v>0</v>
      </c>
      <c r="AN6" s="10">
        <f t="shared" si="21"/>
        <v>-2.6290698453994992</v>
      </c>
      <c r="AO6" s="10">
        <f t="shared" si="22"/>
        <v>-2.6299999999991996</v>
      </c>
      <c r="AP6" s="18">
        <f t="shared" si="23"/>
        <v>0</v>
      </c>
      <c r="AQ6" s="18">
        <f t="shared" si="24"/>
        <v>7.8800076450180464E-8</v>
      </c>
      <c r="AR6" s="18">
        <f t="shared" si="25"/>
        <v>0</v>
      </c>
      <c r="AS6" s="18">
        <f t="shared" si="26"/>
        <v>-7.878697300480994E-8</v>
      </c>
      <c r="AT6" s="7"/>
      <c r="AU6" s="9">
        <v>179.88226521620101</v>
      </c>
      <c r="AV6" s="9">
        <v>198.91353429261599</v>
      </c>
      <c r="AW6" s="9">
        <v>202.733439353661</v>
      </c>
      <c r="AX6" s="9">
        <v>179.88226521620101</v>
      </c>
      <c r="AY6" s="10">
        <v>198.91321590000001</v>
      </c>
      <c r="AZ6" s="10">
        <v>204.76240416184001</v>
      </c>
      <c r="BA6" s="10">
        <f t="shared" si="27"/>
        <v>19.031269076414986</v>
      </c>
      <c r="BB6" s="10">
        <f t="shared" si="27"/>
        <v>3.8199050610450058</v>
      </c>
      <c r="BC6" s="10">
        <f t="shared" si="28"/>
        <v>3.1839261598065605E-4</v>
      </c>
      <c r="BD6" s="10">
        <f t="shared" si="29"/>
        <v>-2.0289648081790119</v>
      </c>
      <c r="BE6" s="18">
        <f t="shared" si="30"/>
        <v>1.9203846910817307E-2</v>
      </c>
      <c r="BF6" s="18">
        <f t="shared" si="31"/>
        <v>2.9405729706670526E-2</v>
      </c>
      <c r="BG6" s="18">
        <f t="shared" si="32"/>
        <v>0.10579847353790686</v>
      </c>
      <c r="BH6" s="18">
        <f t="shared" si="33"/>
        <v>0.10579670353231127</v>
      </c>
      <c r="BI6" s="1"/>
      <c r="BJ6" s="9">
        <v>152308.34179445999</v>
      </c>
      <c r="BK6" s="9">
        <v>158029.51779534601</v>
      </c>
      <c r="BL6" s="9">
        <v>159173.75299735999</v>
      </c>
      <c r="BM6" s="9">
        <v>152308.34179445999</v>
      </c>
      <c r="BN6" s="10">
        <v>158028.36240000001</v>
      </c>
      <c r="BO6" s="10">
        <v>159745.29199446001</v>
      </c>
      <c r="BP6" s="10">
        <f t="shared" si="34"/>
        <v>5721.1760008860147</v>
      </c>
      <c r="BQ6" s="10">
        <f t="shared" si="34"/>
        <v>1144.2352020139806</v>
      </c>
      <c r="BR6" s="10">
        <f t="shared" si="35"/>
        <v>1.1553953459952027</v>
      </c>
      <c r="BS6" s="10">
        <f t="shared" si="36"/>
        <v>-571.53899710002588</v>
      </c>
      <c r="BT6" s="18">
        <f t="shared" si="37"/>
        <v>7.2406422418867782E-3</v>
      </c>
      <c r="BU6" s="18">
        <f t="shared" si="38"/>
        <v>1.0864692694303346E-2</v>
      </c>
      <c r="BV6" s="18">
        <f t="shared" si="39"/>
        <v>3.756311659283073E-2</v>
      </c>
      <c r="BW6" s="18">
        <f t="shared" si="40"/>
        <v>3.7555530696139962E-2</v>
      </c>
      <c r="BX6" s="1"/>
      <c r="BY6" s="9">
        <v>14757.777910471201</v>
      </c>
      <c r="BZ6" s="9">
        <v>14625.957910471199</v>
      </c>
      <c r="CA6" s="9">
        <v>14599.5939104712</v>
      </c>
      <c r="CB6" s="9">
        <v>14757.777910000001</v>
      </c>
      <c r="CC6" s="10">
        <v>14625.958014809843</v>
      </c>
      <c r="CD6" s="10">
        <v>14586.411910471201</v>
      </c>
      <c r="CE6" s="10">
        <f t="shared" si="41"/>
        <v>-131.82000000000153</v>
      </c>
      <c r="CF6" s="10">
        <f t="shared" si="41"/>
        <v>-26.363999999999578</v>
      </c>
      <c r="CG6" s="10">
        <f t="shared" si="42"/>
        <v>-1.0433864372316748E-4</v>
      </c>
      <c r="CH6" s="10">
        <f t="shared" si="43"/>
        <v>13.18199999999888</v>
      </c>
      <c r="CI6" s="18">
        <f t="shared" si="44"/>
        <v>-1.8025486030644688E-3</v>
      </c>
      <c r="CJ6" s="18">
        <f t="shared" si="45"/>
        <v>-2.7038300191070479E-3</v>
      </c>
      <c r="CK6" s="18">
        <f t="shared" si="46"/>
        <v>-8.9322390403009291E-3</v>
      </c>
      <c r="CL6" s="18">
        <f t="shared" si="47"/>
        <v>-8.9322319385790033E-3</v>
      </c>
      <c r="CM6" s="6"/>
      <c r="CN6" s="9">
        <v>5116.7058999999972</v>
      </c>
      <c r="CO6" s="9">
        <v>5116.7058999999972</v>
      </c>
      <c r="CP6" s="9">
        <v>5116.7058999999972</v>
      </c>
      <c r="CQ6" s="9">
        <v>5116.7058999999972</v>
      </c>
      <c r="CR6" s="9">
        <v>5116.7058999999972</v>
      </c>
      <c r="CS6" s="9">
        <v>5116.7058999999972</v>
      </c>
      <c r="CT6" s="10">
        <f t="shared" si="48"/>
        <v>0</v>
      </c>
      <c r="CU6" s="10">
        <f t="shared" si="48"/>
        <v>0</v>
      </c>
      <c r="CV6" s="10">
        <f t="shared" si="49"/>
        <v>0</v>
      </c>
      <c r="CW6" s="10">
        <f t="shared" si="50"/>
        <v>0</v>
      </c>
      <c r="CX6" s="18">
        <f t="shared" si="51"/>
        <v>0</v>
      </c>
      <c r="CY6" s="18">
        <f t="shared" si="52"/>
        <v>0</v>
      </c>
      <c r="CZ6" s="18">
        <f t="shared" si="53"/>
        <v>0</v>
      </c>
      <c r="DA6" s="18">
        <f t="shared" si="54"/>
        <v>0</v>
      </c>
      <c r="DB6" s="7"/>
      <c r="DC6" s="9">
        <v>18818</v>
      </c>
      <c r="DD6" s="9">
        <v>12383.950247823628</v>
      </c>
      <c r="DE6" s="9">
        <v>10605.359980314301</v>
      </c>
      <c r="DF6" s="9">
        <v>25827.010600000001</v>
      </c>
      <c r="DG6" s="10">
        <v>24366.231950000001</v>
      </c>
      <c r="DH6" s="10">
        <v>22337.474439984901</v>
      </c>
      <c r="DI6" s="10">
        <f t="shared" si="55"/>
        <v>-6434.0497521763718</v>
      </c>
      <c r="DJ6" s="10">
        <f t="shared" si="55"/>
        <v>-1778.5902675093275</v>
      </c>
      <c r="DK6" s="10">
        <f t="shared" si="56"/>
        <v>-11982.281702176373</v>
      </c>
      <c r="DL6" s="10">
        <f t="shared" si="57"/>
        <v>-11732.1144596706</v>
      </c>
      <c r="DM6" s="18">
        <f t="shared" si="58"/>
        <v>-0.14362059213068135</v>
      </c>
      <c r="DN6" s="18">
        <f t="shared" si="59"/>
        <v>-8.3261027563808473E-2</v>
      </c>
      <c r="DO6" s="18">
        <f t="shared" si="60"/>
        <v>-0.34190932894974874</v>
      </c>
      <c r="DP6" s="18">
        <f t="shared" si="61"/>
        <v>-5.6560113465086825E-2</v>
      </c>
      <c r="DQ6" s="7"/>
      <c r="DR6" s="9">
        <v>181.945265333349</v>
      </c>
      <c r="DS6" s="9">
        <v>205.97998408304943</v>
      </c>
      <c r="DT6" s="9">
        <v>198.115235279193</v>
      </c>
      <c r="DU6" s="9">
        <v>181.94526533000001</v>
      </c>
      <c r="DV6" s="10">
        <v>191.07286582</v>
      </c>
      <c r="DW6" s="10">
        <v>198.115235279193</v>
      </c>
      <c r="DX6" s="10">
        <f t="shared" si="62"/>
        <v>24.034718749700431</v>
      </c>
      <c r="DY6" s="10">
        <f t="shared" si="62"/>
        <v>-7.864748803856429</v>
      </c>
      <c r="DZ6" s="10">
        <f t="shared" si="63"/>
        <v>14.907118263049426</v>
      </c>
      <c r="EA6" s="10">
        <f t="shared" si="64"/>
        <v>0</v>
      </c>
      <c r="EB6" s="18">
        <f t="shared" si="65"/>
        <v>-3.8182102202151E-2</v>
      </c>
      <c r="EC6" s="18">
        <f t="shared" si="66"/>
        <v>3.6856983480989154E-2</v>
      </c>
      <c r="ED6" s="18">
        <f t="shared" si="67"/>
        <v>0.13209862155888194</v>
      </c>
      <c r="EE6" s="18">
        <f t="shared" si="68"/>
        <v>5.016673818604165E-2</v>
      </c>
      <c r="EF6" s="6"/>
      <c r="EG6" s="9">
        <v>0</v>
      </c>
      <c r="EH6" s="9">
        <v>0</v>
      </c>
      <c r="EI6" s="9">
        <v>0</v>
      </c>
      <c r="EJ6" s="9">
        <v>0</v>
      </c>
      <c r="EK6" s="9">
        <v>0</v>
      </c>
      <c r="EL6" s="9">
        <v>0</v>
      </c>
      <c r="EM6" s="10">
        <f t="shared" si="69"/>
        <v>0</v>
      </c>
      <c r="EN6" s="10">
        <f t="shared" si="69"/>
        <v>0</v>
      </c>
      <c r="EO6" s="10">
        <f t="shared" si="70"/>
        <v>0</v>
      </c>
      <c r="EP6" s="10">
        <f t="shared" si="71"/>
        <v>0</v>
      </c>
      <c r="EQ6" s="18">
        <f t="shared" si="72"/>
        <v>0</v>
      </c>
      <c r="ER6" s="18">
        <f t="shared" si="73"/>
        <v>0</v>
      </c>
      <c r="ES6" s="18">
        <f t="shared" si="74"/>
        <v>0</v>
      </c>
      <c r="ET6" s="18">
        <f t="shared" si="75"/>
        <v>0</v>
      </c>
      <c r="EU6" s="7"/>
      <c r="EV6" s="9">
        <v>0</v>
      </c>
      <c r="EW6" s="9">
        <v>0</v>
      </c>
      <c r="EX6" s="9">
        <v>0</v>
      </c>
      <c r="EY6" s="9">
        <v>0</v>
      </c>
      <c r="EZ6" s="9">
        <v>0</v>
      </c>
      <c r="FA6" s="9">
        <v>0</v>
      </c>
      <c r="FB6" s="10">
        <f t="shared" si="76"/>
        <v>0</v>
      </c>
      <c r="FC6" s="10">
        <f t="shared" si="76"/>
        <v>0</v>
      </c>
      <c r="FD6" s="10">
        <f t="shared" si="77"/>
        <v>0</v>
      </c>
      <c r="FE6" s="10">
        <f t="shared" si="78"/>
        <v>0</v>
      </c>
      <c r="FF6" s="18">
        <f t="shared" si="79"/>
        <v>0</v>
      </c>
      <c r="FG6" s="18">
        <f t="shared" si="80"/>
        <v>0</v>
      </c>
      <c r="FH6" s="18">
        <f t="shared" si="81"/>
        <v>0</v>
      </c>
      <c r="FI6" s="18">
        <f t="shared" si="82"/>
        <v>0</v>
      </c>
      <c r="FJ6" s="7"/>
    </row>
    <row r="7" spans="1:166">
      <c r="A7" s="5" t="s">
        <v>4</v>
      </c>
      <c r="B7" s="9">
        <f t="shared" si="0"/>
        <v>67403.658886985242</v>
      </c>
      <c r="C7" s="9">
        <f t="shared" si="1"/>
        <v>67931.616542071235</v>
      </c>
      <c r="D7" s="9">
        <f t="shared" si="2"/>
        <v>68008.580400288309</v>
      </c>
      <c r="E7" s="9">
        <f t="shared" si="3"/>
        <v>69837.860842745096</v>
      </c>
      <c r="F7" s="9">
        <f t="shared" si="4"/>
        <v>71974.807653557451</v>
      </c>
      <c r="G7" s="9">
        <f t="shared" si="5"/>
        <v>72642.296427686364</v>
      </c>
      <c r="H7" s="10">
        <f t="shared" si="6"/>
        <v>527.95765508599288</v>
      </c>
      <c r="I7" s="10">
        <f t="shared" si="6"/>
        <v>76.963858217073721</v>
      </c>
      <c r="J7" s="10">
        <f t="shared" si="7"/>
        <v>-4043.191111486216</v>
      </c>
      <c r="K7" s="10">
        <f t="shared" si="8"/>
        <v>-4633.7160273980553</v>
      </c>
      <c r="L7" s="18">
        <f t="shared" si="9"/>
        <v>1.1329607940274563E-3</v>
      </c>
      <c r="M7" s="18">
        <f t="shared" si="10"/>
        <v>9.2739223054515742E-3</v>
      </c>
      <c r="N7" s="18">
        <f t="shared" si="11"/>
        <v>7.8327744191337145E-3</v>
      </c>
      <c r="O7" s="18">
        <f t="shared" si="12"/>
        <v>3.0598686515100285E-2</v>
      </c>
      <c r="P7" s="5"/>
      <c r="Q7" s="10">
        <v>404.39697157999899</v>
      </c>
      <c r="R7" s="9">
        <v>335.74388814999998</v>
      </c>
      <c r="S7" s="9">
        <v>347.36239818000001</v>
      </c>
      <c r="T7" s="9">
        <v>404.39697159999997</v>
      </c>
      <c r="U7" s="10">
        <v>405.87065658</v>
      </c>
      <c r="V7" s="10">
        <v>427.973855369999</v>
      </c>
      <c r="W7" s="10">
        <f t="shared" si="13"/>
        <v>-68.653083429999015</v>
      </c>
      <c r="X7" s="10">
        <f t="shared" si="13"/>
        <v>11.618510030000039</v>
      </c>
      <c r="Y7" s="10">
        <f t="shared" si="14"/>
        <v>-70.126768430000027</v>
      </c>
      <c r="Z7" s="10">
        <f t="shared" si="15"/>
        <v>-80.611457189998987</v>
      </c>
      <c r="AA7" s="18">
        <f t="shared" si="16"/>
        <v>3.4605276343285953E-2</v>
      </c>
      <c r="AB7" s="18">
        <f t="shared" si="17"/>
        <v>5.4458725782858611E-2</v>
      </c>
      <c r="AC7" s="18">
        <f t="shared" si="18"/>
        <v>-0.16976656170734419</v>
      </c>
      <c r="AD7" s="18">
        <f t="shared" si="19"/>
        <v>3.6441543421291784E-3</v>
      </c>
      <c r="AE7" s="7"/>
      <c r="AF7" s="9">
        <v>122.63455</v>
      </c>
      <c r="AG7" s="9">
        <v>122.63455</v>
      </c>
      <c r="AH7" s="9">
        <v>122.63455</v>
      </c>
      <c r="AI7" s="9">
        <v>122.63455</v>
      </c>
      <c r="AJ7" s="10">
        <v>122.63455</v>
      </c>
      <c r="AK7" s="10">
        <v>122.63455</v>
      </c>
      <c r="AL7" s="10">
        <f t="shared" si="20"/>
        <v>0</v>
      </c>
      <c r="AM7" s="10">
        <f t="shared" si="20"/>
        <v>0</v>
      </c>
      <c r="AN7" s="10">
        <f t="shared" si="21"/>
        <v>0</v>
      </c>
      <c r="AO7" s="10">
        <f t="shared" si="22"/>
        <v>0</v>
      </c>
      <c r="AP7" s="18">
        <f t="shared" si="23"/>
        <v>0</v>
      </c>
      <c r="AQ7" s="18">
        <f t="shared" si="24"/>
        <v>0</v>
      </c>
      <c r="AR7" s="18">
        <f t="shared" si="25"/>
        <v>0</v>
      </c>
      <c r="AS7" s="18">
        <f t="shared" si="26"/>
        <v>0</v>
      </c>
      <c r="AT7" s="7"/>
      <c r="AU7" s="9">
        <v>4.6194772780952302</v>
      </c>
      <c r="AV7" s="9">
        <v>5.6514857733233503</v>
      </c>
      <c r="AW7" s="9">
        <v>5.8295807173430001</v>
      </c>
      <c r="AX7" s="9">
        <v>4.6194772780952302</v>
      </c>
      <c r="AY7" s="10">
        <v>5.6514685260000004</v>
      </c>
      <c r="AZ7" s="10">
        <v>5.9267893477961797</v>
      </c>
      <c r="BA7" s="10">
        <f t="shared" si="27"/>
        <v>1.0320084952281201</v>
      </c>
      <c r="BB7" s="10">
        <f t="shared" si="27"/>
        <v>0.17809494401964976</v>
      </c>
      <c r="BC7" s="10">
        <f t="shared" si="28"/>
        <v>1.7247323349955934E-5</v>
      </c>
      <c r="BD7" s="10">
        <f t="shared" si="29"/>
        <v>-9.7208630453179623E-2</v>
      </c>
      <c r="BE7" s="18">
        <f t="shared" si="30"/>
        <v>3.1512942111667247E-2</v>
      </c>
      <c r="BF7" s="18">
        <f t="shared" si="31"/>
        <v>4.871668673895032E-2</v>
      </c>
      <c r="BG7" s="18">
        <f t="shared" si="32"/>
        <v>0.22340373879999964</v>
      </c>
      <c r="BH7" s="18">
        <f t="shared" si="33"/>
        <v>0.22340000519069458</v>
      </c>
      <c r="BI7" s="1"/>
      <c r="BJ7" s="9">
        <v>62907.162538065859</v>
      </c>
      <c r="BK7" s="9">
        <v>64248.677602318698</v>
      </c>
      <c r="BL7" s="9">
        <v>64516.980612309097</v>
      </c>
      <c r="BM7" s="9">
        <v>62907.162538065859</v>
      </c>
      <c r="BN7" s="10">
        <v>64246.956259999999</v>
      </c>
      <c r="BO7" s="10">
        <v>64652.135780580902</v>
      </c>
      <c r="BP7" s="10">
        <f t="shared" si="34"/>
        <v>1341.5150642528388</v>
      </c>
      <c r="BQ7" s="10">
        <f t="shared" si="34"/>
        <v>268.303009990399</v>
      </c>
      <c r="BR7" s="10">
        <f t="shared" si="35"/>
        <v>1.7213423186985892</v>
      </c>
      <c r="BS7" s="10">
        <f t="shared" si="36"/>
        <v>-135.15516827180545</v>
      </c>
      <c r="BT7" s="18">
        <f t="shared" si="37"/>
        <v>4.1760082853552162E-3</v>
      </c>
      <c r="BU7" s="18">
        <f t="shared" si="38"/>
        <v>6.3065948049147794E-3</v>
      </c>
      <c r="BV7" s="18">
        <f t="shared" si="39"/>
        <v>2.1325315117194682E-2</v>
      </c>
      <c r="BW7" s="18">
        <f t="shared" si="40"/>
        <v>2.1297951900523495E-2</v>
      </c>
      <c r="BX7" s="2"/>
      <c r="BY7" s="9">
        <v>71.409655384000004</v>
      </c>
      <c r="BZ7" s="9">
        <v>71.409655384000004</v>
      </c>
      <c r="CA7" s="9">
        <v>71.409655384000004</v>
      </c>
      <c r="CB7" s="9">
        <v>71.409655380000004</v>
      </c>
      <c r="CC7" s="10">
        <v>71.409654735444079</v>
      </c>
      <c r="CD7" s="10">
        <v>71.409655384000004</v>
      </c>
      <c r="CE7" s="10">
        <f t="shared" si="41"/>
        <v>0</v>
      </c>
      <c r="CF7" s="10">
        <f t="shared" si="41"/>
        <v>0</v>
      </c>
      <c r="CG7" s="10">
        <f t="shared" si="42"/>
        <v>6.4855592540880025E-7</v>
      </c>
      <c r="CH7" s="10">
        <f t="shared" si="43"/>
        <v>0</v>
      </c>
      <c r="CI7" s="18">
        <f t="shared" si="44"/>
        <v>0</v>
      </c>
      <c r="CJ7" s="18">
        <f t="shared" si="45"/>
        <v>9.0821882252693555E-9</v>
      </c>
      <c r="CK7" s="18">
        <f t="shared" si="46"/>
        <v>0</v>
      </c>
      <c r="CL7" s="18">
        <f t="shared" si="47"/>
        <v>-9.0261733045467437E-9</v>
      </c>
      <c r="CM7" s="6"/>
      <c r="CN7" s="9">
        <v>1298.9706999999994</v>
      </c>
      <c r="CO7" s="9">
        <v>1298.9706999999994</v>
      </c>
      <c r="CP7" s="9">
        <v>1298.9706999999994</v>
      </c>
      <c r="CQ7" s="9">
        <v>1298.9706999999994</v>
      </c>
      <c r="CR7" s="9">
        <v>1298.9706999999994</v>
      </c>
      <c r="CS7" s="9">
        <v>1298.9706999999994</v>
      </c>
      <c r="CT7" s="10">
        <f t="shared" si="48"/>
        <v>0</v>
      </c>
      <c r="CU7" s="10">
        <f t="shared" si="48"/>
        <v>0</v>
      </c>
      <c r="CV7" s="10">
        <f t="shared" si="49"/>
        <v>0</v>
      </c>
      <c r="CW7" s="10">
        <f t="shared" si="50"/>
        <v>0</v>
      </c>
      <c r="CX7" s="18">
        <f t="shared" si="51"/>
        <v>0</v>
      </c>
      <c r="CY7" s="18">
        <f t="shared" si="52"/>
        <v>0</v>
      </c>
      <c r="CZ7" s="18">
        <f t="shared" si="53"/>
        <v>0</v>
      </c>
      <c r="DA7" s="18">
        <f t="shared" si="54"/>
        <v>0</v>
      </c>
      <c r="DB7" s="7"/>
      <c r="DC7" s="9">
        <v>2561.54220211551</v>
      </c>
      <c r="DD7" s="9">
        <v>1810.7613147292163</v>
      </c>
      <c r="DE7" s="9">
        <v>1606.20844865958</v>
      </c>
      <c r="DF7" s="9">
        <v>4995.7441578611297</v>
      </c>
      <c r="DG7" s="10">
        <v>5785.5470180000002</v>
      </c>
      <c r="DH7" s="10">
        <v>6024.0606419653795</v>
      </c>
      <c r="DI7" s="10">
        <f t="shared" si="55"/>
        <v>-750.78088738629367</v>
      </c>
      <c r="DJ7" s="10">
        <f t="shared" si="55"/>
        <v>-204.55286606963637</v>
      </c>
      <c r="DK7" s="10">
        <f t="shared" si="56"/>
        <v>-3974.7857032707839</v>
      </c>
      <c r="DL7" s="10">
        <f t="shared" si="57"/>
        <v>-4417.8521933058</v>
      </c>
      <c r="DM7" s="18">
        <f t="shared" si="58"/>
        <v>-0.11296511826586347</v>
      </c>
      <c r="DN7" s="18">
        <f t="shared" si="59"/>
        <v>4.1225768837988092E-2</v>
      </c>
      <c r="DO7" s="18">
        <f t="shared" si="60"/>
        <v>-0.29309721571881331</v>
      </c>
      <c r="DP7" s="18">
        <f t="shared" si="61"/>
        <v>0.15809513761749872</v>
      </c>
      <c r="DQ7" s="7"/>
      <c r="DR7" s="9">
        <v>32.922792561769803</v>
      </c>
      <c r="DS7" s="9">
        <v>37.767345716000001</v>
      </c>
      <c r="DT7" s="9">
        <v>39.1844550382786</v>
      </c>
      <c r="DU7" s="9">
        <v>32.922792559999998</v>
      </c>
      <c r="DV7" s="10">
        <v>37.767345716000001</v>
      </c>
      <c r="DW7" s="10">
        <v>39.1844550382786</v>
      </c>
      <c r="DX7" s="10">
        <f t="shared" si="62"/>
        <v>4.8445531542301978</v>
      </c>
      <c r="DY7" s="10">
        <f t="shared" si="62"/>
        <v>1.4171093222785984</v>
      </c>
      <c r="DZ7" s="10">
        <f t="shared" si="63"/>
        <v>0</v>
      </c>
      <c r="EA7" s="10">
        <f t="shared" si="64"/>
        <v>0</v>
      </c>
      <c r="EB7" s="18">
        <f t="shared" si="65"/>
        <v>3.752207880677845E-2</v>
      </c>
      <c r="EC7" s="18">
        <f t="shared" si="66"/>
        <v>3.752207880677845E-2</v>
      </c>
      <c r="ED7" s="18">
        <f t="shared" si="67"/>
        <v>0.14714891348116471</v>
      </c>
      <c r="EE7" s="18">
        <f t="shared" si="68"/>
        <v>0.14714891354283113</v>
      </c>
      <c r="EF7" s="6"/>
      <c r="EG7" s="9">
        <v>0</v>
      </c>
      <c r="EH7" s="9">
        <v>0</v>
      </c>
      <c r="EI7" s="9">
        <v>0</v>
      </c>
      <c r="EJ7" s="9">
        <v>0</v>
      </c>
      <c r="EK7" s="9">
        <v>0</v>
      </c>
      <c r="EL7" s="9">
        <v>0</v>
      </c>
      <c r="EM7" s="10">
        <f t="shared" si="69"/>
        <v>0</v>
      </c>
      <c r="EN7" s="10">
        <f t="shared" si="69"/>
        <v>0</v>
      </c>
      <c r="EO7" s="10">
        <f t="shared" si="70"/>
        <v>0</v>
      </c>
      <c r="EP7" s="10">
        <f t="shared" si="71"/>
        <v>0</v>
      </c>
      <c r="EQ7" s="18">
        <f t="shared" si="72"/>
        <v>0</v>
      </c>
      <c r="ER7" s="18">
        <f t="shared" si="73"/>
        <v>0</v>
      </c>
      <c r="ES7" s="18">
        <f t="shared" si="74"/>
        <v>0</v>
      </c>
      <c r="ET7" s="18">
        <f t="shared" si="75"/>
        <v>0</v>
      </c>
      <c r="EU7" s="7"/>
      <c r="EV7" s="9">
        <v>0</v>
      </c>
      <c r="EW7" s="9">
        <v>0</v>
      </c>
      <c r="EX7" s="9">
        <v>0</v>
      </c>
      <c r="EY7" s="9">
        <v>0</v>
      </c>
      <c r="EZ7" s="9">
        <v>0</v>
      </c>
      <c r="FA7" s="9">
        <v>0</v>
      </c>
      <c r="FB7" s="10">
        <f t="shared" si="76"/>
        <v>0</v>
      </c>
      <c r="FC7" s="10">
        <f t="shared" si="76"/>
        <v>0</v>
      </c>
      <c r="FD7" s="10">
        <f t="shared" si="77"/>
        <v>0</v>
      </c>
      <c r="FE7" s="10">
        <f t="shared" si="78"/>
        <v>0</v>
      </c>
      <c r="FF7" s="18">
        <f t="shared" si="79"/>
        <v>0</v>
      </c>
      <c r="FG7" s="18">
        <f t="shared" si="80"/>
        <v>0</v>
      </c>
      <c r="FH7" s="18">
        <f t="shared" si="81"/>
        <v>0</v>
      </c>
      <c r="FI7" s="18">
        <f t="shared" si="82"/>
        <v>0</v>
      </c>
      <c r="FJ7" s="7"/>
    </row>
    <row r="8" spans="1:166">
      <c r="A8" s="5" t="s">
        <v>5</v>
      </c>
      <c r="B8" s="9">
        <f t="shared" si="0"/>
        <v>7383.8056832454722</v>
      </c>
      <c r="C8" s="9">
        <f t="shared" si="1"/>
        <v>7355.4516299389261</v>
      </c>
      <c r="D8" s="9">
        <f t="shared" si="2"/>
        <v>7219.1490904267266</v>
      </c>
      <c r="E8" s="9">
        <f t="shared" si="3"/>
        <v>9070.9401662459859</v>
      </c>
      <c r="F8" s="9">
        <f t="shared" si="4"/>
        <v>9942.2828158633893</v>
      </c>
      <c r="G8" s="9">
        <f t="shared" si="5"/>
        <v>10098.609627872704</v>
      </c>
      <c r="H8" s="10">
        <f t="shared" si="6"/>
        <v>-28.35405330654612</v>
      </c>
      <c r="I8" s="10">
        <f t="shared" si="6"/>
        <v>-136.30253951219947</v>
      </c>
      <c r="J8" s="10">
        <f t="shared" si="7"/>
        <v>-2586.8311859244632</v>
      </c>
      <c r="K8" s="10">
        <f t="shared" si="8"/>
        <v>-2879.460537445977</v>
      </c>
      <c r="L8" s="18">
        <f t="shared" si="9"/>
        <v>-1.853081855061172E-2</v>
      </c>
      <c r="M8" s="18">
        <f t="shared" si="10"/>
        <v>1.5723432425386999E-2</v>
      </c>
      <c r="N8" s="18">
        <f t="shared" si="11"/>
        <v>-3.8400324335300497E-3</v>
      </c>
      <c r="O8" s="18">
        <f t="shared" si="12"/>
        <v>9.6058692224624057E-2</v>
      </c>
      <c r="P8" s="5"/>
      <c r="Q8" s="10">
        <v>47.211452610000002</v>
      </c>
      <c r="R8" s="9">
        <v>333.71909490000002</v>
      </c>
      <c r="S8" s="9">
        <v>315.28709697999898</v>
      </c>
      <c r="T8" s="9">
        <v>47.211452610000002</v>
      </c>
      <c r="U8" s="10">
        <v>357.96015901999999</v>
      </c>
      <c r="V8" s="10">
        <v>360.266029309999</v>
      </c>
      <c r="W8" s="10">
        <f t="shared" si="13"/>
        <v>286.50764229000004</v>
      </c>
      <c r="X8" s="10">
        <f t="shared" si="13"/>
        <v>-18.431997920001038</v>
      </c>
      <c r="Y8" s="10">
        <f t="shared" si="14"/>
        <v>-24.241064119999976</v>
      </c>
      <c r="Z8" s="10">
        <f t="shared" si="15"/>
        <v>-44.978932330000021</v>
      </c>
      <c r="AA8" s="18">
        <f t="shared" si="16"/>
        <v>-5.5232074525205829E-2</v>
      </c>
      <c r="AB8" s="18">
        <f t="shared" si="17"/>
        <v>6.4416953448447117E-3</v>
      </c>
      <c r="AC8" s="18">
        <f t="shared" si="18"/>
        <v>6.0686046806641567</v>
      </c>
      <c r="AD8" s="18">
        <f t="shared" si="19"/>
        <v>6.5820619623167316</v>
      </c>
      <c r="AE8" s="7"/>
      <c r="AF8" s="9">
        <v>148.61319999999901</v>
      </c>
      <c r="AG8" s="9">
        <v>148.61319999999901</v>
      </c>
      <c r="AH8" s="9">
        <v>148.61319999999901</v>
      </c>
      <c r="AI8" s="9">
        <v>148.61320000000001</v>
      </c>
      <c r="AJ8" s="10">
        <v>148.61320000000001</v>
      </c>
      <c r="AK8" s="10">
        <v>148.61319999999901</v>
      </c>
      <c r="AL8" s="10">
        <f t="shared" si="20"/>
        <v>0</v>
      </c>
      <c r="AM8" s="10">
        <f t="shared" si="20"/>
        <v>0</v>
      </c>
      <c r="AN8" s="10">
        <f t="shared" si="21"/>
        <v>-9.9475983006414026E-13</v>
      </c>
      <c r="AO8" s="10">
        <f t="shared" si="22"/>
        <v>0</v>
      </c>
      <c r="AP8" s="18">
        <f t="shared" si="23"/>
        <v>0</v>
      </c>
      <c r="AQ8" s="18">
        <f t="shared" si="24"/>
        <v>-6.6936169200591889E-15</v>
      </c>
      <c r="AR8" s="18">
        <f t="shared" si="25"/>
        <v>0</v>
      </c>
      <c r="AS8" s="18">
        <f t="shared" si="26"/>
        <v>0</v>
      </c>
      <c r="AT8" s="7"/>
      <c r="AU8" s="9">
        <v>0.93235724975419498</v>
      </c>
      <c r="AV8" s="9">
        <v>1.02000025326236</v>
      </c>
      <c r="AW8" s="9">
        <v>1.0381797976012901</v>
      </c>
      <c r="AX8" s="9">
        <v>0.93235724975419498</v>
      </c>
      <c r="AY8" s="10">
        <v>1.019998816</v>
      </c>
      <c r="AZ8" s="10">
        <v>1.04778307727376</v>
      </c>
      <c r="BA8" s="10">
        <f t="shared" si="27"/>
        <v>8.7643003508165007E-2</v>
      </c>
      <c r="BB8" s="10">
        <f t="shared" si="27"/>
        <v>1.8179544338930098E-2</v>
      </c>
      <c r="BC8" s="10">
        <f t="shared" si="28"/>
        <v>1.4372623600156231E-6</v>
      </c>
      <c r="BD8" s="10">
        <f t="shared" si="29"/>
        <v>-9.6032796724698777E-3</v>
      </c>
      <c r="BE8" s="18">
        <f t="shared" si="30"/>
        <v>1.782307825981886E-2</v>
      </c>
      <c r="BF8" s="18">
        <f t="shared" si="31"/>
        <v>2.7239503456207927E-2</v>
      </c>
      <c r="BG8" s="18">
        <f t="shared" si="32"/>
        <v>9.4001525199992872E-2</v>
      </c>
      <c r="BH8" s="18">
        <f t="shared" si="33"/>
        <v>9.399998366389134E-2</v>
      </c>
      <c r="BI8" s="1"/>
      <c r="BJ8" s="9">
        <v>4029.4167310210023</v>
      </c>
      <c r="BK8" s="9">
        <v>4319.3772003008798</v>
      </c>
      <c r="BL8" s="9">
        <v>4377.3692941167101</v>
      </c>
      <c r="BM8" s="9">
        <v>4029.4167310210023</v>
      </c>
      <c r="BN8" s="10">
        <v>4319.368931</v>
      </c>
      <c r="BO8" s="10">
        <v>4406.3306717898104</v>
      </c>
      <c r="BP8" s="10">
        <f t="shared" si="34"/>
        <v>289.96046927987754</v>
      </c>
      <c r="BQ8" s="10">
        <f t="shared" si="34"/>
        <v>57.992093815830231</v>
      </c>
      <c r="BR8" s="10">
        <f t="shared" si="35"/>
        <v>8.2693008798742085E-3</v>
      </c>
      <c r="BS8" s="10">
        <f t="shared" si="36"/>
        <v>-28.961377673100287</v>
      </c>
      <c r="BT8" s="18">
        <f t="shared" si="37"/>
        <v>1.3426031375956379E-2</v>
      </c>
      <c r="BU8" s="18">
        <f t="shared" si="38"/>
        <v>2.013297363086728E-2</v>
      </c>
      <c r="BV8" s="18">
        <f t="shared" si="39"/>
        <v>7.1960903683051247E-2</v>
      </c>
      <c r="BW8" s="18">
        <f t="shared" si="40"/>
        <v>7.1958851450325795E-2</v>
      </c>
      <c r="BX8" s="1"/>
      <c r="BY8" s="9">
        <v>1438.3738297922901</v>
      </c>
      <c r="BZ8" s="9">
        <v>1393.61256339753</v>
      </c>
      <c r="CA8" s="9">
        <v>1384.6603101185799</v>
      </c>
      <c r="CB8" s="9">
        <v>1438.37383</v>
      </c>
      <c r="CC8" s="10">
        <v>1393.6125545233895</v>
      </c>
      <c r="CD8" s="10">
        <v>1380.1752539193999</v>
      </c>
      <c r="CE8" s="10">
        <f t="shared" si="41"/>
        <v>-44.761266394760014</v>
      </c>
      <c r="CF8" s="10">
        <f t="shared" si="41"/>
        <v>-8.9522532789501383</v>
      </c>
      <c r="CG8" s="10">
        <f t="shared" si="42"/>
        <v>8.8741405761538772E-6</v>
      </c>
      <c r="CH8" s="10">
        <f t="shared" si="43"/>
        <v>4.4850561991800078</v>
      </c>
      <c r="CI8" s="18">
        <f t="shared" si="44"/>
        <v>-6.4237748094959548E-3</v>
      </c>
      <c r="CJ8" s="18">
        <f t="shared" si="45"/>
        <v>-9.6420633987364442E-3</v>
      </c>
      <c r="CK8" s="18">
        <f t="shared" si="46"/>
        <v>-3.1119355391236374E-2</v>
      </c>
      <c r="CL8" s="18">
        <f t="shared" si="47"/>
        <v>-3.1119361700713461E-2</v>
      </c>
      <c r="CM8" s="6"/>
      <c r="CN8" s="9">
        <v>3.0085999999999995</v>
      </c>
      <c r="CO8" s="9">
        <v>3.0085999999999995</v>
      </c>
      <c r="CP8" s="9">
        <v>3.0085999999999995</v>
      </c>
      <c r="CQ8" s="9">
        <v>3.0085999999999995</v>
      </c>
      <c r="CR8" s="9">
        <v>3.0085999999999995</v>
      </c>
      <c r="CS8" s="9">
        <v>3.0085999999999995</v>
      </c>
      <c r="CT8" s="10">
        <f t="shared" si="48"/>
        <v>0</v>
      </c>
      <c r="CU8" s="10">
        <f t="shared" si="48"/>
        <v>0</v>
      </c>
      <c r="CV8" s="10">
        <f t="shared" si="49"/>
        <v>0</v>
      </c>
      <c r="CW8" s="10">
        <f t="shared" si="50"/>
        <v>0</v>
      </c>
      <c r="CX8" s="18">
        <f t="shared" si="51"/>
        <v>0</v>
      </c>
      <c r="CY8" s="18">
        <f t="shared" si="52"/>
        <v>0</v>
      </c>
      <c r="CZ8" s="18">
        <f t="shared" si="53"/>
        <v>0</v>
      </c>
      <c r="DA8" s="18">
        <f t="shared" si="54"/>
        <v>0</v>
      </c>
      <c r="DB8" s="7"/>
      <c r="DC8" s="9">
        <v>1699.0220168416799</v>
      </c>
      <c r="DD8" s="9">
        <v>1136.9525915832562</v>
      </c>
      <c r="DE8" s="9">
        <v>969.41206824133803</v>
      </c>
      <c r="DF8" s="9">
        <v>3386.1564996352299</v>
      </c>
      <c r="DG8" s="10">
        <v>3699.5509929999998</v>
      </c>
      <c r="DH8" s="10">
        <v>3779.4077486037199</v>
      </c>
      <c r="DI8" s="10">
        <f t="shared" si="55"/>
        <v>-562.06942525842373</v>
      </c>
      <c r="DJ8" s="10">
        <f t="shared" si="55"/>
        <v>-167.54052334191817</v>
      </c>
      <c r="DK8" s="10">
        <f t="shared" si="56"/>
        <v>-2562.5984014167434</v>
      </c>
      <c r="DL8" s="10">
        <f t="shared" si="57"/>
        <v>-2809.9956803623818</v>
      </c>
      <c r="DM8" s="18">
        <f t="shared" si="58"/>
        <v>-0.14735928708215587</v>
      </c>
      <c r="DN8" s="18">
        <f t="shared" si="59"/>
        <v>2.1585526393559325E-2</v>
      </c>
      <c r="DO8" s="18">
        <f t="shared" si="60"/>
        <v>-0.33081938885245127</v>
      </c>
      <c r="DP8" s="18">
        <f t="shared" si="61"/>
        <v>9.2551686077867346E-2</v>
      </c>
      <c r="DQ8" s="7"/>
      <c r="DR8" s="9">
        <v>17.2274957307467</v>
      </c>
      <c r="DS8" s="9">
        <v>19.148379504000001</v>
      </c>
      <c r="DT8" s="9">
        <v>19.760341172499398</v>
      </c>
      <c r="DU8" s="9">
        <v>17.227495730000001</v>
      </c>
      <c r="DV8" s="10">
        <v>19.148379504000001</v>
      </c>
      <c r="DW8" s="10">
        <v>19.760341172499398</v>
      </c>
      <c r="DX8" s="10">
        <f t="shared" si="62"/>
        <v>1.9208837732533013</v>
      </c>
      <c r="DY8" s="10">
        <f t="shared" si="62"/>
        <v>0.61196166849939715</v>
      </c>
      <c r="DZ8" s="10">
        <f t="shared" si="63"/>
        <v>0</v>
      </c>
      <c r="EA8" s="10">
        <f t="shared" si="64"/>
        <v>0</v>
      </c>
      <c r="EB8" s="18">
        <f t="shared" si="65"/>
        <v>3.1958927300953135E-2</v>
      </c>
      <c r="EC8" s="18">
        <f t="shared" si="66"/>
        <v>3.1958927300953135E-2</v>
      </c>
      <c r="ED8" s="18">
        <f t="shared" si="67"/>
        <v>0.1115010447992747</v>
      </c>
      <c r="EE8" s="18">
        <f t="shared" si="68"/>
        <v>0.11150104484745095</v>
      </c>
      <c r="EF8" s="6"/>
      <c r="EG8" s="9">
        <v>0</v>
      </c>
      <c r="EH8" s="9">
        <v>0</v>
      </c>
      <c r="EI8" s="9">
        <v>0</v>
      </c>
      <c r="EJ8" s="9">
        <v>0</v>
      </c>
      <c r="EK8" s="9">
        <v>0</v>
      </c>
      <c r="EL8" s="9">
        <v>0</v>
      </c>
      <c r="EM8" s="10">
        <f t="shared" si="69"/>
        <v>0</v>
      </c>
      <c r="EN8" s="10">
        <f t="shared" si="69"/>
        <v>0</v>
      </c>
      <c r="EO8" s="10">
        <f t="shared" si="70"/>
        <v>0</v>
      </c>
      <c r="EP8" s="10">
        <f t="shared" si="71"/>
        <v>0</v>
      </c>
      <c r="EQ8" s="18">
        <f t="shared" si="72"/>
        <v>0</v>
      </c>
      <c r="ER8" s="18">
        <f t="shared" si="73"/>
        <v>0</v>
      </c>
      <c r="ES8" s="18">
        <f t="shared" si="74"/>
        <v>0</v>
      </c>
      <c r="ET8" s="18">
        <f t="shared" si="75"/>
        <v>0</v>
      </c>
      <c r="EU8" s="7"/>
      <c r="EV8" s="9">
        <v>0</v>
      </c>
      <c r="EW8" s="9">
        <v>0</v>
      </c>
      <c r="EX8" s="9">
        <v>0</v>
      </c>
      <c r="EY8" s="9">
        <v>0</v>
      </c>
      <c r="EZ8" s="9">
        <v>0</v>
      </c>
      <c r="FA8" s="9">
        <v>0</v>
      </c>
      <c r="FB8" s="10">
        <f t="shared" si="76"/>
        <v>0</v>
      </c>
      <c r="FC8" s="10">
        <f t="shared" si="76"/>
        <v>0</v>
      </c>
      <c r="FD8" s="10">
        <f t="shared" si="77"/>
        <v>0</v>
      </c>
      <c r="FE8" s="10">
        <f t="shared" si="78"/>
        <v>0</v>
      </c>
      <c r="FF8" s="18">
        <f t="shared" si="79"/>
        <v>0</v>
      </c>
      <c r="FG8" s="18">
        <f t="shared" si="80"/>
        <v>0</v>
      </c>
      <c r="FH8" s="18">
        <f t="shared" si="81"/>
        <v>0</v>
      </c>
      <c r="FI8" s="18">
        <f t="shared" si="82"/>
        <v>0</v>
      </c>
      <c r="FJ8" s="7"/>
    </row>
    <row r="9" spans="1:166">
      <c r="A9" s="5" t="s">
        <v>6</v>
      </c>
      <c r="B9" s="9">
        <f t="shared" si="0"/>
        <v>13527.448233638341</v>
      </c>
      <c r="C9" s="9">
        <f t="shared" si="1"/>
        <v>15747.594306600073</v>
      </c>
      <c r="D9" s="9">
        <f t="shared" si="2"/>
        <v>16148.490447244525</v>
      </c>
      <c r="E9" s="9">
        <f t="shared" si="3"/>
        <v>14013.358958454131</v>
      </c>
      <c r="F9" s="9">
        <f t="shared" si="4"/>
        <v>16523.412649441889</v>
      </c>
      <c r="G9" s="9">
        <f t="shared" si="5"/>
        <v>17242.799607296864</v>
      </c>
      <c r="H9" s="10">
        <f t="shared" si="6"/>
        <v>2220.146072961732</v>
      </c>
      <c r="I9" s="10">
        <f t="shared" si="6"/>
        <v>400.89614064445232</v>
      </c>
      <c r="J9" s="10">
        <f t="shared" si="7"/>
        <v>-775.81834284181605</v>
      </c>
      <c r="K9" s="10">
        <f t="shared" si="8"/>
        <v>-1094.3091600523385</v>
      </c>
      <c r="L9" s="18">
        <f t="shared" si="9"/>
        <v>2.5457611673195709E-2</v>
      </c>
      <c r="M9" s="18">
        <f t="shared" si="10"/>
        <v>4.3537432194993536E-2</v>
      </c>
      <c r="N9" s="18">
        <f t="shared" si="11"/>
        <v>0.16412157227413776</v>
      </c>
      <c r="O9" s="18">
        <f t="shared" si="12"/>
        <v>0.17911863233000713</v>
      </c>
      <c r="P9" s="5"/>
      <c r="Q9" s="10">
        <v>34.541393585408002</v>
      </c>
      <c r="R9" s="9">
        <v>95.972640920000003</v>
      </c>
      <c r="S9" s="9">
        <v>79.324808379999894</v>
      </c>
      <c r="T9" s="9">
        <v>34.541393589999998</v>
      </c>
      <c r="U9" s="10">
        <v>134.13413548</v>
      </c>
      <c r="V9" s="10">
        <v>129.72614935999999</v>
      </c>
      <c r="W9" s="10">
        <f t="shared" si="13"/>
        <v>61.431247334592001</v>
      </c>
      <c r="X9" s="10">
        <f t="shared" si="13"/>
        <v>-16.64783254000011</v>
      </c>
      <c r="Y9" s="10">
        <f t="shared" si="14"/>
        <v>-38.161494559999994</v>
      </c>
      <c r="Z9" s="10">
        <f t="shared" si="15"/>
        <v>-50.4013409800001</v>
      </c>
      <c r="AA9" s="18">
        <f t="shared" si="16"/>
        <v>-0.17346435797132287</v>
      </c>
      <c r="AB9" s="18">
        <f t="shared" si="17"/>
        <v>-3.2862523057430482E-2</v>
      </c>
      <c r="AC9" s="18">
        <f t="shared" si="18"/>
        <v>1.7784820170238762</v>
      </c>
      <c r="AD9" s="18">
        <f t="shared" si="19"/>
        <v>2.8832867333654097</v>
      </c>
      <c r="AE9" s="7"/>
      <c r="AF9" s="9">
        <v>173.99792210000001</v>
      </c>
      <c r="AG9" s="9">
        <v>167.57151110000001</v>
      </c>
      <c r="AH9" s="9">
        <v>167.57151110000001</v>
      </c>
      <c r="AI9" s="9">
        <v>173.99792210000001</v>
      </c>
      <c r="AJ9" s="10">
        <v>173.9978921</v>
      </c>
      <c r="AK9" s="10">
        <v>173.99792210000001</v>
      </c>
      <c r="AL9" s="10">
        <f t="shared" si="20"/>
        <v>-6.4264110000000016</v>
      </c>
      <c r="AM9" s="10">
        <f t="shared" si="20"/>
        <v>0</v>
      </c>
      <c r="AN9" s="10">
        <f t="shared" si="21"/>
        <v>-6.4263809999999921</v>
      </c>
      <c r="AO9" s="10">
        <f t="shared" si="22"/>
        <v>-6.4264110000000016</v>
      </c>
      <c r="AP9" s="18">
        <f t="shared" si="23"/>
        <v>0</v>
      </c>
      <c r="AQ9" s="18">
        <f t="shared" si="24"/>
        <v>1.7241588186758506E-7</v>
      </c>
      <c r="AR9" s="18">
        <f t="shared" si="25"/>
        <v>-3.6933837613914826E-2</v>
      </c>
      <c r="AS9" s="18">
        <f t="shared" si="26"/>
        <v>-1.7241585214035385E-7</v>
      </c>
      <c r="AT9" s="7"/>
      <c r="AU9" s="9">
        <v>0.34285018778508602</v>
      </c>
      <c r="AV9" s="9">
        <v>0.41513258571031603</v>
      </c>
      <c r="AW9" s="9">
        <v>0.427715617769586</v>
      </c>
      <c r="AX9" s="9">
        <v>0.34285018778508602</v>
      </c>
      <c r="AY9" s="10">
        <v>0.41513138500000002</v>
      </c>
      <c r="AZ9" s="10">
        <v>0.43457232798220802</v>
      </c>
      <c r="BA9" s="10">
        <f t="shared" si="27"/>
        <v>7.2282397925230002E-2</v>
      </c>
      <c r="BB9" s="10">
        <f t="shared" si="27"/>
        <v>1.2583032059269972E-2</v>
      </c>
      <c r="BC9" s="10">
        <f t="shared" si="28"/>
        <v>1.2007103160072141E-6</v>
      </c>
      <c r="BD9" s="10">
        <f t="shared" si="29"/>
        <v>-6.8567102126220192E-3</v>
      </c>
      <c r="BE9" s="18">
        <f t="shared" si="30"/>
        <v>3.0310875350196061E-2</v>
      </c>
      <c r="BF9" s="18">
        <f t="shared" si="31"/>
        <v>4.6830819554170774E-2</v>
      </c>
      <c r="BG9" s="18">
        <f t="shared" si="32"/>
        <v>0.21082793739211797</v>
      </c>
      <c r="BH9" s="18">
        <f t="shared" si="33"/>
        <v>0.21082443524931976</v>
      </c>
      <c r="BI9" s="1"/>
      <c r="BJ9" s="9">
        <v>12535.842727507008</v>
      </c>
      <c r="BK9" s="9">
        <v>14874.0102536944</v>
      </c>
      <c r="BL9" s="9">
        <v>15341.643758722401</v>
      </c>
      <c r="BM9" s="9">
        <v>12535.842727507008</v>
      </c>
      <c r="BN9" s="10">
        <v>14874.0645</v>
      </c>
      <c r="BO9" s="10">
        <v>15575.0339995373</v>
      </c>
      <c r="BP9" s="10">
        <f t="shared" si="34"/>
        <v>2338.1675261873916</v>
      </c>
      <c r="BQ9" s="10">
        <f t="shared" si="34"/>
        <v>467.63350502800131</v>
      </c>
      <c r="BR9" s="10">
        <f t="shared" si="35"/>
        <v>-5.4246305600827327E-2</v>
      </c>
      <c r="BS9" s="10">
        <f t="shared" si="36"/>
        <v>-233.39024081489879</v>
      </c>
      <c r="BT9" s="18">
        <f t="shared" si="37"/>
        <v>3.1439638473548227E-2</v>
      </c>
      <c r="BU9" s="18">
        <f t="shared" si="38"/>
        <v>4.7126963819290907E-2</v>
      </c>
      <c r="BV9" s="18">
        <f t="shared" si="39"/>
        <v>0.18651857533732644</v>
      </c>
      <c r="BW9" s="18">
        <f t="shared" si="40"/>
        <v>0.18652290263360638</v>
      </c>
      <c r="BX9" s="1"/>
      <c r="BY9" s="9">
        <v>278.68268783469898</v>
      </c>
      <c r="BZ9" s="9">
        <v>272.94709975689102</v>
      </c>
      <c r="CA9" s="9">
        <v>271.79998214133002</v>
      </c>
      <c r="CB9" s="9">
        <v>278.6826878</v>
      </c>
      <c r="CC9" s="10">
        <v>272.94709758388905</v>
      </c>
      <c r="CD9" s="10">
        <v>271.22522662473</v>
      </c>
      <c r="CE9" s="10">
        <f t="shared" si="41"/>
        <v>-5.7355880778079609</v>
      </c>
      <c r="CF9" s="10">
        <f t="shared" si="41"/>
        <v>-1.147117615561001</v>
      </c>
      <c r="CG9" s="10">
        <f t="shared" si="42"/>
        <v>2.173001973915234E-6</v>
      </c>
      <c r="CH9" s="10">
        <f t="shared" si="43"/>
        <v>0.57475551660002111</v>
      </c>
      <c r="CI9" s="18">
        <f t="shared" si="44"/>
        <v>-4.202710402794965E-3</v>
      </c>
      <c r="CJ9" s="18">
        <f t="shared" si="45"/>
        <v>-6.3084420915296199E-3</v>
      </c>
      <c r="CK9" s="18">
        <f t="shared" si="46"/>
        <v>-2.0581070616090918E-2</v>
      </c>
      <c r="CL9" s="18">
        <f t="shared" si="47"/>
        <v>-2.0581078291548434E-2</v>
      </c>
      <c r="CM9" s="6"/>
      <c r="CN9" s="9">
        <v>4.6262000000000008</v>
      </c>
      <c r="CO9" s="9">
        <v>4.6262000000000008</v>
      </c>
      <c r="CP9" s="9">
        <v>4.6262000000000008</v>
      </c>
      <c r="CQ9" s="9">
        <v>4.6262000000000008</v>
      </c>
      <c r="CR9" s="9">
        <v>4.6262000000000008</v>
      </c>
      <c r="CS9" s="9">
        <v>4.6262000000000008</v>
      </c>
      <c r="CT9" s="10">
        <f t="shared" si="48"/>
        <v>0</v>
      </c>
      <c r="CU9" s="10">
        <f t="shared" si="48"/>
        <v>0</v>
      </c>
      <c r="CV9" s="10">
        <f t="shared" si="49"/>
        <v>0</v>
      </c>
      <c r="CW9" s="10">
        <f t="shared" si="50"/>
        <v>0</v>
      </c>
      <c r="CX9" s="18">
        <f t="shared" si="51"/>
        <v>0</v>
      </c>
      <c r="CY9" s="18">
        <f t="shared" si="52"/>
        <v>0</v>
      </c>
      <c r="CZ9" s="18">
        <f t="shared" si="53"/>
        <v>0</v>
      </c>
      <c r="DA9" s="18">
        <f t="shared" si="54"/>
        <v>0</v>
      </c>
      <c r="DB9" s="7"/>
      <c r="DC9" s="9">
        <v>494.177183805136</v>
      </c>
      <c r="DD9" s="9">
        <v>326.2201766500703</v>
      </c>
      <c r="DE9" s="9">
        <v>277.07996304979599</v>
      </c>
      <c r="DF9" s="9">
        <v>980.08790865033995</v>
      </c>
      <c r="DG9" s="10">
        <v>1057.396401</v>
      </c>
      <c r="DH9" s="10">
        <v>1081.7390291136201</v>
      </c>
      <c r="DI9" s="10">
        <f t="shared" si="55"/>
        <v>-167.9570071550657</v>
      </c>
      <c r="DJ9" s="10">
        <f t="shared" si="55"/>
        <v>-49.140213600274308</v>
      </c>
      <c r="DK9" s="10">
        <f t="shared" si="56"/>
        <v>-731.17622434992973</v>
      </c>
      <c r="DL9" s="10">
        <f t="shared" si="57"/>
        <v>-804.65906606382407</v>
      </c>
      <c r="DM9" s="18">
        <f t="shared" si="58"/>
        <v>-0.15063511431111146</v>
      </c>
      <c r="DN9" s="18">
        <f t="shared" si="59"/>
        <v>2.3021288979798687E-2</v>
      </c>
      <c r="DO9" s="18">
        <f t="shared" si="60"/>
        <v>-0.33987203913747366</v>
      </c>
      <c r="DP9" s="18">
        <f t="shared" si="61"/>
        <v>7.8879141011054851E-2</v>
      </c>
      <c r="DQ9" s="7"/>
      <c r="DR9" s="9">
        <v>5.2372686183050501</v>
      </c>
      <c r="DS9" s="9">
        <v>5.8312918930000004</v>
      </c>
      <c r="DT9" s="9">
        <v>6.0165082332271602</v>
      </c>
      <c r="DU9" s="9">
        <v>5.237268619</v>
      </c>
      <c r="DV9" s="10">
        <v>5.8312918930000004</v>
      </c>
      <c r="DW9" s="10">
        <v>6.0165082332271602</v>
      </c>
      <c r="DX9" s="10">
        <f t="shared" si="62"/>
        <v>0.59402327469495031</v>
      </c>
      <c r="DY9" s="10">
        <f t="shared" si="62"/>
        <v>0.18521634022715983</v>
      </c>
      <c r="DZ9" s="10">
        <f t="shared" si="63"/>
        <v>0</v>
      </c>
      <c r="EA9" s="10">
        <f t="shared" si="64"/>
        <v>0</v>
      </c>
      <c r="EB9" s="18">
        <f t="shared" si="65"/>
        <v>3.1762488248872817E-2</v>
      </c>
      <c r="EC9" s="18">
        <f t="shared" si="66"/>
        <v>3.1762488248872817E-2</v>
      </c>
      <c r="ED9" s="18">
        <f t="shared" si="67"/>
        <v>0.11342234244368307</v>
      </c>
      <c r="EE9" s="18">
        <f t="shared" si="68"/>
        <v>0.11342234229593952</v>
      </c>
      <c r="EF9" s="6"/>
      <c r="EG9" s="9">
        <v>0</v>
      </c>
      <c r="EH9" s="9">
        <v>0</v>
      </c>
      <c r="EI9" s="9">
        <v>0</v>
      </c>
      <c r="EJ9" s="9">
        <v>0</v>
      </c>
      <c r="EK9" s="9">
        <v>0</v>
      </c>
      <c r="EL9" s="9">
        <v>0</v>
      </c>
      <c r="EM9" s="10">
        <f t="shared" si="69"/>
        <v>0</v>
      </c>
      <c r="EN9" s="10">
        <f t="shared" si="69"/>
        <v>0</v>
      </c>
      <c r="EO9" s="10">
        <f t="shared" si="70"/>
        <v>0</v>
      </c>
      <c r="EP9" s="10">
        <f t="shared" si="71"/>
        <v>0</v>
      </c>
      <c r="EQ9" s="18">
        <f t="shared" si="72"/>
        <v>0</v>
      </c>
      <c r="ER9" s="18">
        <f t="shared" si="73"/>
        <v>0</v>
      </c>
      <c r="ES9" s="18">
        <f t="shared" si="74"/>
        <v>0</v>
      </c>
      <c r="ET9" s="18">
        <f t="shared" si="75"/>
        <v>0</v>
      </c>
      <c r="EU9" s="7"/>
      <c r="EV9" s="9">
        <v>0</v>
      </c>
      <c r="EW9" s="9">
        <v>0</v>
      </c>
      <c r="EX9" s="9">
        <v>0</v>
      </c>
      <c r="EY9" s="9">
        <v>0</v>
      </c>
      <c r="EZ9" s="9">
        <v>0</v>
      </c>
      <c r="FA9" s="9">
        <v>0</v>
      </c>
      <c r="FB9" s="10">
        <f t="shared" si="76"/>
        <v>0</v>
      </c>
      <c r="FC9" s="10">
        <f t="shared" si="76"/>
        <v>0</v>
      </c>
      <c r="FD9" s="10">
        <f t="shared" si="77"/>
        <v>0</v>
      </c>
      <c r="FE9" s="10">
        <f t="shared" si="78"/>
        <v>0</v>
      </c>
      <c r="FF9" s="18">
        <f t="shared" si="79"/>
        <v>0</v>
      </c>
      <c r="FG9" s="18">
        <f t="shared" si="80"/>
        <v>0</v>
      </c>
      <c r="FH9" s="18">
        <f t="shared" si="81"/>
        <v>0</v>
      </c>
      <c r="FI9" s="18">
        <f t="shared" si="82"/>
        <v>0</v>
      </c>
      <c r="FJ9" s="7"/>
    </row>
    <row r="10" spans="1:166">
      <c r="A10" s="5" t="s">
        <v>7</v>
      </c>
      <c r="B10" s="9">
        <f t="shared" si="0"/>
        <v>238.67326271235336</v>
      </c>
      <c r="C10" s="9">
        <f t="shared" si="1"/>
        <v>160.03575410070371</v>
      </c>
      <c r="D10" s="9">
        <f t="shared" si="2"/>
        <v>138.42738126858373</v>
      </c>
      <c r="E10" s="9">
        <f t="shared" si="3"/>
        <v>450.35393766834483</v>
      </c>
      <c r="F10" s="9">
        <f t="shared" si="4"/>
        <v>471.02387141180003</v>
      </c>
      <c r="G10" s="9">
        <f t="shared" si="5"/>
        <v>480.86087424944066</v>
      </c>
      <c r="H10" s="10">
        <f t="shared" si="6"/>
        <v>-78.63750861164965</v>
      </c>
      <c r="I10" s="10">
        <f t="shared" si="6"/>
        <v>-21.608372832119983</v>
      </c>
      <c r="J10" s="10">
        <f t="shared" si="7"/>
        <v>-310.98811731109629</v>
      </c>
      <c r="K10" s="10">
        <f t="shared" si="8"/>
        <v>-342.43349298085695</v>
      </c>
      <c r="L10" s="18">
        <f t="shared" si="9"/>
        <v>-0.13502215772684614</v>
      </c>
      <c r="M10" s="18">
        <f t="shared" si="10"/>
        <v>2.0884297876785252E-2</v>
      </c>
      <c r="N10" s="18">
        <f t="shared" si="11"/>
        <v>-0.32947766213102297</v>
      </c>
      <c r="O10" s="18">
        <f t="shared" si="12"/>
        <v>4.5897086745752429E-2</v>
      </c>
      <c r="P10" s="5"/>
      <c r="Q10" s="10">
        <v>5.2608105199999899</v>
      </c>
      <c r="R10" s="9"/>
      <c r="S10" s="9">
        <v>0</v>
      </c>
      <c r="T10" s="9">
        <v>5.2608105199999997</v>
      </c>
      <c r="U10" s="10">
        <v>0.97681611000000002</v>
      </c>
      <c r="V10" s="10">
        <v>0.83928334999999898</v>
      </c>
      <c r="W10" s="10">
        <f t="shared" si="13"/>
        <v>-5.2608105199999899</v>
      </c>
      <c r="X10" s="10">
        <f t="shared" si="13"/>
        <v>0</v>
      </c>
      <c r="Y10" s="10">
        <f t="shared" si="14"/>
        <v>-0.97681611000000002</v>
      </c>
      <c r="Z10" s="10">
        <f t="shared" si="15"/>
        <v>-0.83928334999999898</v>
      </c>
      <c r="AA10" s="18">
        <f t="shared" si="16"/>
        <v>0</v>
      </c>
      <c r="AB10" s="18">
        <f t="shared" si="17"/>
        <v>-0.14079698173692184</v>
      </c>
      <c r="AC10" s="18">
        <f t="shared" si="18"/>
        <v>-1</v>
      </c>
      <c r="AD10" s="18">
        <f t="shared" si="19"/>
        <v>-0.81432212654562597</v>
      </c>
      <c r="AE10" s="7"/>
      <c r="AF10" s="9">
        <v>4.2469468103999999</v>
      </c>
      <c r="AG10" s="9">
        <v>4.2469468103999999</v>
      </c>
      <c r="AH10" s="9">
        <v>4.2469468103999999</v>
      </c>
      <c r="AI10" s="9">
        <v>4.2469468099999999</v>
      </c>
      <c r="AJ10" s="10">
        <v>4.2469466999999996</v>
      </c>
      <c r="AK10" s="10">
        <v>4.2469468103999999</v>
      </c>
      <c r="AL10" s="10">
        <f t="shared" si="20"/>
        <v>0</v>
      </c>
      <c r="AM10" s="10">
        <f t="shared" si="20"/>
        <v>0</v>
      </c>
      <c r="AN10" s="10">
        <f t="shared" si="21"/>
        <v>1.1040000025275276E-7</v>
      </c>
      <c r="AO10" s="10">
        <f t="shared" si="22"/>
        <v>0</v>
      </c>
      <c r="AP10" s="18">
        <f t="shared" si="23"/>
        <v>0</v>
      </c>
      <c r="AQ10" s="18">
        <f t="shared" si="24"/>
        <v>2.599514617236726E-8</v>
      </c>
      <c r="AR10" s="18">
        <f t="shared" si="25"/>
        <v>0</v>
      </c>
      <c r="AS10" s="18">
        <f t="shared" si="26"/>
        <v>-2.5900960181711485E-8</v>
      </c>
      <c r="AT10" s="7"/>
      <c r="AU10" s="9">
        <v>0.260036657915792</v>
      </c>
      <c r="AV10" s="9">
        <v>0.31802710390521299</v>
      </c>
      <c r="AW10" s="9">
        <v>0.32803718553782102</v>
      </c>
      <c r="AX10" s="9">
        <v>0.260036657915792</v>
      </c>
      <c r="AY10" s="10">
        <v>0.31802612099999999</v>
      </c>
      <c r="AZ10" s="10">
        <v>0.333500663898667</v>
      </c>
      <c r="BA10" s="10">
        <f t="shared" si="27"/>
        <v>5.7990445989420991E-2</v>
      </c>
      <c r="BB10" s="10">
        <f t="shared" si="27"/>
        <v>1.0010081632608026E-2</v>
      </c>
      <c r="BC10" s="10">
        <f t="shared" si="28"/>
        <v>9.8290521299837508E-7</v>
      </c>
      <c r="BD10" s="10">
        <f t="shared" si="29"/>
        <v>-5.4634783608459858E-3</v>
      </c>
      <c r="BE10" s="18">
        <f t="shared" si="30"/>
        <v>3.1475561389860345E-2</v>
      </c>
      <c r="BF10" s="18">
        <f t="shared" si="31"/>
        <v>4.8658087738230188E-2</v>
      </c>
      <c r="BG10" s="18">
        <f t="shared" si="32"/>
        <v>0.22300873443851177</v>
      </c>
      <c r="BH10" s="18">
        <f t="shared" si="33"/>
        <v>0.22300495456677802</v>
      </c>
      <c r="BI10" s="1"/>
      <c r="BJ10" s="9"/>
      <c r="BK10" s="9"/>
      <c r="BL10" s="9"/>
      <c r="BM10" s="9"/>
      <c r="BN10" s="10"/>
      <c r="BO10" s="10">
        <v>0</v>
      </c>
      <c r="BP10" s="10">
        <f t="shared" si="34"/>
        <v>0</v>
      </c>
      <c r="BQ10" s="10">
        <f t="shared" si="34"/>
        <v>0</v>
      </c>
      <c r="BR10" s="10">
        <f t="shared" si="35"/>
        <v>0</v>
      </c>
      <c r="BS10" s="10">
        <f t="shared" si="36"/>
        <v>0</v>
      </c>
      <c r="BT10" s="18">
        <f t="shared" si="37"/>
        <v>0</v>
      </c>
      <c r="BU10" s="18">
        <f t="shared" si="38"/>
        <v>0</v>
      </c>
      <c r="BV10" s="18">
        <f t="shared" si="39"/>
        <v>0</v>
      </c>
      <c r="BW10" s="18">
        <f t="shared" si="40"/>
        <v>0</v>
      </c>
      <c r="BX10" s="1"/>
      <c r="BY10" s="9">
        <v>12.6210641425</v>
      </c>
      <c r="BZ10" s="9">
        <v>12.6210641425</v>
      </c>
      <c r="CA10" s="9">
        <v>12.6210641425</v>
      </c>
      <c r="CB10" s="9">
        <v>12.62106414</v>
      </c>
      <c r="CC10" s="10">
        <v>12.621064255</v>
      </c>
      <c r="CD10" s="10">
        <v>12.6210641425</v>
      </c>
      <c r="CE10" s="10">
        <f t="shared" si="41"/>
        <v>0</v>
      </c>
      <c r="CF10" s="10">
        <f t="shared" si="41"/>
        <v>0</v>
      </c>
      <c r="CG10" s="10">
        <f t="shared" si="42"/>
        <v>-1.1250000042650754E-7</v>
      </c>
      <c r="CH10" s="10">
        <f t="shared" si="43"/>
        <v>0</v>
      </c>
      <c r="CI10" s="18">
        <f t="shared" si="44"/>
        <v>0</v>
      </c>
      <c r="CJ10" s="18">
        <f t="shared" si="45"/>
        <v>-8.9136698897590344E-9</v>
      </c>
      <c r="CK10" s="18">
        <f t="shared" si="46"/>
        <v>0</v>
      </c>
      <c r="CL10" s="18">
        <f t="shared" si="47"/>
        <v>9.1117515415271842E-9</v>
      </c>
      <c r="CM10" s="6"/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10">
        <f t="shared" si="48"/>
        <v>0</v>
      </c>
      <c r="CU10" s="10">
        <f t="shared" si="48"/>
        <v>0</v>
      </c>
      <c r="CV10" s="10">
        <f t="shared" si="49"/>
        <v>0</v>
      </c>
      <c r="CW10" s="10">
        <f t="shared" si="50"/>
        <v>0</v>
      </c>
      <c r="CX10" s="18">
        <f t="shared" si="51"/>
        <v>0</v>
      </c>
      <c r="CY10" s="18">
        <f t="shared" si="52"/>
        <v>0</v>
      </c>
      <c r="CZ10" s="18">
        <f t="shared" si="53"/>
        <v>0</v>
      </c>
      <c r="DA10" s="18">
        <f t="shared" si="54"/>
        <v>0</v>
      </c>
      <c r="DB10" s="7"/>
      <c r="DC10" s="9">
        <v>213.749027708103</v>
      </c>
      <c r="DD10" s="9">
        <v>139.93985511809851</v>
      </c>
      <c r="DE10" s="9">
        <v>118.207404679096</v>
      </c>
      <c r="DF10" s="9">
        <v>425.42970266642902</v>
      </c>
      <c r="DG10" s="10">
        <v>449.95115729999998</v>
      </c>
      <c r="DH10" s="10">
        <v>459.796150831592</v>
      </c>
      <c r="DI10" s="10">
        <f t="shared" si="55"/>
        <v>-73.809172590004493</v>
      </c>
      <c r="DJ10" s="10">
        <f t="shared" si="55"/>
        <v>-21.732450439002506</v>
      </c>
      <c r="DK10" s="10">
        <f t="shared" si="56"/>
        <v>-310.01130218190144</v>
      </c>
      <c r="DL10" s="10">
        <f t="shared" si="57"/>
        <v>-341.58874615249601</v>
      </c>
      <c r="DM10" s="18">
        <f t="shared" si="58"/>
        <v>-0.15529850606649537</v>
      </c>
      <c r="DN10" s="18">
        <f t="shared" si="59"/>
        <v>2.1880138259157723E-2</v>
      </c>
      <c r="DO10" s="18">
        <f t="shared" si="60"/>
        <v>-0.345307641309128</v>
      </c>
      <c r="DP10" s="18">
        <f t="shared" si="61"/>
        <v>5.7639263266950923E-2</v>
      </c>
      <c r="DQ10" s="7"/>
      <c r="DR10" s="9">
        <v>2.5353768734345898</v>
      </c>
      <c r="DS10" s="9">
        <v>2.9098609257999999</v>
      </c>
      <c r="DT10" s="9">
        <v>3.02392845104991</v>
      </c>
      <c r="DU10" s="9">
        <v>2.5353768739999998</v>
      </c>
      <c r="DV10" s="10">
        <v>2.9098609257999999</v>
      </c>
      <c r="DW10" s="10">
        <v>3.02392845104991</v>
      </c>
      <c r="DX10" s="10">
        <f t="shared" si="62"/>
        <v>0.37448405236541005</v>
      </c>
      <c r="DY10" s="10">
        <f t="shared" si="62"/>
        <v>0.11406752524991015</v>
      </c>
      <c r="DZ10" s="10">
        <f t="shared" si="63"/>
        <v>0</v>
      </c>
      <c r="EA10" s="10">
        <f t="shared" si="64"/>
        <v>0</v>
      </c>
      <c r="EB10" s="18">
        <f t="shared" si="65"/>
        <v>3.9200335740633335E-2</v>
      </c>
      <c r="EC10" s="18">
        <f t="shared" si="66"/>
        <v>3.9200335740633335E-2</v>
      </c>
      <c r="ED10" s="18">
        <f t="shared" si="67"/>
        <v>0.14770350565598916</v>
      </c>
      <c r="EE10" s="18">
        <f t="shared" si="68"/>
        <v>0.14770350540004182</v>
      </c>
      <c r="EF10" s="6"/>
      <c r="EG10" s="9">
        <v>0</v>
      </c>
      <c r="EH10" s="9">
        <v>0</v>
      </c>
      <c r="EI10" s="9">
        <v>0</v>
      </c>
      <c r="EJ10" s="9">
        <v>0</v>
      </c>
      <c r="EK10" s="9">
        <v>0</v>
      </c>
      <c r="EL10" s="9">
        <v>0</v>
      </c>
      <c r="EM10" s="10">
        <f t="shared" si="69"/>
        <v>0</v>
      </c>
      <c r="EN10" s="10">
        <f t="shared" si="69"/>
        <v>0</v>
      </c>
      <c r="EO10" s="10">
        <f t="shared" si="70"/>
        <v>0</v>
      </c>
      <c r="EP10" s="10">
        <f t="shared" si="71"/>
        <v>0</v>
      </c>
      <c r="EQ10" s="18">
        <f t="shared" si="72"/>
        <v>0</v>
      </c>
      <c r="ER10" s="18">
        <f t="shared" si="73"/>
        <v>0</v>
      </c>
      <c r="ES10" s="18">
        <f t="shared" si="74"/>
        <v>0</v>
      </c>
      <c r="ET10" s="18">
        <f t="shared" si="75"/>
        <v>0</v>
      </c>
      <c r="EU10" s="7"/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10">
        <f t="shared" si="76"/>
        <v>0</v>
      </c>
      <c r="FC10" s="10">
        <f t="shared" si="76"/>
        <v>0</v>
      </c>
      <c r="FD10" s="10">
        <f t="shared" si="77"/>
        <v>0</v>
      </c>
      <c r="FE10" s="10">
        <f t="shared" si="78"/>
        <v>0</v>
      </c>
      <c r="FF10" s="18">
        <f t="shared" si="79"/>
        <v>0</v>
      </c>
      <c r="FG10" s="18">
        <f t="shared" si="80"/>
        <v>0</v>
      </c>
      <c r="FH10" s="18">
        <f t="shared" si="81"/>
        <v>0</v>
      </c>
      <c r="FI10" s="18">
        <f t="shared" si="82"/>
        <v>0</v>
      </c>
      <c r="FJ10" s="7"/>
    </row>
    <row r="11" spans="1:166">
      <c r="A11" s="5" t="s">
        <v>8</v>
      </c>
      <c r="B11" s="9">
        <f t="shared" si="0"/>
        <v>59192.639420836407</v>
      </c>
      <c r="C11" s="9">
        <f t="shared" si="1"/>
        <v>58332.561693693984</v>
      </c>
      <c r="D11" s="9">
        <f t="shared" si="2"/>
        <v>57614.156568537866</v>
      </c>
      <c r="E11" s="9">
        <f t="shared" si="3"/>
        <v>69368.669000934082</v>
      </c>
      <c r="F11" s="9">
        <f t="shared" si="4"/>
        <v>74763.151662371994</v>
      </c>
      <c r="G11" s="9">
        <f t="shared" si="5"/>
        <v>75779.192561867749</v>
      </c>
      <c r="H11" s="10">
        <f t="shared" si="6"/>
        <v>-860.0777271424231</v>
      </c>
      <c r="I11" s="10">
        <f t="shared" si="6"/>
        <v>-718.40512515611772</v>
      </c>
      <c r="J11" s="10">
        <f t="shared" si="7"/>
        <v>-16430.58996867801</v>
      </c>
      <c r="K11" s="10">
        <f t="shared" si="8"/>
        <v>-18165.035993329882</v>
      </c>
      <c r="L11" s="18">
        <f t="shared" si="9"/>
        <v>-1.2315679344385464E-2</v>
      </c>
      <c r="M11" s="18">
        <f t="shared" si="10"/>
        <v>1.359012932044602E-2</v>
      </c>
      <c r="N11" s="18">
        <f t="shared" si="11"/>
        <v>-1.4530146578320463E-2</v>
      </c>
      <c r="O11" s="18">
        <f t="shared" si="12"/>
        <v>7.776540532102863E-2</v>
      </c>
      <c r="P11" s="5"/>
      <c r="Q11" s="10">
        <v>2915.2381952921</v>
      </c>
      <c r="R11" s="9">
        <v>3552.5920763700001</v>
      </c>
      <c r="S11" s="9">
        <v>3415.8086237299999</v>
      </c>
      <c r="T11" s="9">
        <v>2915.2381949999999</v>
      </c>
      <c r="U11" s="10">
        <v>3772.3411422999998</v>
      </c>
      <c r="V11" s="10">
        <v>3372.7889913399899</v>
      </c>
      <c r="W11" s="10">
        <f t="shared" si="13"/>
        <v>637.35388107790004</v>
      </c>
      <c r="X11" s="10">
        <f t="shared" si="13"/>
        <v>-136.78345264000018</v>
      </c>
      <c r="Y11" s="10">
        <f t="shared" si="14"/>
        <v>-219.74906592999969</v>
      </c>
      <c r="Z11" s="10">
        <f t="shared" si="15"/>
        <v>43.019632390009974</v>
      </c>
      <c r="AA11" s="18">
        <f t="shared" si="16"/>
        <v>-3.850243700925101E-2</v>
      </c>
      <c r="AB11" s="18">
        <f t="shared" si="17"/>
        <v>-0.10591622970673394</v>
      </c>
      <c r="AC11" s="18">
        <f t="shared" si="18"/>
        <v>0.2186284064565224</v>
      </c>
      <c r="AD11" s="18">
        <f t="shared" si="19"/>
        <v>0.29400786143994656</v>
      </c>
      <c r="AE11" s="7"/>
      <c r="AF11" s="9">
        <v>2476.3956930011</v>
      </c>
      <c r="AG11" s="9">
        <v>2249.1052980011</v>
      </c>
      <c r="AH11" s="9">
        <v>2249.1052980011</v>
      </c>
      <c r="AI11" s="9">
        <v>2476.3956929999999</v>
      </c>
      <c r="AJ11" s="10">
        <v>2478.6553290000002</v>
      </c>
      <c r="AK11" s="10">
        <v>2478.6552980011002</v>
      </c>
      <c r="AL11" s="10">
        <f t="shared" si="20"/>
        <v>-227.29039499999999</v>
      </c>
      <c r="AM11" s="10">
        <f t="shared" si="20"/>
        <v>0</v>
      </c>
      <c r="AN11" s="10">
        <f t="shared" si="21"/>
        <v>-229.55003099890018</v>
      </c>
      <c r="AO11" s="10">
        <f t="shared" si="22"/>
        <v>-229.55000000000018</v>
      </c>
      <c r="AP11" s="18">
        <f t="shared" si="23"/>
        <v>0</v>
      </c>
      <c r="AQ11" s="18">
        <f t="shared" si="24"/>
        <v>-1.2506337464065204E-8</v>
      </c>
      <c r="AR11" s="18">
        <f t="shared" si="25"/>
        <v>-9.1782745238322874E-2</v>
      </c>
      <c r="AS11" s="18">
        <f t="shared" si="26"/>
        <v>9.124696858371688E-4</v>
      </c>
      <c r="AT11" s="7"/>
      <c r="AU11" s="9">
        <v>10.6208805229183</v>
      </c>
      <c r="AV11" s="9">
        <v>12.113680283471099</v>
      </c>
      <c r="AW11" s="9">
        <v>12.3935751001766</v>
      </c>
      <c r="AX11" s="9">
        <v>10.6208805229183</v>
      </c>
      <c r="AY11" s="10">
        <v>12.11365548</v>
      </c>
      <c r="AZ11" s="10">
        <v>12.544017893969301</v>
      </c>
      <c r="BA11" s="10">
        <f t="shared" si="27"/>
        <v>1.4927997605527992</v>
      </c>
      <c r="BB11" s="10">
        <f t="shared" si="27"/>
        <v>0.2798948167055002</v>
      </c>
      <c r="BC11" s="10">
        <f t="shared" si="28"/>
        <v>2.4803471099232866E-5</v>
      </c>
      <c r="BD11" s="10">
        <f t="shared" si="29"/>
        <v>-0.15044279379270087</v>
      </c>
      <c r="BE11" s="18">
        <f t="shared" si="30"/>
        <v>2.3105679707215956E-2</v>
      </c>
      <c r="BF11" s="18">
        <f t="shared" si="31"/>
        <v>3.5527047527465286E-2</v>
      </c>
      <c r="BG11" s="18">
        <f t="shared" si="32"/>
        <v>0.14055329568311747</v>
      </c>
      <c r="BH11" s="18">
        <f t="shared" si="33"/>
        <v>0.14055096033332742</v>
      </c>
      <c r="BI11" s="1"/>
      <c r="BJ11" s="9">
        <v>37099.153492400867</v>
      </c>
      <c r="BK11" s="9">
        <v>39218.568823341397</v>
      </c>
      <c r="BL11" s="9">
        <v>39642.451888769101</v>
      </c>
      <c r="BM11" s="9">
        <v>37099.153492400867</v>
      </c>
      <c r="BN11" s="10">
        <v>39218.2304</v>
      </c>
      <c r="BO11" s="10">
        <v>39854.265360658203</v>
      </c>
      <c r="BP11" s="10">
        <f t="shared" si="34"/>
        <v>2119.4153309405301</v>
      </c>
      <c r="BQ11" s="10">
        <f t="shared" si="34"/>
        <v>423.88306542770442</v>
      </c>
      <c r="BR11" s="10">
        <f t="shared" si="35"/>
        <v>0.33842334139626473</v>
      </c>
      <c r="BS11" s="10">
        <f t="shared" si="36"/>
        <v>-211.81347188910149</v>
      </c>
      <c r="BT11" s="18">
        <f t="shared" si="37"/>
        <v>1.0808223709974481E-2</v>
      </c>
      <c r="BU11" s="18">
        <f t="shared" si="38"/>
        <v>1.621783936121203E-2</v>
      </c>
      <c r="BV11" s="18">
        <f t="shared" si="39"/>
        <v>5.712840136297602E-2</v>
      </c>
      <c r="BW11" s="18">
        <f t="shared" si="40"/>
        <v>5.7119279231888427E-2</v>
      </c>
      <c r="BX11" s="1"/>
      <c r="BY11" s="9">
        <v>447.86398727829902</v>
      </c>
      <c r="BZ11" s="9">
        <v>447.86398727829902</v>
      </c>
      <c r="CA11" s="9">
        <v>447.86398727829902</v>
      </c>
      <c r="CB11" s="9">
        <v>447.86398730000002</v>
      </c>
      <c r="CC11" s="10">
        <v>447.86398571198032</v>
      </c>
      <c r="CD11" s="10">
        <v>447.86398727829902</v>
      </c>
      <c r="CE11" s="10">
        <f t="shared" si="41"/>
        <v>0</v>
      </c>
      <c r="CF11" s="10">
        <f t="shared" si="41"/>
        <v>0</v>
      </c>
      <c r="CG11" s="10">
        <f t="shared" si="42"/>
        <v>1.566318701406999E-6</v>
      </c>
      <c r="CH11" s="10">
        <f t="shared" si="43"/>
        <v>0</v>
      </c>
      <c r="CI11" s="18">
        <f t="shared" si="44"/>
        <v>0</v>
      </c>
      <c r="CJ11" s="18">
        <f t="shared" si="45"/>
        <v>3.4973088959519347E-9</v>
      </c>
      <c r="CK11" s="18">
        <f t="shared" si="46"/>
        <v>0</v>
      </c>
      <c r="CL11" s="18">
        <f t="shared" si="47"/>
        <v>-3.5457633227270915E-9</v>
      </c>
      <c r="CM11" s="6"/>
      <c r="CN11" s="9">
        <v>5366.4</v>
      </c>
      <c r="CO11" s="9">
        <v>5366.4</v>
      </c>
      <c r="CP11" s="9">
        <v>5366.4</v>
      </c>
      <c r="CQ11" s="9">
        <v>5366.4</v>
      </c>
      <c r="CR11" s="9">
        <v>5366.4</v>
      </c>
      <c r="CS11" s="9">
        <v>5366.4</v>
      </c>
      <c r="CT11" s="10">
        <f t="shared" si="48"/>
        <v>0</v>
      </c>
      <c r="CU11" s="10">
        <f t="shared" si="48"/>
        <v>0</v>
      </c>
      <c r="CV11" s="10">
        <f t="shared" si="49"/>
        <v>0</v>
      </c>
      <c r="CW11" s="10">
        <f t="shared" si="50"/>
        <v>0</v>
      </c>
      <c r="CX11" s="18">
        <f t="shared" si="51"/>
        <v>0</v>
      </c>
      <c r="CY11" s="18">
        <f t="shared" si="52"/>
        <v>0</v>
      </c>
      <c r="CZ11" s="18">
        <f t="shared" si="53"/>
        <v>0</v>
      </c>
      <c r="DA11" s="18">
        <f t="shared" si="54"/>
        <v>0</v>
      </c>
      <c r="DB11" s="7"/>
      <c r="DC11" s="9">
        <v>10746.5142689485</v>
      </c>
      <c r="DD11" s="9">
        <v>7340.5128685397121</v>
      </c>
      <c r="DE11" s="9">
        <v>6329.9862711845099</v>
      </c>
      <c r="DF11" s="9">
        <v>20922.543849310299</v>
      </c>
      <c r="DG11" s="10">
        <v>23322.142189999999</v>
      </c>
      <c r="DH11" s="10">
        <v>24096.527982221502</v>
      </c>
      <c r="DI11" s="10">
        <f t="shared" si="55"/>
        <v>-3406.001400408788</v>
      </c>
      <c r="DJ11" s="10">
        <f t="shared" si="55"/>
        <v>-1010.5265973552023</v>
      </c>
      <c r="DK11" s="10">
        <f t="shared" si="56"/>
        <v>-15981.629321460287</v>
      </c>
      <c r="DL11" s="10">
        <f t="shared" si="57"/>
        <v>-17766.541711036993</v>
      </c>
      <c r="DM11" s="18">
        <f t="shared" si="58"/>
        <v>-0.13766430431396162</v>
      </c>
      <c r="DN11" s="18">
        <f t="shared" si="59"/>
        <v>3.3203887786669176E-2</v>
      </c>
      <c r="DO11" s="18">
        <f t="shared" si="60"/>
        <v>-0.31694010868717254</v>
      </c>
      <c r="DP11" s="18">
        <f t="shared" si="61"/>
        <v>0.11468960743838044</v>
      </c>
      <c r="DQ11" s="7"/>
      <c r="DR11" s="9">
        <v>130.452903392623</v>
      </c>
      <c r="DS11" s="9">
        <v>145.40495988000001</v>
      </c>
      <c r="DT11" s="9">
        <v>150.146924474679</v>
      </c>
      <c r="DU11" s="9">
        <v>130.4529034</v>
      </c>
      <c r="DV11" s="10">
        <v>145.40495988000001</v>
      </c>
      <c r="DW11" s="10">
        <v>150.146924474679</v>
      </c>
      <c r="DX11" s="10">
        <f t="shared" si="62"/>
        <v>14.952056487377007</v>
      </c>
      <c r="DY11" s="10">
        <f t="shared" si="62"/>
        <v>4.7419645946789899</v>
      </c>
      <c r="DZ11" s="10">
        <f t="shared" si="63"/>
        <v>0</v>
      </c>
      <c r="EA11" s="10">
        <f t="shared" si="64"/>
        <v>0</v>
      </c>
      <c r="EB11" s="18">
        <f t="shared" si="65"/>
        <v>3.2612124088424801E-2</v>
      </c>
      <c r="EC11" s="18">
        <f t="shared" si="66"/>
        <v>3.2612124088424801E-2</v>
      </c>
      <c r="ED11" s="18">
        <f t="shared" si="67"/>
        <v>0.11461650985548347</v>
      </c>
      <c r="EE11" s="18">
        <f t="shared" si="68"/>
        <v>0.11461650979245289</v>
      </c>
      <c r="EF11" s="6"/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v>0</v>
      </c>
      <c r="EM11" s="10">
        <f t="shared" si="69"/>
        <v>0</v>
      </c>
      <c r="EN11" s="10">
        <f t="shared" si="69"/>
        <v>0</v>
      </c>
      <c r="EO11" s="10">
        <f t="shared" si="70"/>
        <v>0</v>
      </c>
      <c r="EP11" s="10">
        <f t="shared" si="71"/>
        <v>0</v>
      </c>
      <c r="EQ11" s="18">
        <f t="shared" si="72"/>
        <v>0</v>
      </c>
      <c r="ER11" s="18">
        <f t="shared" si="73"/>
        <v>0</v>
      </c>
      <c r="ES11" s="18">
        <f t="shared" si="74"/>
        <v>0</v>
      </c>
      <c r="ET11" s="18">
        <f t="shared" si="75"/>
        <v>0</v>
      </c>
      <c r="EU11" s="7"/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10">
        <f t="shared" si="76"/>
        <v>0</v>
      </c>
      <c r="FC11" s="10">
        <f t="shared" si="76"/>
        <v>0</v>
      </c>
      <c r="FD11" s="10">
        <f t="shared" si="77"/>
        <v>0</v>
      </c>
      <c r="FE11" s="10">
        <f t="shared" si="78"/>
        <v>0</v>
      </c>
      <c r="FF11" s="18">
        <f t="shared" si="79"/>
        <v>0</v>
      </c>
      <c r="FG11" s="18">
        <f t="shared" si="80"/>
        <v>0</v>
      </c>
      <c r="FH11" s="18">
        <f t="shared" si="81"/>
        <v>0</v>
      </c>
      <c r="FI11" s="18">
        <f t="shared" si="82"/>
        <v>0</v>
      </c>
      <c r="FJ11" s="7"/>
    </row>
    <row r="12" spans="1:166">
      <c r="A12" s="5" t="s">
        <v>9</v>
      </c>
      <c r="B12" s="9">
        <f t="shared" si="0"/>
        <v>94033.921407096757</v>
      </c>
      <c r="C12" s="9">
        <f t="shared" si="1"/>
        <v>105228.35091699127</v>
      </c>
      <c r="D12" s="9">
        <f t="shared" si="2"/>
        <v>107360.11043071862</v>
      </c>
      <c r="E12" s="9">
        <f t="shared" si="3"/>
        <v>99431.693405423008</v>
      </c>
      <c r="F12" s="9">
        <f t="shared" si="4"/>
        <v>114389.45394363091</v>
      </c>
      <c r="G12" s="9">
        <f t="shared" si="5"/>
        <v>118780.55816265935</v>
      </c>
      <c r="H12" s="10">
        <f t="shared" si="6"/>
        <v>11194.429509894515</v>
      </c>
      <c r="I12" s="10">
        <f t="shared" si="6"/>
        <v>2131.7595137273456</v>
      </c>
      <c r="J12" s="10">
        <f t="shared" si="7"/>
        <v>-9161.103026639641</v>
      </c>
      <c r="K12" s="10">
        <f t="shared" si="8"/>
        <v>-11420.447731940731</v>
      </c>
      <c r="L12" s="18">
        <f t="shared" si="9"/>
        <v>2.0258414155031004E-2</v>
      </c>
      <c r="M12" s="18">
        <f t="shared" si="10"/>
        <v>3.8387316904164026E-2</v>
      </c>
      <c r="N12" s="18">
        <f t="shared" si="11"/>
        <v>0.11904671572113837</v>
      </c>
      <c r="O12" s="18">
        <f t="shared" si="12"/>
        <v>0.1504325233325666</v>
      </c>
      <c r="P12" s="5"/>
      <c r="Q12" s="10">
        <v>622.38703625999904</v>
      </c>
      <c r="R12" s="9">
        <v>740.61935046999895</v>
      </c>
      <c r="S12" s="9">
        <v>763.97725758000001</v>
      </c>
      <c r="T12" s="9">
        <v>622.38703629999998</v>
      </c>
      <c r="U12" s="10">
        <v>819.14530345999992</v>
      </c>
      <c r="V12" s="10">
        <v>873.84373796</v>
      </c>
      <c r="W12" s="10">
        <f t="shared" si="13"/>
        <v>118.23231420999991</v>
      </c>
      <c r="X12" s="10">
        <f t="shared" si="13"/>
        <v>23.357907110001065</v>
      </c>
      <c r="Y12" s="10">
        <f t="shared" si="14"/>
        <v>-78.525952990000974</v>
      </c>
      <c r="Z12" s="10">
        <f t="shared" si="15"/>
        <v>-109.86648037999998</v>
      </c>
      <c r="AA12" s="18">
        <f t="shared" si="16"/>
        <v>3.1538343003295929E-2</v>
      </c>
      <c r="AB12" s="18">
        <f t="shared" si="17"/>
        <v>6.6775008376363201E-2</v>
      </c>
      <c r="AC12" s="18">
        <f t="shared" si="18"/>
        <v>0.18996590115448511</v>
      </c>
      <c r="AD12" s="18">
        <f t="shared" si="19"/>
        <v>0.3161349059095111</v>
      </c>
      <c r="AE12" s="7"/>
      <c r="AF12" s="9">
        <v>5570.2448466186997</v>
      </c>
      <c r="AG12" s="9">
        <v>5549.5148466187002</v>
      </c>
      <c r="AH12" s="9">
        <v>5549.5148466187002</v>
      </c>
      <c r="AI12" s="9">
        <v>5573.3621270000003</v>
      </c>
      <c r="AJ12" s="10">
        <v>5574.6401599999999</v>
      </c>
      <c r="AK12" s="10">
        <v>5575.0228363687002</v>
      </c>
      <c r="AL12" s="10">
        <f t="shared" si="20"/>
        <v>-20.729999999999563</v>
      </c>
      <c r="AM12" s="10">
        <f t="shared" si="20"/>
        <v>0</v>
      </c>
      <c r="AN12" s="10">
        <f t="shared" si="21"/>
        <v>-25.125313381299748</v>
      </c>
      <c r="AO12" s="10">
        <f t="shared" si="22"/>
        <v>-25.507989749999979</v>
      </c>
      <c r="AP12" s="18">
        <f t="shared" si="23"/>
        <v>0</v>
      </c>
      <c r="AQ12" s="18">
        <f t="shared" si="24"/>
        <v>6.8645931883831444E-5</v>
      </c>
      <c r="AR12" s="18">
        <f t="shared" si="25"/>
        <v>-3.7215599261463837E-3</v>
      </c>
      <c r="AS12" s="18">
        <f t="shared" si="26"/>
        <v>2.2931095645269481E-4</v>
      </c>
      <c r="AT12" s="7"/>
      <c r="AU12" s="9">
        <v>11.530470062699999</v>
      </c>
      <c r="AV12" s="9">
        <v>13.8994239240241</v>
      </c>
      <c r="AW12" s="9">
        <v>14.3134783666288</v>
      </c>
      <c r="AX12" s="9">
        <v>11.530470062699999</v>
      </c>
      <c r="AY12" s="10">
        <v>13.899384489999999</v>
      </c>
      <c r="AZ12" s="10">
        <v>14.538931258908899</v>
      </c>
      <c r="BA12" s="10">
        <f t="shared" si="27"/>
        <v>2.3689538613241012</v>
      </c>
      <c r="BB12" s="10">
        <f t="shared" si="27"/>
        <v>0.4140544426046997</v>
      </c>
      <c r="BC12" s="10">
        <f t="shared" si="28"/>
        <v>3.9434024101225873E-5</v>
      </c>
      <c r="BD12" s="10">
        <f t="shared" si="29"/>
        <v>-0.22545289228009935</v>
      </c>
      <c r="BE12" s="18">
        <f t="shared" si="30"/>
        <v>2.9789323994143239E-2</v>
      </c>
      <c r="BF12" s="18">
        <f t="shared" si="31"/>
        <v>4.6012596411663144E-2</v>
      </c>
      <c r="BG12" s="18">
        <f t="shared" si="32"/>
        <v>0.20545162933013869</v>
      </c>
      <c r="BH12" s="18">
        <f t="shared" si="33"/>
        <v>0.20544820934605418</v>
      </c>
      <c r="BI12" s="1"/>
      <c r="BJ12" s="9">
        <v>80732.712906538611</v>
      </c>
      <c r="BK12" s="9">
        <v>93412.627850930905</v>
      </c>
      <c r="BL12" s="9">
        <v>95948.610838163295</v>
      </c>
      <c r="BM12" s="9">
        <v>80732.712906538611</v>
      </c>
      <c r="BN12" s="10">
        <v>93412.582370000004</v>
      </c>
      <c r="BO12" s="10">
        <v>97214.646774840599</v>
      </c>
      <c r="BP12" s="10">
        <f t="shared" si="34"/>
        <v>12679.914944392294</v>
      </c>
      <c r="BQ12" s="10">
        <f t="shared" si="34"/>
        <v>2535.9829872323899</v>
      </c>
      <c r="BR12" s="10">
        <f t="shared" si="35"/>
        <v>4.5480930901248939E-2</v>
      </c>
      <c r="BS12" s="10">
        <f t="shared" si="36"/>
        <v>-1266.0359366773046</v>
      </c>
      <c r="BT12" s="18">
        <f t="shared" si="37"/>
        <v>2.7148181627855976E-2</v>
      </c>
      <c r="BU12" s="18">
        <f t="shared" si="38"/>
        <v>4.0701844530760457E-2</v>
      </c>
      <c r="BV12" s="18">
        <f t="shared" si="39"/>
        <v>0.15706043421421229</v>
      </c>
      <c r="BW12" s="18">
        <f t="shared" si="40"/>
        <v>0.15705987086226653</v>
      </c>
      <c r="BX12" s="1"/>
      <c r="BY12" s="9">
        <v>60.411405868700001</v>
      </c>
      <c r="BZ12" s="9">
        <v>60.411405868700001</v>
      </c>
      <c r="CA12" s="9">
        <v>60.411405868700001</v>
      </c>
      <c r="CB12" s="9">
        <v>60.411405870000003</v>
      </c>
      <c r="CC12" s="10">
        <v>60.41140597892413</v>
      </c>
      <c r="CD12" s="10">
        <v>60.411405868700001</v>
      </c>
      <c r="CE12" s="10">
        <f t="shared" si="41"/>
        <v>0</v>
      </c>
      <c r="CF12" s="10">
        <f t="shared" si="41"/>
        <v>0</v>
      </c>
      <c r="CG12" s="10">
        <f t="shared" si="42"/>
        <v>-1.1022412849115426E-7</v>
      </c>
      <c r="CH12" s="10">
        <f t="shared" si="43"/>
        <v>0</v>
      </c>
      <c r="CI12" s="18">
        <f t="shared" si="44"/>
        <v>0</v>
      </c>
      <c r="CJ12" s="18">
        <f t="shared" si="45"/>
        <v>-1.8245582387141994E-9</v>
      </c>
      <c r="CK12" s="18">
        <f t="shared" si="46"/>
        <v>0</v>
      </c>
      <c r="CL12" s="18">
        <f t="shared" si="47"/>
        <v>1.8030390956573666E-9</v>
      </c>
      <c r="CM12" s="6"/>
      <c r="CN12" s="9">
        <v>1299.0743999999993</v>
      </c>
      <c r="CO12" s="9">
        <v>1299.0743999999993</v>
      </c>
      <c r="CP12" s="9">
        <v>1299.0743999999993</v>
      </c>
      <c r="CQ12" s="9">
        <v>1299.0743999999993</v>
      </c>
      <c r="CR12" s="9">
        <v>1299.0743999999993</v>
      </c>
      <c r="CS12" s="9">
        <v>1299.0743999999993</v>
      </c>
      <c r="CT12" s="10">
        <f t="shared" si="48"/>
        <v>0</v>
      </c>
      <c r="CU12" s="10">
        <f t="shared" si="48"/>
        <v>0</v>
      </c>
      <c r="CV12" s="10">
        <f t="shared" si="49"/>
        <v>0</v>
      </c>
      <c r="CW12" s="10">
        <f t="shared" si="50"/>
        <v>0</v>
      </c>
      <c r="CX12" s="18">
        <f t="shared" si="51"/>
        <v>0</v>
      </c>
      <c r="CY12" s="18">
        <f t="shared" si="52"/>
        <v>0</v>
      </c>
      <c r="CZ12" s="18">
        <f t="shared" si="53"/>
        <v>0</v>
      </c>
      <c r="DA12" s="18">
        <f t="shared" si="54"/>
        <v>0</v>
      </c>
      <c r="DB12" s="7"/>
      <c r="DC12" s="9">
        <v>5682.7520192121301</v>
      </c>
      <c r="DD12" s="9">
        <v>4090.0642994769455</v>
      </c>
      <c r="DE12" s="9">
        <v>3659.8905534236501</v>
      </c>
      <c r="DF12" s="9">
        <v>11077.4067371117</v>
      </c>
      <c r="DG12" s="10">
        <v>13147.56158</v>
      </c>
      <c r="DH12" s="10">
        <v>13678.7024256648</v>
      </c>
      <c r="DI12" s="10">
        <f t="shared" si="55"/>
        <v>-1592.6877197351846</v>
      </c>
      <c r="DJ12" s="10">
        <f t="shared" si="55"/>
        <v>-430.17374605329542</v>
      </c>
      <c r="DK12" s="10">
        <f t="shared" si="56"/>
        <v>-9057.4972805230536</v>
      </c>
      <c r="DL12" s="10">
        <f t="shared" si="57"/>
        <v>-10018.811872241149</v>
      </c>
      <c r="DM12" s="18">
        <f t="shared" si="58"/>
        <v>-0.10517530154924651</v>
      </c>
      <c r="DN12" s="18">
        <f t="shared" si="59"/>
        <v>4.0398429962310967E-2</v>
      </c>
      <c r="DO12" s="18">
        <f t="shared" si="60"/>
        <v>-0.28026697528779349</v>
      </c>
      <c r="DP12" s="18">
        <f t="shared" si="61"/>
        <v>0.18688081895131961</v>
      </c>
      <c r="DQ12" s="7"/>
      <c r="DR12" s="9">
        <v>54.808322535910598</v>
      </c>
      <c r="DS12" s="9">
        <v>62.139339702000001</v>
      </c>
      <c r="DT12" s="9">
        <v>64.317650697643003</v>
      </c>
      <c r="DU12" s="9">
        <v>54.808322539999999</v>
      </c>
      <c r="DV12" s="10">
        <v>62.139339702000001</v>
      </c>
      <c r="DW12" s="10">
        <v>64.317650697643003</v>
      </c>
      <c r="DX12" s="10">
        <f t="shared" si="62"/>
        <v>7.3310171660894028</v>
      </c>
      <c r="DY12" s="10">
        <f t="shared" si="62"/>
        <v>2.1783109956430025</v>
      </c>
      <c r="DZ12" s="10">
        <f t="shared" si="63"/>
        <v>0</v>
      </c>
      <c r="EA12" s="10">
        <f t="shared" si="64"/>
        <v>0</v>
      </c>
      <c r="EB12" s="18">
        <f t="shared" si="65"/>
        <v>3.5055264605151445E-2</v>
      </c>
      <c r="EC12" s="18">
        <f t="shared" si="66"/>
        <v>3.5055264605151445E-2</v>
      </c>
      <c r="ED12" s="18">
        <f t="shared" si="67"/>
        <v>0.13375737163431878</v>
      </c>
      <c r="EE12" s="18">
        <f t="shared" si="68"/>
        <v>0.133757371549726</v>
      </c>
      <c r="EF12" s="6"/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0</v>
      </c>
      <c r="EM12" s="10">
        <f t="shared" si="69"/>
        <v>0</v>
      </c>
      <c r="EN12" s="10">
        <f t="shared" si="69"/>
        <v>0</v>
      </c>
      <c r="EO12" s="10">
        <f t="shared" si="70"/>
        <v>0</v>
      </c>
      <c r="EP12" s="10">
        <f t="shared" si="71"/>
        <v>0</v>
      </c>
      <c r="EQ12" s="18">
        <f t="shared" si="72"/>
        <v>0</v>
      </c>
      <c r="ER12" s="18">
        <f t="shared" si="73"/>
        <v>0</v>
      </c>
      <c r="ES12" s="18">
        <f t="shared" si="74"/>
        <v>0</v>
      </c>
      <c r="ET12" s="18">
        <f t="shared" si="75"/>
        <v>0</v>
      </c>
      <c r="EU12" s="7"/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10">
        <f t="shared" si="76"/>
        <v>0</v>
      </c>
      <c r="FC12" s="10">
        <f t="shared" si="76"/>
        <v>0</v>
      </c>
      <c r="FD12" s="10">
        <f t="shared" si="77"/>
        <v>0</v>
      </c>
      <c r="FE12" s="10">
        <f t="shared" si="78"/>
        <v>0</v>
      </c>
      <c r="FF12" s="18">
        <f t="shared" si="79"/>
        <v>0</v>
      </c>
      <c r="FG12" s="18">
        <f t="shared" si="80"/>
        <v>0</v>
      </c>
      <c r="FH12" s="18">
        <f t="shared" si="81"/>
        <v>0</v>
      </c>
      <c r="FI12" s="18">
        <f t="shared" si="82"/>
        <v>0</v>
      </c>
      <c r="FJ12" s="7"/>
    </row>
    <row r="13" spans="1:166">
      <c r="A13" s="5" t="s">
        <v>10</v>
      </c>
      <c r="B13" s="9">
        <f t="shared" si="0"/>
        <v>68841.046853805979</v>
      </c>
      <c r="C13" s="9">
        <f t="shared" si="1"/>
        <v>69169.041148078031</v>
      </c>
      <c r="D13" s="9">
        <f t="shared" si="2"/>
        <v>69201.742816275757</v>
      </c>
      <c r="E13" s="9">
        <f t="shared" si="3"/>
        <v>69475.010465926971</v>
      </c>
      <c r="F13" s="9">
        <f t="shared" si="4"/>
        <v>70344.190742805891</v>
      </c>
      <c r="G13" s="9">
        <f t="shared" si="5"/>
        <v>70569.48254920161</v>
      </c>
      <c r="H13" s="10">
        <f t="shared" si="6"/>
        <v>327.99429427205177</v>
      </c>
      <c r="I13" s="10">
        <f t="shared" si="6"/>
        <v>32.701668197725667</v>
      </c>
      <c r="J13" s="10">
        <f t="shared" si="7"/>
        <v>-1175.1495947278599</v>
      </c>
      <c r="K13" s="10">
        <f t="shared" si="8"/>
        <v>-1367.7397329258529</v>
      </c>
      <c r="L13" s="18">
        <f t="shared" si="9"/>
        <v>4.7277897242665957E-4</v>
      </c>
      <c r="M13" s="18">
        <f t="shared" si="10"/>
        <v>3.2027066345739321E-3</v>
      </c>
      <c r="N13" s="18">
        <f t="shared" si="11"/>
        <v>4.7645163643225182E-3</v>
      </c>
      <c r="O13" s="18">
        <f t="shared" si="12"/>
        <v>1.2510689398243378E-2</v>
      </c>
      <c r="P13" s="5"/>
      <c r="Q13" s="10"/>
      <c r="R13" s="9">
        <v>55.681451869999997</v>
      </c>
      <c r="S13" s="9">
        <v>55.672793409999997</v>
      </c>
      <c r="T13" s="9"/>
      <c r="U13" s="10">
        <v>38.502698859999995</v>
      </c>
      <c r="V13" s="10">
        <v>38.530582039999899</v>
      </c>
      <c r="W13" s="10">
        <f t="shared" si="13"/>
        <v>55.681451869999997</v>
      </c>
      <c r="X13" s="10">
        <f t="shared" si="13"/>
        <v>-8.6584599999994794E-3</v>
      </c>
      <c r="Y13" s="10">
        <f t="shared" si="14"/>
        <v>17.178753010000001</v>
      </c>
      <c r="Z13" s="10">
        <f t="shared" si="15"/>
        <v>17.142211370000098</v>
      </c>
      <c r="AA13" s="18">
        <f t="shared" si="16"/>
        <v>-1.554998964505176E-4</v>
      </c>
      <c r="AB13" s="18">
        <f t="shared" si="17"/>
        <v>7.2418767581177237E-4</v>
      </c>
      <c r="AC13" s="18">
        <f t="shared" si="18"/>
        <v>5.5681451869999997E+51</v>
      </c>
      <c r="AD13" s="18">
        <f t="shared" si="19"/>
        <v>3.8502698859999998E+51</v>
      </c>
      <c r="AE13" s="7"/>
      <c r="AF13" s="9">
        <v>1236.4224999999999</v>
      </c>
      <c r="AG13" s="9">
        <v>1230.3225</v>
      </c>
      <c r="AH13" s="9">
        <v>1230.3225</v>
      </c>
      <c r="AI13" s="9">
        <v>1236.4224999999999</v>
      </c>
      <c r="AJ13" s="10">
        <v>1236.4224999999999</v>
      </c>
      <c r="AK13" s="10">
        <v>1236.4224999999999</v>
      </c>
      <c r="AL13" s="10">
        <f t="shared" si="20"/>
        <v>-6.0999999999999091</v>
      </c>
      <c r="AM13" s="10">
        <f t="shared" si="20"/>
        <v>0</v>
      </c>
      <c r="AN13" s="10">
        <f t="shared" si="21"/>
        <v>-6.0999999999999091</v>
      </c>
      <c r="AO13" s="10">
        <f t="shared" si="22"/>
        <v>-6.0999999999999091</v>
      </c>
      <c r="AP13" s="18">
        <f t="shared" si="23"/>
        <v>0</v>
      </c>
      <c r="AQ13" s="18">
        <f t="shared" si="24"/>
        <v>0</v>
      </c>
      <c r="AR13" s="18">
        <f t="shared" si="25"/>
        <v>-4.9335886398054951E-3</v>
      </c>
      <c r="AS13" s="18">
        <f t="shared" si="26"/>
        <v>0</v>
      </c>
      <c r="AT13" s="7"/>
      <c r="AU13" s="9">
        <v>3.2229367906580699</v>
      </c>
      <c r="AV13" s="9">
        <v>3.9423821967741501</v>
      </c>
      <c r="AW13" s="9">
        <v>4.0665522044985698</v>
      </c>
      <c r="AX13" s="9">
        <v>3.2229367906580699</v>
      </c>
      <c r="AY13" s="10">
        <v>3.942370173</v>
      </c>
      <c r="AZ13" s="10">
        <v>4.1343257577408297</v>
      </c>
      <c r="BA13" s="10">
        <f t="shared" si="27"/>
        <v>0.71944540611608021</v>
      </c>
      <c r="BB13" s="10">
        <f t="shared" si="27"/>
        <v>0.12417000772441966</v>
      </c>
      <c r="BC13" s="10">
        <f t="shared" si="28"/>
        <v>1.2023774150105027E-5</v>
      </c>
      <c r="BD13" s="10">
        <f t="shared" si="29"/>
        <v>-6.7773553242259865E-2</v>
      </c>
      <c r="BE13" s="18">
        <f t="shared" si="30"/>
        <v>3.1496187210367788E-2</v>
      </c>
      <c r="BF13" s="18">
        <f t="shared" si="31"/>
        <v>4.8690401032219263E-2</v>
      </c>
      <c r="BG13" s="18">
        <f t="shared" si="32"/>
        <v>0.22322665719087265</v>
      </c>
      <c r="BH13" s="18">
        <f t="shared" si="33"/>
        <v>0.22322292650208439</v>
      </c>
      <c r="BI13" s="1"/>
      <c r="BJ13" s="9">
        <v>62376.11618137297</v>
      </c>
      <c r="BK13" s="9">
        <v>62775.406624626099</v>
      </c>
      <c r="BL13" s="9">
        <v>62855.264712310098</v>
      </c>
      <c r="BM13" s="9">
        <v>62376.11618137297</v>
      </c>
      <c r="BN13" s="10">
        <v>62774.785739999999</v>
      </c>
      <c r="BO13" s="10">
        <v>62895.485978650802</v>
      </c>
      <c r="BP13" s="10">
        <f t="shared" si="34"/>
        <v>399.29044325312861</v>
      </c>
      <c r="BQ13" s="10">
        <f t="shared" si="34"/>
        <v>79.858087683998747</v>
      </c>
      <c r="BR13" s="10">
        <f t="shared" si="35"/>
        <v>0.62088462609972339</v>
      </c>
      <c r="BS13" s="10">
        <f t="shared" si="36"/>
        <v>-40.22126634070446</v>
      </c>
      <c r="BT13" s="18">
        <f t="shared" si="37"/>
        <v>1.2721237818740197E-3</v>
      </c>
      <c r="BU13" s="18">
        <f t="shared" si="38"/>
        <v>1.9227503085509207E-3</v>
      </c>
      <c r="BV13" s="18">
        <f t="shared" si="39"/>
        <v>6.4013354421121604E-3</v>
      </c>
      <c r="BW13" s="18">
        <f t="shared" si="40"/>
        <v>6.3913815580919631E-3</v>
      </c>
      <c r="BX13" s="2"/>
      <c r="BY13" s="9">
        <v>1683.7478895798899</v>
      </c>
      <c r="BZ13" s="9">
        <v>1683.7478895798899</v>
      </c>
      <c r="CA13" s="9">
        <v>1683.7478895798899</v>
      </c>
      <c r="CB13" s="9">
        <v>1683.7478900000001</v>
      </c>
      <c r="CC13" s="10">
        <v>1683.7478843938993</v>
      </c>
      <c r="CD13" s="10">
        <v>1683.7478895798899</v>
      </c>
      <c r="CE13" s="10">
        <f t="shared" si="41"/>
        <v>0</v>
      </c>
      <c r="CF13" s="10">
        <f t="shared" si="41"/>
        <v>0</v>
      </c>
      <c r="CG13" s="10">
        <f t="shared" si="42"/>
        <v>5.1859906307072379E-6</v>
      </c>
      <c r="CH13" s="10">
        <f t="shared" si="43"/>
        <v>0</v>
      </c>
      <c r="CI13" s="18">
        <f t="shared" si="44"/>
        <v>0</v>
      </c>
      <c r="CJ13" s="18">
        <f t="shared" si="45"/>
        <v>3.0800280010888E-9</v>
      </c>
      <c r="CK13" s="18">
        <f t="shared" si="46"/>
        <v>0</v>
      </c>
      <c r="CL13" s="18">
        <f t="shared" si="47"/>
        <v>-3.3295369328548239E-9</v>
      </c>
      <c r="CM13" s="6"/>
      <c r="CN13" s="9">
        <v>2855.8749999999986</v>
      </c>
      <c r="CO13" s="9">
        <v>2855.8749999999986</v>
      </c>
      <c r="CP13" s="9">
        <v>2855.8749999999986</v>
      </c>
      <c r="CQ13" s="9">
        <v>2855.8749999999986</v>
      </c>
      <c r="CR13" s="9">
        <v>2855.8749999999986</v>
      </c>
      <c r="CS13" s="9">
        <v>2855.8749999999986</v>
      </c>
      <c r="CT13" s="10">
        <f t="shared" si="48"/>
        <v>0</v>
      </c>
      <c r="CU13" s="10">
        <f t="shared" si="48"/>
        <v>0</v>
      </c>
      <c r="CV13" s="10">
        <f t="shared" si="49"/>
        <v>0</v>
      </c>
      <c r="CW13" s="10">
        <f t="shared" si="50"/>
        <v>0</v>
      </c>
      <c r="CX13" s="18">
        <f t="shared" si="51"/>
        <v>0</v>
      </c>
      <c r="CY13" s="18">
        <f t="shared" si="52"/>
        <v>0</v>
      </c>
      <c r="CZ13" s="18">
        <f t="shared" si="53"/>
        <v>0</v>
      </c>
      <c r="DA13" s="18">
        <f t="shared" si="54"/>
        <v>0</v>
      </c>
      <c r="DB13" s="7"/>
      <c r="DC13" s="9">
        <v>670.57421068691997</v>
      </c>
      <c r="DD13" s="9">
        <v>546.7227644262739</v>
      </c>
      <c r="DE13" s="9">
        <v>498.860304151376</v>
      </c>
      <c r="DF13" s="9">
        <v>1304.53782238334</v>
      </c>
      <c r="DG13" s="10">
        <v>1733.5720140000001</v>
      </c>
      <c r="DH13" s="10">
        <v>1837.35320855329</v>
      </c>
      <c r="DI13" s="10">
        <f t="shared" si="55"/>
        <v>-123.85144626064607</v>
      </c>
      <c r="DJ13" s="10">
        <f t="shared" si="55"/>
        <v>-47.862460274897899</v>
      </c>
      <c r="DK13" s="10">
        <f t="shared" si="56"/>
        <v>-1186.8492495737262</v>
      </c>
      <c r="DL13" s="10">
        <f t="shared" si="57"/>
        <v>-1338.4929044019141</v>
      </c>
      <c r="DM13" s="18">
        <f t="shared" si="58"/>
        <v>-8.7544297382832315E-2</v>
      </c>
      <c r="DN13" s="18">
        <f t="shared" si="59"/>
        <v>5.9865522582951594E-2</v>
      </c>
      <c r="DO13" s="18">
        <f t="shared" si="60"/>
        <v>-0.18469461587819735</v>
      </c>
      <c r="DP13" s="18">
        <f t="shared" si="61"/>
        <v>0.32887830789975203</v>
      </c>
      <c r="DQ13" s="7"/>
      <c r="DR13" s="9">
        <v>15.0881353755374</v>
      </c>
      <c r="DS13" s="9">
        <v>17.342535379000001</v>
      </c>
      <c r="DT13" s="9">
        <v>17.9330646198928</v>
      </c>
      <c r="DU13" s="9">
        <v>15.088135380000001</v>
      </c>
      <c r="DV13" s="10">
        <v>17.342535379000001</v>
      </c>
      <c r="DW13" s="10">
        <v>17.9330646198928</v>
      </c>
      <c r="DX13" s="10">
        <f t="shared" si="62"/>
        <v>2.2544000034626013</v>
      </c>
      <c r="DY13" s="10">
        <f t="shared" si="62"/>
        <v>0.59052924089279912</v>
      </c>
      <c r="DZ13" s="10">
        <f t="shared" si="63"/>
        <v>0</v>
      </c>
      <c r="EA13" s="10">
        <f t="shared" si="64"/>
        <v>0</v>
      </c>
      <c r="EB13" s="18">
        <f t="shared" si="65"/>
        <v>3.4050917468957186E-2</v>
      </c>
      <c r="EC13" s="18">
        <f t="shared" si="66"/>
        <v>3.4050917468957186E-2</v>
      </c>
      <c r="ED13" s="18">
        <f t="shared" si="67"/>
        <v>0.14941541465207761</v>
      </c>
      <c r="EE13" s="18">
        <f t="shared" si="68"/>
        <v>0.1494154143121163</v>
      </c>
      <c r="EF13" s="6"/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v>0</v>
      </c>
      <c r="EM13" s="10">
        <f t="shared" si="69"/>
        <v>0</v>
      </c>
      <c r="EN13" s="10">
        <f t="shared" si="69"/>
        <v>0</v>
      </c>
      <c r="EO13" s="10">
        <f t="shared" si="70"/>
        <v>0</v>
      </c>
      <c r="EP13" s="10">
        <f t="shared" si="71"/>
        <v>0</v>
      </c>
      <c r="EQ13" s="18">
        <f t="shared" si="72"/>
        <v>0</v>
      </c>
      <c r="ER13" s="18">
        <f t="shared" si="73"/>
        <v>0</v>
      </c>
      <c r="ES13" s="18">
        <f t="shared" si="74"/>
        <v>0</v>
      </c>
      <c r="ET13" s="18">
        <f t="shared" si="75"/>
        <v>0</v>
      </c>
      <c r="EU13" s="7"/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10">
        <f t="shared" si="76"/>
        <v>0</v>
      </c>
      <c r="FC13" s="10">
        <f t="shared" si="76"/>
        <v>0</v>
      </c>
      <c r="FD13" s="10">
        <f t="shared" si="77"/>
        <v>0</v>
      </c>
      <c r="FE13" s="10">
        <f t="shared" si="78"/>
        <v>0</v>
      </c>
      <c r="FF13" s="18">
        <f t="shared" si="79"/>
        <v>0</v>
      </c>
      <c r="FG13" s="18">
        <f t="shared" si="80"/>
        <v>0</v>
      </c>
      <c r="FH13" s="18">
        <f t="shared" si="81"/>
        <v>0</v>
      </c>
      <c r="FI13" s="18">
        <f t="shared" si="82"/>
        <v>0</v>
      </c>
      <c r="FJ13" s="7"/>
    </row>
    <row r="14" spans="1:166">
      <c r="A14" s="5" t="s">
        <v>11</v>
      </c>
      <c r="B14" s="9">
        <f t="shared" si="0"/>
        <v>115490.8318094588</v>
      </c>
      <c r="C14" s="9">
        <f t="shared" si="1"/>
        <v>116611.40794035088</v>
      </c>
      <c r="D14" s="9">
        <f t="shared" si="2"/>
        <v>116674.3473446721</v>
      </c>
      <c r="E14" s="9">
        <f t="shared" si="3"/>
        <v>120920.29410315094</v>
      </c>
      <c r="F14" s="9">
        <f t="shared" si="4"/>
        <v>124948.5186922846</v>
      </c>
      <c r="G14" s="9">
        <f t="shared" si="5"/>
        <v>125974.78690053837</v>
      </c>
      <c r="H14" s="10">
        <f t="shared" si="6"/>
        <v>1120.5761308920773</v>
      </c>
      <c r="I14" s="10">
        <f t="shared" si="6"/>
        <v>62.939404321223265</v>
      </c>
      <c r="J14" s="10">
        <f t="shared" si="7"/>
        <v>-8337.1107519337238</v>
      </c>
      <c r="K14" s="10">
        <f t="shared" si="8"/>
        <v>-9300.4395558662654</v>
      </c>
      <c r="L14" s="18">
        <f t="shared" si="9"/>
        <v>5.3973625250642763E-4</v>
      </c>
      <c r="M14" s="18">
        <f t="shared" si="10"/>
        <v>8.213528411498772E-3</v>
      </c>
      <c r="N14" s="18">
        <f t="shared" si="11"/>
        <v>9.7027280290165954E-3</v>
      </c>
      <c r="O14" s="18">
        <f t="shared" si="12"/>
        <v>3.3313056497343542E-2</v>
      </c>
      <c r="P14" s="5"/>
      <c r="Q14" s="10">
        <v>146.15739269100001</v>
      </c>
      <c r="R14" s="9">
        <v>905.95567573999904</v>
      </c>
      <c r="S14" s="9">
        <v>1042.25271072999</v>
      </c>
      <c r="T14" s="9">
        <v>138.6273927</v>
      </c>
      <c r="U14" s="10">
        <v>939.28497644000004</v>
      </c>
      <c r="V14" s="10">
        <v>990.30680409000001</v>
      </c>
      <c r="W14" s="10">
        <f t="shared" si="13"/>
        <v>759.798283048999</v>
      </c>
      <c r="X14" s="10">
        <f t="shared" si="13"/>
        <v>136.29703498999095</v>
      </c>
      <c r="Y14" s="10">
        <f t="shared" si="14"/>
        <v>-33.329300700000999</v>
      </c>
      <c r="Z14" s="10">
        <f t="shared" si="15"/>
        <v>51.945906639989971</v>
      </c>
      <c r="AA14" s="18">
        <f t="shared" si="16"/>
        <v>0.15044558871896394</v>
      </c>
      <c r="AB14" s="18">
        <f t="shared" si="17"/>
        <v>5.431985917988242E-2</v>
      </c>
      <c r="AC14" s="18">
        <f t="shared" si="18"/>
        <v>5.1984936858810382</v>
      </c>
      <c r="AD14" s="18">
        <f t="shared" si="19"/>
        <v>5.7756087606197912</v>
      </c>
      <c r="AE14" s="7"/>
      <c r="AF14" s="9">
        <v>1230.3944549999901</v>
      </c>
      <c r="AG14" s="9">
        <v>1230.5799549999899</v>
      </c>
      <c r="AH14" s="9">
        <v>1230.5799549999899</v>
      </c>
      <c r="AI14" s="9">
        <v>1237.9244550000001</v>
      </c>
      <c r="AJ14" s="10">
        <v>1237.9244550000001</v>
      </c>
      <c r="AK14" s="10">
        <v>1237.9244549999901</v>
      </c>
      <c r="AL14" s="10">
        <f t="shared" si="20"/>
        <v>0.18549999999981992</v>
      </c>
      <c r="AM14" s="10">
        <f t="shared" si="20"/>
        <v>0</v>
      </c>
      <c r="AN14" s="10">
        <f t="shared" si="21"/>
        <v>-7.3445000000101572</v>
      </c>
      <c r="AO14" s="10">
        <f t="shared" si="22"/>
        <v>-7.3445000000001528</v>
      </c>
      <c r="AP14" s="18">
        <f t="shared" si="23"/>
        <v>0</v>
      </c>
      <c r="AQ14" s="18">
        <f t="shared" si="24"/>
        <v>-8.081625400559851E-15</v>
      </c>
      <c r="AR14" s="18">
        <f t="shared" si="25"/>
        <v>1.5076465863934782E-4</v>
      </c>
      <c r="AS14" s="18">
        <f t="shared" si="26"/>
        <v>0</v>
      </c>
      <c r="AT14" s="7"/>
      <c r="AU14" s="9">
        <v>45.316168345578397</v>
      </c>
      <c r="AV14" s="9">
        <v>54.647138795606097</v>
      </c>
      <c r="AW14" s="9">
        <v>56.277470375835499</v>
      </c>
      <c r="AX14" s="9">
        <v>45.316168345578397</v>
      </c>
      <c r="AY14" s="10">
        <v>54.646983380000002</v>
      </c>
      <c r="AZ14" s="10">
        <v>57.165245734644401</v>
      </c>
      <c r="BA14" s="10">
        <f t="shared" si="27"/>
        <v>9.3309704500276993</v>
      </c>
      <c r="BB14" s="10">
        <f t="shared" si="27"/>
        <v>1.6303315802294023</v>
      </c>
      <c r="BC14" s="10">
        <f t="shared" si="28"/>
        <v>1.5541560609477756E-4</v>
      </c>
      <c r="BD14" s="10">
        <f t="shared" si="29"/>
        <v>-0.88777535880890213</v>
      </c>
      <c r="BE14" s="18">
        <f t="shared" si="30"/>
        <v>2.9833795806350417E-2</v>
      </c>
      <c r="BF14" s="18">
        <f t="shared" si="31"/>
        <v>4.6082367202835324E-2</v>
      </c>
      <c r="BG14" s="18">
        <f t="shared" si="32"/>
        <v>0.20590819547827335</v>
      </c>
      <c r="BH14" s="18">
        <f t="shared" si="33"/>
        <v>0.20590476589426904</v>
      </c>
      <c r="BI14" s="1"/>
      <c r="BJ14" s="9">
        <v>106684.90544892286</v>
      </c>
      <c r="BK14" s="9">
        <v>108797.394322017</v>
      </c>
      <c r="BL14" s="9">
        <v>109219.892094618</v>
      </c>
      <c r="BM14" s="9">
        <v>106684.90544892286</v>
      </c>
      <c r="BN14" s="10">
        <v>108796.4996</v>
      </c>
      <c r="BO14" s="10">
        <v>109432.266362397</v>
      </c>
      <c r="BP14" s="10">
        <f t="shared" si="34"/>
        <v>2112.4888730941457</v>
      </c>
      <c r="BQ14" s="10">
        <f t="shared" si="34"/>
        <v>422.49777260099654</v>
      </c>
      <c r="BR14" s="10">
        <f t="shared" si="35"/>
        <v>0.89472201700846199</v>
      </c>
      <c r="BS14" s="10">
        <f t="shared" si="36"/>
        <v>-212.37426777899964</v>
      </c>
      <c r="BT14" s="18">
        <f t="shared" si="37"/>
        <v>3.8833445895817462E-3</v>
      </c>
      <c r="BU14" s="18">
        <f t="shared" si="38"/>
        <v>5.8436325133111606E-3</v>
      </c>
      <c r="BV14" s="18">
        <f t="shared" si="39"/>
        <v>1.980119740655846E-2</v>
      </c>
      <c r="BW14" s="18">
        <f t="shared" si="40"/>
        <v>1.9792810821659276E-2</v>
      </c>
      <c r="BX14" s="1"/>
      <c r="BY14" s="9">
        <v>1630.80692519639</v>
      </c>
      <c r="BZ14" s="9">
        <v>1630.80692519639</v>
      </c>
      <c r="CA14" s="9">
        <v>1630.80692519639</v>
      </c>
      <c r="CB14" s="9">
        <v>1630.8069250000001</v>
      </c>
      <c r="CC14" s="10">
        <v>1630.8069429646157</v>
      </c>
      <c r="CD14" s="10">
        <v>1630.80692519639</v>
      </c>
      <c r="CE14" s="10">
        <f t="shared" si="41"/>
        <v>0</v>
      </c>
      <c r="CF14" s="10">
        <f t="shared" si="41"/>
        <v>0</v>
      </c>
      <c r="CG14" s="10">
        <f t="shared" si="42"/>
        <v>-1.7768225688996608E-5</v>
      </c>
      <c r="CH14" s="10">
        <f t="shared" si="43"/>
        <v>0</v>
      </c>
      <c r="CI14" s="18">
        <f t="shared" si="44"/>
        <v>0</v>
      </c>
      <c r="CJ14" s="18">
        <f t="shared" si="45"/>
        <v>-1.0895358132763439E-8</v>
      </c>
      <c r="CK14" s="18">
        <f t="shared" si="46"/>
        <v>0</v>
      </c>
      <c r="CL14" s="18">
        <f t="shared" si="47"/>
        <v>1.101578325002179E-8</v>
      </c>
      <c r="CM14" s="6"/>
      <c r="CN14" s="9">
        <v>14.977800000000032</v>
      </c>
      <c r="CO14" s="9">
        <v>14.977800000000032</v>
      </c>
      <c r="CP14" s="9">
        <v>14.977800000000032</v>
      </c>
      <c r="CQ14" s="9">
        <v>14.977800000000032</v>
      </c>
      <c r="CR14" s="9">
        <v>14.977800000000032</v>
      </c>
      <c r="CS14" s="9">
        <v>14.977800000000032</v>
      </c>
      <c r="CT14" s="10">
        <f t="shared" si="48"/>
        <v>0</v>
      </c>
      <c r="CU14" s="10">
        <f t="shared" si="48"/>
        <v>0</v>
      </c>
      <c r="CV14" s="10">
        <f t="shared" si="49"/>
        <v>0</v>
      </c>
      <c r="CW14" s="10">
        <f t="shared" si="50"/>
        <v>0</v>
      </c>
      <c r="CX14" s="18">
        <f t="shared" si="51"/>
        <v>0</v>
      </c>
      <c r="CY14" s="18">
        <f t="shared" si="52"/>
        <v>0</v>
      </c>
      <c r="CZ14" s="18">
        <f t="shared" si="53"/>
        <v>0</v>
      </c>
      <c r="DA14" s="18">
        <f t="shared" si="54"/>
        <v>0</v>
      </c>
      <c r="DB14" s="7"/>
      <c r="DC14" s="9">
        <v>5644.8472920507902</v>
      </c>
      <c r="DD14" s="9">
        <v>3869.6258591018886</v>
      </c>
      <c r="DE14" s="9">
        <v>3368.0851501709499</v>
      </c>
      <c r="DF14" s="9">
        <v>11074.3095859225</v>
      </c>
      <c r="DG14" s="10">
        <v>12166.95767</v>
      </c>
      <c r="DH14" s="10">
        <v>12499.864069539401</v>
      </c>
      <c r="DI14" s="10">
        <f t="shared" si="55"/>
        <v>-1775.2214329489016</v>
      </c>
      <c r="DJ14" s="10">
        <f t="shared" si="55"/>
        <v>-501.54070893093876</v>
      </c>
      <c r="DK14" s="10">
        <f t="shared" si="56"/>
        <v>-8297.3318108981111</v>
      </c>
      <c r="DL14" s="10">
        <f t="shared" si="57"/>
        <v>-9131.7789193684512</v>
      </c>
      <c r="DM14" s="18">
        <f t="shared" si="58"/>
        <v>-0.12960961271003668</v>
      </c>
      <c r="DN14" s="18">
        <f t="shared" si="59"/>
        <v>2.7361515390182237E-2</v>
      </c>
      <c r="DO14" s="18">
        <f t="shared" si="60"/>
        <v>-0.3144852891678418</v>
      </c>
      <c r="DP14" s="18">
        <f t="shared" si="61"/>
        <v>9.8665119987837308E-2</v>
      </c>
      <c r="DQ14" s="7"/>
      <c r="DR14" s="9">
        <v>93.426327252188202</v>
      </c>
      <c r="DS14" s="9">
        <v>107.4202645</v>
      </c>
      <c r="DT14" s="9">
        <v>111.475238580952</v>
      </c>
      <c r="DU14" s="9">
        <v>93.426327259999994</v>
      </c>
      <c r="DV14" s="10">
        <v>107.4202645</v>
      </c>
      <c r="DW14" s="10">
        <v>111.475238580952</v>
      </c>
      <c r="DX14" s="10">
        <f t="shared" si="62"/>
        <v>13.9939372478118</v>
      </c>
      <c r="DY14" s="10">
        <f t="shared" si="62"/>
        <v>4.0549740809519932</v>
      </c>
      <c r="DZ14" s="10">
        <f t="shared" si="63"/>
        <v>0</v>
      </c>
      <c r="EA14" s="10">
        <f t="shared" si="64"/>
        <v>0</v>
      </c>
      <c r="EB14" s="18">
        <f t="shared" si="65"/>
        <v>3.7748688292905785E-2</v>
      </c>
      <c r="EC14" s="18">
        <f t="shared" si="66"/>
        <v>3.7748688292905785E-2</v>
      </c>
      <c r="ED14" s="18">
        <f t="shared" si="67"/>
        <v>0.14978580084859366</v>
      </c>
      <c r="EE14" s="18">
        <f t="shared" si="68"/>
        <v>0.14978580075245493</v>
      </c>
      <c r="EF14" s="6"/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v>0</v>
      </c>
      <c r="EM14" s="10">
        <f t="shared" si="69"/>
        <v>0</v>
      </c>
      <c r="EN14" s="10">
        <f t="shared" si="69"/>
        <v>0</v>
      </c>
      <c r="EO14" s="10">
        <f t="shared" si="70"/>
        <v>0</v>
      </c>
      <c r="EP14" s="10">
        <f t="shared" si="71"/>
        <v>0</v>
      </c>
      <c r="EQ14" s="18">
        <f t="shared" si="72"/>
        <v>0</v>
      </c>
      <c r="ER14" s="18">
        <f t="shared" si="73"/>
        <v>0</v>
      </c>
      <c r="ES14" s="18">
        <f t="shared" si="74"/>
        <v>0</v>
      </c>
      <c r="ET14" s="18">
        <f t="shared" si="75"/>
        <v>0</v>
      </c>
      <c r="EU14" s="7"/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10">
        <f t="shared" si="76"/>
        <v>0</v>
      </c>
      <c r="FC14" s="10">
        <f t="shared" si="76"/>
        <v>0</v>
      </c>
      <c r="FD14" s="10">
        <f t="shared" si="77"/>
        <v>0</v>
      </c>
      <c r="FE14" s="10">
        <f t="shared" si="78"/>
        <v>0</v>
      </c>
      <c r="FF14" s="18">
        <f t="shared" si="79"/>
        <v>0</v>
      </c>
      <c r="FG14" s="18">
        <f t="shared" si="80"/>
        <v>0</v>
      </c>
      <c r="FH14" s="18">
        <f t="shared" si="81"/>
        <v>0</v>
      </c>
      <c r="FI14" s="18">
        <f t="shared" si="82"/>
        <v>0</v>
      </c>
      <c r="FJ14" s="7"/>
    </row>
    <row r="15" spans="1:166">
      <c r="A15" s="5" t="s">
        <v>12</v>
      </c>
      <c r="B15" s="9">
        <f t="shared" si="0"/>
        <v>100857.31380054867</v>
      </c>
      <c r="C15" s="9">
        <f t="shared" si="1"/>
        <v>104162.51959576673</v>
      </c>
      <c r="D15" s="9">
        <f t="shared" si="2"/>
        <v>104766.78106855268</v>
      </c>
      <c r="E15" s="9">
        <f t="shared" si="3"/>
        <v>104597.76330759231</v>
      </c>
      <c r="F15" s="9">
        <f t="shared" si="4"/>
        <v>110065.64298896295</v>
      </c>
      <c r="G15" s="9">
        <f t="shared" si="5"/>
        <v>111657.00088639838</v>
      </c>
      <c r="H15" s="10">
        <f t="shared" si="6"/>
        <v>3305.2057952180621</v>
      </c>
      <c r="I15" s="10">
        <f t="shared" si="6"/>
        <v>604.26147278594726</v>
      </c>
      <c r="J15" s="10">
        <f t="shared" si="7"/>
        <v>-5903.1233931962197</v>
      </c>
      <c r="K15" s="10">
        <f t="shared" si="8"/>
        <v>-6890.2198178457038</v>
      </c>
      <c r="L15" s="18">
        <f t="shared" si="9"/>
        <v>5.8011410930818635E-3</v>
      </c>
      <c r="M15" s="18">
        <f t="shared" si="10"/>
        <v>1.4458261944601623E-2</v>
      </c>
      <c r="N15" s="18">
        <f t="shared" si="11"/>
        <v>3.2771106731578264E-2</v>
      </c>
      <c r="O15" s="18">
        <f t="shared" si="12"/>
        <v>5.2275302152409914E-2</v>
      </c>
      <c r="P15" s="5"/>
      <c r="Q15" s="10">
        <v>992.59359662520001</v>
      </c>
      <c r="R15" s="9">
        <v>1063.63751243</v>
      </c>
      <c r="S15" s="9">
        <v>1103.882797</v>
      </c>
      <c r="T15" s="9">
        <v>976.36359660000005</v>
      </c>
      <c r="U15" s="10">
        <v>1068.3859411999999</v>
      </c>
      <c r="V15" s="10">
        <v>1076.83123591</v>
      </c>
      <c r="W15" s="10">
        <f t="shared" si="13"/>
        <v>71.043915804800008</v>
      </c>
      <c r="X15" s="10">
        <f t="shared" si="13"/>
        <v>40.245284569999967</v>
      </c>
      <c r="Y15" s="10">
        <f t="shared" si="14"/>
        <v>-4.7484287699999186</v>
      </c>
      <c r="Z15" s="10">
        <f t="shared" si="15"/>
        <v>27.05156108999995</v>
      </c>
      <c r="AA15" s="18">
        <f t="shared" si="16"/>
        <v>3.7837406164864446E-2</v>
      </c>
      <c r="AB15" s="18">
        <f t="shared" si="17"/>
        <v>7.9047228013075788E-3</v>
      </c>
      <c r="AC15" s="18">
        <f t="shared" si="18"/>
        <v>7.1574021882014977E-2</v>
      </c>
      <c r="AD15" s="18">
        <f t="shared" si="19"/>
        <v>9.4250077451115688E-2</v>
      </c>
      <c r="AE15" s="7"/>
      <c r="AF15" s="9">
        <v>1004.3584072883</v>
      </c>
      <c r="AG15" s="9">
        <v>1004.2134992883</v>
      </c>
      <c r="AH15" s="9">
        <v>1004.2134992883</v>
      </c>
      <c r="AI15" s="9">
        <v>1185.2297619999999</v>
      </c>
      <c r="AJ15" s="10">
        <v>1185.2295939999999</v>
      </c>
      <c r="AK15" s="10">
        <v>1185.2297624882999</v>
      </c>
      <c r="AL15" s="10">
        <f t="shared" si="20"/>
        <v>-0.14490799999998671</v>
      </c>
      <c r="AM15" s="10">
        <f t="shared" si="20"/>
        <v>0</v>
      </c>
      <c r="AN15" s="10">
        <f t="shared" si="21"/>
        <v>-181.01609471169991</v>
      </c>
      <c r="AO15" s="10">
        <f t="shared" si="22"/>
        <v>-181.01626319999991</v>
      </c>
      <c r="AP15" s="18">
        <f t="shared" si="23"/>
        <v>0</v>
      </c>
      <c r="AQ15" s="18">
        <f t="shared" si="24"/>
        <v>1.421566765276577E-7</v>
      </c>
      <c r="AR15" s="18">
        <f t="shared" si="25"/>
        <v>-1.4427917260256579E-4</v>
      </c>
      <c r="AS15" s="18">
        <f t="shared" si="26"/>
        <v>-1.4174466876962217E-7</v>
      </c>
      <c r="AT15" s="7"/>
      <c r="AU15" s="9">
        <v>19.362386417784101</v>
      </c>
      <c r="AV15" s="9">
        <v>23.324478782911701</v>
      </c>
      <c r="AW15" s="9">
        <v>24.017425063034</v>
      </c>
      <c r="AX15" s="9">
        <v>19.362386417784101</v>
      </c>
      <c r="AY15" s="10">
        <v>23.324412410000001</v>
      </c>
      <c r="AZ15" s="10">
        <v>24.394689567392501</v>
      </c>
      <c r="BA15" s="10">
        <f t="shared" si="27"/>
        <v>3.9620923651275994</v>
      </c>
      <c r="BB15" s="10">
        <f t="shared" si="27"/>
        <v>0.69294628012229964</v>
      </c>
      <c r="BC15" s="10">
        <f t="shared" si="28"/>
        <v>6.6372911700085524E-5</v>
      </c>
      <c r="BD15" s="10">
        <f t="shared" si="29"/>
        <v>-0.37726450435850012</v>
      </c>
      <c r="BE15" s="18">
        <f t="shared" si="30"/>
        <v>2.9708971701866087E-2</v>
      </c>
      <c r="BF15" s="18">
        <f t="shared" si="31"/>
        <v>4.5886564625037853E-2</v>
      </c>
      <c r="BG15" s="18">
        <f t="shared" si="32"/>
        <v>0.2046283076701986</v>
      </c>
      <c r="BH15" s="18">
        <f t="shared" si="33"/>
        <v>0.20462487973986665</v>
      </c>
      <c r="BI15" s="1"/>
      <c r="BJ15" s="9">
        <v>90814.851181816965</v>
      </c>
      <c r="BK15" s="9">
        <v>95158.219003157297</v>
      </c>
      <c r="BL15" s="9">
        <v>96026.892565819304</v>
      </c>
      <c r="BM15" s="9">
        <v>90814.851181816965</v>
      </c>
      <c r="BN15" s="10">
        <v>95157.901280000005</v>
      </c>
      <c r="BO15" s="10">
        <v>96461.595372271404</v>
      </c>
      <c r="BP15" s="10">
        <f t="shared" si="34"/>
        <v>4343.3678213403327</v>
      </c>
      <c r="BQ15" s="10">
        <f t="shared" si="34"/>
        <v>868.67356266200659</v>
      </c>
      <c r="BR15" s="10">
        <f t="shared" si="35"/>
        <v>0.31772315729176626</v>
      </c>
      <c r="BS15" s="10">
        <f t="shared" si="36"/>
        <v>-434.70280645210005</v>
      </c>
      <c r="BT15" s="18">
        <f t="shared" si="37"/>
        <v>9.128728676954162E-3</v>
      </c>
      <c r="BU15" s="18">
        <f t="shared" si="38"/>
        <v>1.3700324142661655E-2</v>
      </c>
      <c r="BV15" s="18">
        <f t="shared" si="39"/>
        <v>4.7826624883683846E-2</v>
      </c>
      <c r="BW15" s="18">
        <f t="shared" si="40"/>
        <v>4.7823126302194617E-2</v>
      </c>
      <c r="BX15" s="1"/>
      <c r="BY15" s="9">
        <v>4214.3093795471796</v>
      </c>
      <c r="BZ15" s="9">
        <v>4214.3093795471796</v>
      </c>
      <c r="CA15" s="9">
        <v>4214.3093795471796</v>
      </c>
      <c r="CB15" s="9">
        <v>4214.3093799999997</v>
      </c>
      <c r="CC15" s="10">
        <v>4214.3093895729317</v>
      </c>
      <c r="CD15" s="10">
        <v>4214.3093795471796</v>
      </c>
      <c r="CE15" s="10">
        <f t="shared" si="41"/>
        <v>0</v>
      </c>
      <c r="CF15" s="10">
        <f t="shared" si="41"/>
        <v>0</v>
      </c>
      <c r="CG15" s="10">
        <f t="shared" si="42"/>
        <v>-1.0025752089859452E-5</v>
      </c>
      <c r="CH15" s="10">
        <f t="shared" si="43"/>
        <v>0</v>
      </c>
      <c r="CI15" s="18">
        <f t="shared" si="44"/>
        <v>0</v>
      </c>
      <c r="CJ15" s="18">
        <f t="shared" si="45"/>
        <v>-2.3789786565422144E-9</v>
      </c>
      <c r="CK15" s="18">
        <f t="shared" si="46"/>
        <v>0</v>
      </c>
      <c r="CL15" s="18">
        <f t="shared" si="47"/>
        <v>2.2715304205421306E-9</v>
      </c>
      <c r="CM15" s="6"/>
      <c r="CN15" s="9">
        <v>18.550100000000022</v>
      </c>
      <c r="CO15" s="9">
        <v>18.550100000000022</v>
      </c>
      <c r="CP15" s="9">
        <v>18.550100000000022</v>
      </c>
      <c r="CQ15" s="9">
        <v>18.550100000000022</v>
      </c>
      <c r="CR15" s="9">
        <v>18.550100000000022</v>
      </c>
      <c r="CS15" s="9">
        <v>18.550100000000022</v>
      </c>
      <c r="CT15" s="10">
        <f t="shared" si="48"/>
        <v>0</v>
      </c>
      <c r="CU15" s="10">
        <f t="shared" si="48"/>
        <v>0</v>
      </c>
      <c r="CV15" s="10">
        <f t="shared" si="49"/>
        <v>0</v>
      </c>
      <c r="CW15" s="10">
        <f t="shared" si="50"/>
        <v>0</v>
      </c>
      <c r="CX15" s="18">
        <f t="shared" si="51"/>
        <v>0</v>
      </c>
      <c r="CY15" s="18">
        <f t="shared" si="52"/>
        <v>0</v>
      </c>
      <c r="CZ15" s="18">
        <f t="shared" si="53"/>
        <v>0</v>
      </c>
      <c r="DA15" s="18">
        <f t="shared" si="54"/>
        <v>0</v>
      </c>
      <c r="DB15" s="7"/>
      <c r="DC15" s="9">
        <v>3742.5052770739999</v>
      </c>
      <c r="DD15" s="9">
        <v>2622.1726437810498</v>
      </c>
      <c r="DE15" s="9">
        <v>2314.5852209721502</v>
      </c>
      <c r="DF15" s="9">
        <v>7318.3134289775599</v>
      </c>
      <c r="DG15" s="10">
        <v>8339.8492929999993</v>
      </c>
      <c r="DH15" s="10">
        <v>8615.7602657513908</v>
      </c>
      <c r="DI15" s="10">
        <f t="shared" si="55"/>
        <v>-1120.33263329295</v>
      </c>
      <c r="DJ15" s="10">
        <f t="shared" si="55"/>
        <v>-307.58742280889965</v>
      </c>
      <c r="DK15" s="10">
        <f t="shared" si="56"/>
        <v>-5717.676649218949</v>
      </c>
      <c r="DL15" s="10">
        <f t="shared" si="57"/>
        <v>-6301.1750447792401</v>
      </c>
      <c r="DM15" s="18">
        <f t="shared" si="58"/>
        <v>-0.11730250620164087</v>
      </c>
      <c r="DN15" s="18">
        <f t="shared" si="59"/>
        <v>3.3083448280411445E-2</v>
      </c>
      <c r="DO15" s="18">
        <f t="shared" si="60"/>
        <v>-0.29935365493161276</v>
      </c>
      <c r="DP15" s="18">
        <f t="shared" si="61"/>
        <v>0.13958624127487773</v>
      </c>
      <c r="DQ15" s="7"/>
      <c r="DR15" s="9">
        <v>50.783471779251101</v>
      </c>
      <c r="DS15" s="9">
        <v>58.092978780000003</v>
      </c>
      <c r="DT15" s="9">
        <v>60.330080862712798</v>
      </c>
      <c r="DU15" s="9">
        <v>50.783471779999999</v>
      </c>
      <c r="DV15" s="10">
        <v>58.092978780000003</v>
      </c>
      <c r="DW15" s="10">
        <v>60.330080862712798</v>
      </c>
      <c r="DX15" s="10">
        <f t="shared" si="62"/>
        <v>7.3095070007489014</v>
      </c>
      <c r="DY15" s="10">
        <f t="shared" si="62"/>
        <v>2.237102082712795</v>
      </c>
      <c r="DZ15" s="10">
        <f t="shared" si="63"/>
        <v>0</v>
      </c>
      <c r="EA15" s="10">
        <f t="shared" si="64"/>
        <v>0</v>
      </c>
      <c r="EB15" s="18">
        <f t="shared" si="65"/>
        <v>3.8508992475403493E-2</v>
      </c>
      <c r="EC15" s="18">
        <f t="shared" si="66"/>
        <v>3.8508992475403493E-2</v>
      </c>
      <c r="ED15" s="18">
        <f t="shared" si="67"/>
        <v>0.14393476350971712</v>
      </c>
      <c r="EE15" s="18">
        <f t="shared" si="68"/>
        <v>0.14393476349284767</v>
      </c>
      <c r="EF15" s="6"/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v>0</v>
      </c>
      <c r="EM15" s="10">
        <f t="shared" si="69"/>
        <v>0</v>
      </c>
      <c r="EN15" s="10">
        <f t="shared" si="69"/>
        <v>0</v>
      </c>
      <c r="EO15" s="10">
        <f t="shared" si="70"/>
        <v>0</v>
      </c>
      <c r="EP15" s="10">
        <f t="shared" si="71"/>
        <v>0</v>
      </c>
      <c r="EQ15" s="18">
        <f t="shared" si="72"/>
        <v>0</v>
      </c>
      <c r="ER15" s="18">
        <f t="shared" si="73"/>
        <v>0</v>
      </c>
      <c r="ES15" s="18">
        <f t="shared" si="74"/>
        <v>0</v>
      </c>
      <c r="ET15" s="18">
        <f t="shared" si="75"/>
        <v>0</v>
      </c>
      <c r="EU15" s="7"/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10">
        <f t="shared" si="76"/>
        <v>0</v>
      </c>
      <c r="FC15" s="10">
        <f t="shared" si="76"/>
        <v>0</v>
      </c>
      <c r="FD15" s="10">
        <f t="shared" si="77"/>
        <v>0</v>
      </c>
      <c r="FE15" s="10">
        <f t="shared" si="78"/>
        <v>0</v>
      </c>
      <c r="FF15" s="18">
        <f t="shared" si="79"/>
        <v>0</v>
      </c>
      <c r="FG15" s="18">
        <f t="shared" si="80"/>
        <v>0</v>
      </c>
      <c r="FH15" s="18">
        <f t="shared" si="81"/>
        <v>0</v>
      </c>
      <c r="FI15" s="18">
        <f t="shared" si="82"/>
        <v>0</v>
      </c>
      <c r="FJ15" s="7"/>
    </row>
    <row r="16" spans="1:166">
      <c r="A16" s="5" t="s">
        <v>13</v>
      </c>
      <c r="B16" s="9">
        <f t="shared" si="0"/>
        <v>256301.89168886153</v>
      </c>
      <c r="C16" s="9">
        <f t="shared" si="1"/>
        <v>266055.69506947859</v>
      </c>
      <c r="D16" s="9">
        <f t="shared" si="2"/>
        <v>267962.52726529777</v>
      </c>
      <c r="E16" s="9">
        <f t="shared" si="3"/>
        <v>257869.72292695707</v>
      </c>
      <c r="F16" s="9">
        <f t="shared" si="4"/>
        <v>268507.72209168476</v>
      </c>
      <c r="G16" s="9">
        <f t="shared" si="5"/>
        <v>271698.98124566127</v>
      </c>
      <c r="H16" s="10">
        <f t="shared" si="6"/>
        <v>9753.803380617057</v>
      </c>
      <c r="I16" s="10">
        <f t="shared" si="6"/>
        <v>1906.8321958191809</v>
      </c>
      <c r="J16" s="10">
        <f t="shared" si="7"/>
        <v>-2452.0270222061663</v>
      </c>
      <c r="K16" s="10">
        <f t="shared" si="8"/>
        <v>-3736.453980363498</v>
      </c>
      <c r="L16" s="18">
        <f t="shared" si="9"/>
        <v>7.167041454689496E-3</v>
      </c>
      <c r="M16" s="18">
        <f t="shared" si="10"/>
        <v>1.1885167134548272E-2</v>
      </c>
      <c r="N16" s="18">
        <f t="shared" si="11"/>
        <v>3.8055916467669759E-2</v>
      </c>
      <c r="O16" s="18">
        <f t="shared" si="12"/>
        <v>4.1253385794892093E-2</v>
      </c>
      <c r="P16" s="5"/>
      <c r="Q16" s="10">
        <v>329.74622097999998</v>
      </c>
      <c r="R16" s="9">
        <v>404.50146602999899</v>
      </c>
      <c r="S16" s="9">
        <v>419.43012319000002</v>
      </c>
      <c r="T16" s="9">
        <v>329.74622099999999</v>
      </c>
      <c r="U16" s="10">
        <v>422.17042115000004</v>
      </c>
      <c r="V16" s="10">
        <v>453.41512669999901</v>
      </c>
      <c r="W16" s="10">
        <f t="shared" si="13"/>
        <v>74.755245049999019</v>
      </c>
      <c r="X16" s="10">
        <f t="shared" si="13"/>
        <v>14.928657160001023</v>
      </c>
      <c r="Y16" s="10">
        <f t="shared" si="14"/>
        <v>-17.668955120001044</v>
      </c>
      <c r="Z16" s="10">
        <f t="shared" si="15"/>
        <v>-33.98500350999899</v>
      </c>
      <c r="AA16" s="18">
        <f t="shared" si="16"/>
        <v>3.6906311629767666E-2</v>
      </c>
      <c r="AB16" s="18">
        <f t="shared" si="17"/>
        <v>7.4009698417259587E-2</v>
      </c>
      <c r="AC16" s="18">
        <f t="shared" si="18"/>
        <v>0.22670538824623296</v>
      </c>
      <c r="AD16" s="18">
        <f t="shared" si="19"/>
        <v>0.28028888358359699</v>
      </c>
      <c r="AE16" s="7"/>
      <c r="AF16" s="9">
        <v>1071.9868449999899</v>
      </c>
      <c r="AG16" s="9">
        <v>1071.9868449999899</v>
      </c>
      <c r="AH16" s="9">
        <v>1071.9868449999899</v>
      </c>
      <c r="AI16" s="9">
        <v>1071.9868449999999</v>
      </c>
      <c r="AJ16" s="10">
        <v>1071.98685</v>
      </c>
      <c r="AK16" s="10">
        <v>1071.9868449999899</v>
      </c>
      <c r="AL16" s="10">
        <f t="shared" si="20"/>
        <v>0</v>
      </c>
      <c r="AM16" s="10">
        <f t="shared" si="20"/>
        <v>0</v>
      </c>
      <c r="AN16" s="10">
        <f t="shared" si="21"/>
        <v>-5.0000101055047708E-6</v>
      </c>
      <c r="AO16" s="10">
        <f t="shared" si="22"/>
        <v>0</v>
      </c>
      <c r="AP16" s="18">
        <f t="shared" si="23"/>
        <v>0</v>
      </c>
      <c r="AQ16" s="18">
        <f t="shared" si="24"/>
        <v>-4.6642457465824051E-9</v>
      </c>
      <c r="AR16" s="18">
        <f t="shared" si="25"/>
        <v>0</v>
      </c>
      <c r="AS16" s="18">
        <f t="shared" si="26"/>
        <v>4.6642364357214214E-9</v>
      </c>
      <c r="AT16" s="7"/>
      <c r="AU16" s="9">
        <v>8.2591716336346703</v>
      </c>
      <c r="AV16" s="9">
        <v>10.010608683056899</v>
      </c>
      <c r="AW16" s="9">
        <v>10.315228616376899</v>
      </c>
      <c r="AX16" s="9">
        <v>8.2591716336346703</v>
      </c>
      <c r="AY16" s="10">
        <v>10.010579229999999</v>
      </c>
      <c r="AZ16" s="10">
        <v>10.4812495529949</v>
      </c>
      <c r="BA16" s="10">
        <f t="shared" si="27"/>
        <v>1.7514370494222291</v>
      </c>
      <c r="BB16" s="10">
        <f t="shared" si="27"/>
        <v>0.3046199333199997</v>
      </c>
      <c r="BC16" s="10">
        <f t="shared" si="28"/>
        <v>2.9453056900052843E-5</v>
      </c>
      <c r="BD16" s="10">
        <f t="shared" si="29"/>
        <v>-0.16602093661800055</v>
      </c>
      <c r="BE16" s="18">
        <f t="shared" si="30"/>
        <v>3.0429711415607859E-2</v>
      </c>
      <c r="BF16" s="18">
        <f t="shared" si="31"/>
        <v>4.701729162528194E-2</v>
      </c>
      <c r="BG16" s="18">
        <f t="shared" si="32"/>
        <v>0.21205965042422326</v>
      </c>
      <c r="BH16" s="18">
        <f t="shared" si="33"/>
        <v>0.2120560843212039</v>
      </c>
      <c r="BI16" s="1"/>
      <c r="BJ16" s="9">
        <v>245777.95538660433</v>
      </c>
      <c r="BK16" s="9">
        <v>255959.747481931</v>
      </c>
      <c r="BL16" s="9">
        <v>257996.10589374101</v>
      </c>
      <c r="BM16" s="9">
        <v>245777.95538660433</v>
      </c>
      <c r="BN16" s="10">
        <v>255956.92670000001</v>
      </c>
      <c r="BO16" s="10">
        <v>259017.906266354</v>
      </c>
      <c r="BP16" s="10">
        <f t="shared" si="34"/>
        <v>10181.792095326673</v>
      </c>
      <c r="BQ16" s="10">
        <f t="shared" si="34"/>
        <v>2036.3584118100116</v>
      </c>
      <c r="BR16" s="10">
        <f t="shared" si="35"/>
        <v>2.8207819309900515</v>
      </c>
      <c r="BS16" s="10">
        <f t="shared" si="36"/>
        <v>-1021.8003726129828</v>
      </c>
      <c r="BT16" s="18">
        <f t="shared" si="37"/>
        <v>7.9557759836974551E-3</v>
      </c>
      <c r="BU16" s="18">
        <f t="shared" si="38"/>
        <v>1.1958963587422947E-2</v>
      </c>
      <c r="BV16" s="18">
        <f t="shared" si="39"/>
        <v>4.1426791427696986E-2</v>
      </c>
      <c r="BW16" s="18">
        <f t="shared" si="40"/>
        <v>4.1415314475150317E-2</v>
      </c>
      <c r="BX16" s="2"/>
      <c r="BY16" s="9">
        <v>7404.2111518230104</v>
      </c>
      <c r="BZ16" s="9">
        <v>7404.2111518230104</v>
      </c>
      <c r="CA16" s="9">
        <v>7404.2111518230104</v>
      </c>
      <c r="CB16" s="9">
        <v>7404.2111519999999</v>
      </c>
      <c r="CC16" s="10">
        <v>7404.2112692908249</v>
      </c>
      <c r="CD16" s="10">
        <v>7404.2111518230104</v>
      </c>
      <c r="CE16" s="10">
        <f t="shared" si="41"/>
        <v>0</v>
      </c>
      <c r="CF16" s="10">
        <f t="shared" si="41"/>
        <v>0</v>
      </c>
      <c r="CG16" s="10">
        <f t="shared" si="42"/>
        <v>-1.174678145616781E-4</v>
      </c>
      <c r="CH16" s="10">
        <f t="shared" si="43"/>
        <v>0</v>
      </c>
      <c r="CI16" s="18">
        <f t="shared" si="44"/>
        <v>0</v>
      </c>
      <c r="CJ16" s="18">
        <f t="shared" si="45"/>
        <v>-1.5865000374702862E-8</v>
      </c>
      <c r="CK16" s="18">
        <f t="shared" si="46"/>
        <v>0</v>
      </c>
      <c r="CL16" s="18">
        <f t="shared" si="47"/>
        <v>1.5841096730749161E-8</v>
      </c>
      <c r="CM16" s="6"/>
      <c r="CN16" s="9">
        <v>18.842800000000011</v>
      </c>
      <c r="CO16" s="9">
        <v>18.842800000000011</v>
      </c>
      <c r="CP16" s="9">
        <v>18.842800000000011</v>
      </c>
      <c r="CQ16" s="9">
        <v>18.842800000000011</v>
      </c>
      <c r="CR16" s="9">
        <v>18.842800000000011</v>
      </c>
      <c r="CS16" s="9">
        <v>18.842800000000011</v>
      </c>
      <c r="CT16" s="10">
        <f t="shared" si="48"/>
        <v>0</v>
      </c>
      <c r="CU16" s="10">
        <f t="shared" si="48"/>
        <v>0</v>
      </c>
      <c r="CV16" s="10">
        <f t="shared" si="49"/>
        <v>0</v>
      </c>
      <c r="CW16" s="10">
        <f t="shared" si="50"/>
        <v>0</v>
      </c>
      <c r="CX16" s="18">
        <f t="shared" si="51"/>
        <v>0</v>
      </c>
      <c r="CY16" s="18">
        <f t="shared" si="52"/>
        <v>0</v>
      </c>
      <c r="CZ16" s="18">
        <f t="shared" si="53"/>
        <v>0</v>
      </c>
      <c r="DA16" s="18">
        <f t="shared" si="54"/>
        <v>0</v>
      </c>
      <c r="DB16" s="7"/>
      <c r="DC16" s="9">
        <v>1641.65081077076</v>
      </c>
      <c r="DD16" s="9">
        <v>1130.6237619974759</v>
      </c>
      <c r="DE16" s="9">
        <v>983.92370954532896</v>
      </c>
      <c r="DF16" s="9">
        <v>3209.4820486690901</v>
      </c>
      <c r="DG16" s="10">
        <v>3567.802518</v>
      </c>
      <c r="DH16" s="10">
        <v>3664.4262928491798</v>
      </c>
      <c r="DI16" s="10">
        <f t="shared" si="55"/>
        <v>-511.02704877328415</v>
      </c>
      <c r="DJ16" s="10">
        <f t="shared" si="55"/>
        <v>-146.70005245214691</v>
      </c>
      <c r="DK16" s="10">
        <f t="shared" si="56"/>
        <v>-2437.1787560025241</v>
      </c>
      <c r="DL16" s="10">
        <f t="shared" si="57"/>
        <v>-2680.5025833038508</v>
      </c>
      <c r="DM16" s="18">
        <f t="shared" si="58"/>
        <v>-0.12975143224742733</v>
      </c>
      <c r="DN16" s="18">
        <f t="shared" si="59"/>
        <v>2.7082153331553841E-2</v>
      </c>
      <c r="DO16" s="18">
        <f t="shared" si="60"/>
        <v>-0.31128851849642458</v>
      </c>
      <c r="DP16" s="18">
        <f t="shared" si="61"/>
        <v>0.11164432886592976</v>
      </c>
      <c r="DQ16" s="7"/>
      <c r="DR16" s="9">
        <v>49.239302049801502</v>
      </c>
      <c r="DS16" s="9">
        <v>55.770954013999997</v>
      </c>
      <c r="DT16" s="9">
        <v>57.711513382092001</v>
      </c>
      <c r="DU16" s="9">
        <v>49.239302049999999</v>
      </c>
      <c r="DV16" s="10">
        <v>55.770954013999997</v>
      </c>
      <c r="DW16" s="10">
        <v>57.711513382092001</v>
      </c>
      <c r="DX16" s="10">
        <f t="shared" si="62"/>
        <v>6.5316519641984954</v>
      </c>
      <c r="DY16" s="10">
        <f t="shared" si="62"/>
        <v>1.9405593680920035</v>
      </c>
      <c r="DZ16" s="10">
        <f t="shared" si="63"/>
        <v>0</v>
      </c>
      <c r="EA16" s="10">
        <f t="shared" si="64"/>
        <v>0</v>
      </c>
      <c r="EB16" s="18">
        <f t="shared" si="65"/>
        <v>3.4795161789860564E-2</v>
      </c>
      <c r="EC16" s="18">
        <f t="shared" si="66"/>
        <v>3.4795161789860564E-2</v>
      </c>
      <c r="ED16" s="18">
        <f t="shared" si="67"/>
        <v>0.13265118903578826</v>
      </c>
      <c r="EE16" s="18">
        <f t="shared" si="68"/>
        <v>0.13265118903122222</v>
      </c>
      <c r="EF16" s="6"/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v>0</v>
      </c>
      <c r="EM16" s="10">
        <f t="shared" si="69"/>
        <v>0</v>
      </c>
      <c r="EN16" s="10">
        <f t="shared" si="69"/>
        <v>0</v>
      </c>
      <c r="EO16" s="10">
        <f t="shared" si="70"/>
        <v>0</v>
      </c>
      <c r="EP16" s="10">
        <f t="shared" si="71"/>
        <v>0</v>
      </c>
      <c r="EQ16" s="18">
        <f t="shared" si="72"/>
        <v>0</v>
      </c>
      <c r="ER16" s="18">
        <f t="shared" si="73"/>
        <v>0</v>
      </c>
      <c r="ES16" s="18">
        <f t="shared" si="74"/>
        <v>0</v>
      </c>
      <c r="ET16" s="18">
        <f t="shared" si="75"/>
        <v>0</v>
      </c>
      <c r="EU16" s="7"/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10">
        <f t="shared" si="76"/>
        <v>0</v>
      </c>
      <c r="FC16" s="10">
        <f t="shared" si="76"/>
        <v>0</v>
      </c>
      <c r="FD16" s="10">
        <f t="shared" si="77"/>
        <v>0</v>
      </c>
      <c r="FE16" s="10">
        <f t="shared" si="78"/>
        <v>0</v>
      </c>
      <c r="FF16" s="18">
        <f t="shared" si="79"/>
        <v>0</v>
      </c>
      <c r="FG16" s="18">
        <f t="shared" si="80"/>
        <v>0</v>
      </c>
      <c r="FH16" s="18">
        <f t="shared" si="81"/>
        <v>0</v>
      </c>
      <c r="FI16" s="18">
        <f t="shared" si="82"/>
        <v>0</v>
      </c>
      <c r="FJ16" s="7"/>
    </row>
    <row r="17" spans="1:166">
      <c r="A17" s="5" t="s">
        <v>14</v>
      </c>
      <c r="B17" s="9">
        <f t="shared" si="0"/>
        <v>172129.74442235293</v>
      </c>
      <c r="C17" s="9">
        <f t="shared" si="1"/>
        <v>172137.04371911866</v>
      </c>
      <c r="D17" s="9">
        <f t="shared" si="2"/>
        <v>172112.6511613559</v>
      </c>
      <c r="E17" s="9">
        <f t="shared" si="3"/>
        <v>173604.83191927263</v>
      </c>
      <c r="F17" s="9">
        <f t="shared" si="4"/>
        <v>175095.20935172029</v>
      </c>
      <c r="G17" s="9">
        <f t="shared" si="5"/>
        <v>175633.26442839429</v>
      </c>
      <c r="H17" s="10">
        <f t="shared" si="6"/>
        <v>7.2992967657337431</v>
      </c>
      <c r="I17" s="10">
        <f t="shared" si="6"/>
        <v>-24.392557762766955</v>
      </c>
      <c r="J17" s="10">
        <f t="shared" si="7"/>
        <v>-2958.1656326016237</v>
      </c>
      <c r="K17" s="10">
        <f t="shared" si="8"/>
        <v>-3520.6132670383959</v>
      </c>
      <c r="L17" s="18">
        <f t="shared" si="9"/>
        <v>-1.4170429116099523E-4</v>
      </c>
      <c r="M17" s="18">
        <f t="shared" si="10"/>
        <v>3.0729286007659634E-3</v>
      </c>
      <c r="N17" s="18">
        <f t="shared" si="11"/>
        <v>4.2405784021984811E-5</v>
      </c>
      <c r="O17" s="18">
        <f t="shared" si="12"/>
        <v>8.5848845102461761E-3</v>
      </c>
      <c r="P17" s="5"/>
      <c r="Q17" s="10">
        <v>396.67118799849902</v>
      </c>
      <c r="R17" s="9">
        <v>305.93160767000001</v>
      </c>
      <c r="S17" s="9">
        <v>308.42657381999999</v>
      </c>
      <c r="T17" s="9">
        <v>396.67118799999997</v>
      </c>
      <c r="U17" s="10">
        <v>277.81095425000001</v>
      </c>
      <c r="V17" s="10">
        <v>325.593035119999</v>
      </c>
      <c r="W17" s="10">
        <f t="shared" si="13"/>
        <v>-90.739580328499017</v>
      </c>
      <c r="X17" s="10">
        <f t="shared" si="13"/>
        <v>2.494966149999982</v>
      </c>
      <c r="Y17" s="10">
        <f t="shared" si="14"/>
        <v>28.120653419999996</v>
      </c>
      <c r="Z17" s="10">
        <f t="shared" si="15"/>
        <v>-17.166461299999014</v>
      </c>
      <c r="AA17" s="18">
        <f t="shared" si="16"/>
        <v>8.155306896864457E-3</v>
      </c>
      <c r="AB17" s="18">
        <f t="shared" si="17"/>
        <v>0.17199494886368036</v>
      </c>
      <c r="AC17" s="18">
        <f t="shared" si="18"/>
        <v>-0.22875263713088828</v>
      </c>
      <c r="AD17" s="18">
        <f t="shared" si="19"/>
        <v>-0.29964423266859497</v>
      </c>
      <c r="AE17" s="7"/>
      <c r="AF17" s="9">
        <v>60212.1273187876</v>
      </c>
      <c r="AG17" s="9">
        <v>60208.4547787876</v>
      </c>
      <c r="AH17" s="9">
        <v>60208.4547787876</v>
      </c>
      <c r="AI17" s="9">
        <v>60212.12732</v>
      </c>
      <c r="AJ17" s="10">
        <v>60963.219169999997</v>
      </c>
      <c r="AK17" s="10">
        <v>61193.302058436202</v>
      </c>
      <c r="AL17" s="10">
        <f t="shared" si="20"/>
        <v>-3.6725399999995716</v>
      </c>
      <c r="AM17" s="10">
        <f t="shared" si="20"/>
        <v>0</v>
      </c>
      <c r="AN17" s="10">
        <f t="shared" si="21"/>
        <v>-754.76439121239673</v>
      </c>
      <c r="AO17" s="10">
        <f t="shared" si="22"/>
        <v>-984.84727964860213</v>
      </c>
      <c r="AP17" s="18">
        <f t="shared" si="23"/>
        <v>0</v>
      </c>
      <c r="AQ17" s="18">
        <f t="shared" si="24"/>
        <v>3.7741262939971058E-3</v>
      </c>
      <c r="AR17" s="18">
        <f t="shared" si="25"/>
        <v>-6.0993360698844677E-5</v>
      </c>
      <c r="AS17" s="18">
        <f t="shared" si="26"/>
        <v>1.2474095891153062E-2</v>
      </c>
      <c r="AT17" s="7"/>
      <c r="AU17" s="9">
        <v>10.6009674789027</v>
      </c>
      <c r="AV17" s="9">
        <v>12.963586769472901</v>
      </c>
      <c r="AW17" s="9">
        <v>13.371450545500799</v>
      </c>
      <c r="AX17" s="9">
        <v>10.6009674789027</v>
      </c>
      <c r="AY17" s="10">
        <v>12.963547309999999</v>
      </c>
      <c r="AZ17" s="10">
        <v>13.594057658616199</v>
      </c>
      <c r="BA17" s="10">
        <f t="shared" si="27"/>
        <v>2.3626192905702013</v>
      </c>
      <c r="BB17" s="10">
        <f t="shared" si="27"/>
        <v>0.40786377602789869</v>
      </c>
      <c r="BC17" s="10">
        <f t="shared" si="28"/>
        <v>3.9459472901626214E-5</v>
      </c>
      <c r="BD17" s="10">
        <f t="shared" si="29"/>
        <v>-0.22260711311539971</v>
      </c>
      <c r="BE17" s="18">
        <f t="shared" si="30"/>
        <v>3.1462262974036655E-2</v>
      </c>
      <c r="BF17" s="18">
        <f t="shared" si="31"/>
        <v>4.8637177273987982E-2</v>
      </c>
      <c r="BG17" s="18">
        <f t="shared" si="32"/>
        <v>0.22286827077548535</v>
      </c>
      <c r="BH17" s="18">
        <f t="shared" si="33"/>
        <v>0.22286454852343807</v>
      </c>
      <c r="BI17" s="1"/>
      <c r="BJ17" s="9">
        <v>97383.926597436424</v>
      </c>
      <c r="BK17" s="9">
        <v>97981.524668056198</v>
      </c>
      <c r="BL17" s="9">
        <v>98101.044279668495</v>
      </c>
      <c r="BM17" s="9">
        <v>97383.926597436424</v>
      </c>
      <c r="BN17" s="10">
        <v>97979.987680000006</v>
      </c>
      <c r="BO17" s="10">
        <v>98161.625448987004</v>
      </c>
      <c r="BP17" s="10">
        <f t="shared" si="34"/>
        <v>597.59807061977335</v>
      </c>
      <c r="BQ17" s="10">
        <f t="shared" si="34"/>
        <v>119.51961161229701</v>
      </c>
      <c r="BR17" s="10">
        <f t="shared" si="35"/>
        <v>1.5369880561920581</v>
      </c>
      <c r="BS17" s="10">
        <f t="shared" si="36"/>
        <v>-60.581169318509637</v>
      </c>
      <c r="BT17" s="18">
        <f t="shared" si="37"/>
        <v>1.21981783828337E-3</v>
      </c>
      <c r="BU17" s="18">
        <f t="shared" si="38"/>
        <v>1.8538251870394468E-3</v>
      </c>
      <c r="BV17" s="18">
        <f t="shared" si="39"/>
        <v>6.136516481719939E-3</v>
      </c>
      <c r="BW17" s="18">
        <f t="shared" si="40"/>
        <v>6.1207337123257077E-3</v>
      </c>
      <c r="BX17" s="2"/>
      <c r="BY17" s="9">
        <v>12466.7936113869</v>
      </c>
      <c r="BZ17" s="9">
        <v>12466.7936113869</v>
      </c>
      <c r="CA17" s="9">
        <v>12466.7936113869</v>
      </c>
      <c r="CB17" s="9">
        <v>12466.793610000001</v>
      </c>
      <c r="CC17" s="10">
        <v>12466.793541780295</v>
      </c>
      <c r="CD17" s="10">
        <v>12466.7936113869</v>
      </c>
      <c r="CE17" s="10">
        <f t="shared" si="41"/>
        <v>0</v>
      </c>
      <c r="CF17" s="10">
        <f t="shared" si="41"/>
        <v>0</v>
      </c>
      <c r="CG17" s="10">
        <f t="shared" si="42"/>
        <v>6.9606605393346399E-5</v>
      </c>
      <c r="CH17" s="10">
        <f t="shared" si="43"/>
        <v>0</v>
      </c>
      <c r="CI17" s="18">
        <f t="shared" si="44"/>
        <v>0</v>
      </c>
      <c r="CJ17" s="18">
        <f t="shared" si="45"/>
        <v>5.5833607222315777E-9</v>
      </c>
      <c r="CK17" s="18">
        <f t="shared" si="46"/>
        <v>0</v>
      </c>
      <c r="CL17" s="18">
        <f t="shared" si="47"/>
        <v>-5.4721132107260765E-9</v>
      </c>
      <c r="CM17" s="6"/>
      <c r="CN17" s="9">
        <v>79.162499999999994</v>
      </c>
      <c r="CO17" s="9">
        <v>79.162499999999994</v>
      </c>
      <c r="CP17" s="9">
        <v>79.162499999999994</v>
      </c>
      <c r="CQ17" s="9">
        <v>79.162499999999994</v>
      </c>
      <c r="CR17" s="9">
        <v>79.162499999999994</v>
      </c>
      <c r="CS17" s="9">
        <v>79.162499999999994</v>
      </c>
      <c r="CT17" s="10">
        <f t="shared" si="48"/>
        <v>0</v>
      </c>
      <c r="CU17" s="10">
        <f t="shared" si="48"/>
        <v>0</v>
      </c>
      <c r="CV17" s="10">
        <f t="shared" si="49"/>
        <v>0</v>
      </c>
      <c r="CW17" s="10">
        <f t="shared" si="50"/>
        <v>0</v>
      </c>
      <c r="CX17" s="18">
        <f t="shared" si="51"/>
        <v>0</v>
      </c>
      <c r="CY17" s="18">
        <f t="shared" si="52"/>
        <v>0</v>
      </c>
      <c r="CZ17" s="18">
        <f t="shared" si="53"/>
        <v>0</v>
      </c>
      <c r="DA17" s="18">
        <f t="shared" si="54"/>
        <v>0</v>
      </c>
      <c r="DB17" s="7"/>
      <c r="DC17" s="9">
        <v>1545.9075664842901</v>
      </c>
      <c r="DD17" s="9">
        <v>1042.6044770684998</v>
      </c>
      <c r="DE17" s="9">
        <v>894.31049037182402</v>
      </c>
      <c r="DF17" s="9">
        <v>3020.9950635772998</v>
      </c>
      <c r="DG17" s="10">
        <v>3275.6634690000001</v>
      </c>
      <c r="DH17" s="10">
        <v>3352.1062400299802</v>
      </c>
      <c r="DI17" s="10">
        <f t="shared" si="55"/>
        <v>-503.30308941579028</v>
      </c>
      <c r="DJ17" s="10">
        <f t="shared" si="55"/>
        <v>-148.2939866966758</v>
      </c>
      <c r="DK17" s="10">
        <f t="shared" si="56"/>
        <v>-2233.0589919315003</v>
      </c>
      <c r="DL17" s="10">
        <f t="shared" si="57"/>
        <v>-2457.7957496581562</v>
      </c>
      <c r="DM17" s="18">
        <f t="shared" si="58"/>
        <v>-0.1422341740883708</v>
      </c>
      <c r="DN17" s="18">
        <f t="shared" si="59"/>
        <v>2.3336576468680006E-2</v>
      </c>
      <c r="DO17" s="18">
        <f t="shared" si="60"/>
        <v>-0.32557126980134032</v>
      </c>
      <c r="DP17" s="18">
        <f t="shared" si="61"/>
        <v>8.4299510612617701E-2</v>
      </c>
      <c r="DQ17" s="7"/>
      <c r="DR17" s="9">
        <v>34.554672780320502</v>
      </c>
      <c r="DS17" s="9">
        <v>39.608489380000002</v>
      </c>
      <c r="DT17" s="9">
        <v>41.087476775589998</v>
      </c>
      <c r="DU17" s="9">
        <v>34.554672779999997</v>
      </c>
      <c r="DV17" s="10">
        <v>39.608489380000002</v>
      </c>
      <c r="DW17" s="10">
        <v>41.087476775589998</v>
      </c>
      <c r="DX17" s="10">
        <f t="shared" si="62"/>
        <v>5.0538165996795001</v>
      </c>
      <c r="DY17" s="10">
        <f t="shared" si="62"/>
        <v>1.4789873955899964</v>
      </c>
      <c r="DZ17" s="10">
        <f t="shared" si="63"/>
        <v>0</v>
      </c>
      <c r="EA17" s="10">
        <f t="shared" si="64"/>
        <v>0</v>
      </c>
      <c r="EB17" s="18">
        <f t="shared" si="65"/>
        <v>3.7340161635570975E-2</v>
      </c>
      <c r="EC17" s="18">
        <f t="shared" si="66"/>
        <v>3.7340161635570975E-2</v>
      </c>
      <c r="ED17" s="18">
        <f t="shared" si="67"/>
        <v>0.14625566364956979</v>
      </c>
      <c r="EE17" s="18">
        <f t="shared" si="68"/>
        <v>0.14625566366020165</v>
      </c>
      <c r="EF17" s="6"/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v>0</v>
      </c>
      <c r="EM17" s="10">
        <f t="shared" si="69"/>
        <v>0</v>
      </c>
      <c r="EN17" s="10">
        <f t="shared" si="69"/>
        <v>0</v>
      </c>
      <c r="EO17" s="10">
        <f t="shared" si="70"/>
        <v>0</v>
      </c>
      <c r="EP17" s="10">
        <f t="shared" si="71"/>
        <v>0</v>
      </c>
      <c r="EQ17" s="18">
        <f t="shared" si="72"/>
        <v>0</v>
      </c>
      <c r="ER17" s="18">
        <f t="shared" si="73"/>
        <v>0</v>
      </c>
      <c r="ES17" s="18">
        <f t="shared" si="74"/>
        <v>0</v>
      </c>
      <c r="ET17" s="18">
        <f t="shared" si="75"/>
        <v>0</v>
      </c>
      <c r="EU17" s="7"/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10">
        <f t="shared" si="76"/>
        <v>0</v>
      </c>
      <c r="FC17" s="10">
        <f t="shared" si="76"/>
        <v>0</v>
      </c>
      <c r="FD17" s="10">
        <f t="shared" si="77"/>
        <v>0</v>
      </c>
      <c r="FE17" s="10">
        <f t="shared" si="78"/>
        <v>0</v>
      </c>
      <c r="FF17" s="18">
        <f t="shared" si="79"/>
        <v>0</v>
      </c>
      <c r="FG17" s="18">
        <f t="shared" si="80"/>
        <v>0</v>
      </c>
      <c r="FH17" s="18">
        <f t="shared" si="81"/>
        <v>0</v>
      </c>
      <c r="FI17" s="18">
        <f t="shared" si="82"/>
        <v>0</v>
      </c>
      <c r="FJ17" s="7"/>
    </row>
    <row r="18" spans="1:166">
      <c r="A18" s="5" t="s">
        <v>15</v>
      </c>
      <c r="B18" s="9">
        <f t="shared" si="0"/>
        <v>55731.547600492646</v>
      </c>
      <c r="C18" s="9">
        <f t="shared" si="1"/>
        <v>58074.834837636656</v>
      </c>
      <c r="D18" s="9">
        <f t="shared" si="2"/>
        <v>58525.06407670139</v>
      </c>
      <c r="E18" s="9">
        <f t="shared" si="3"/>
        <v>58144.15627920418</v>
      </c>
      <c r="F18" s="9">
        <f t="shared" si="4"/>
        <v>61871.35125225025</v>
      </c>
      <c r="G18" s="9">
        <f t="shared" si="5"/>
        <v>62935.714165196834</v>
      </c>
      <c r="H18" s="10">
        <f t="shared" si="6"/>
        <v>2343.2872371440099</v>
      </c>
      <c r="I18" s="10">
        <f t="shared" si="6"/>
        <v>450.22923906473443</v>
      </c>
      <c r="J18" s="10">
        <f t="shared" si="7"/>
        <v>-3796.516414613594</v>
      </c>
      <c r="K18" s="10">
        <f t="shared" si="8"/>
        <v>-4410.6500884954439</v>
      </c>
      <c r="L18" s="18">
        <f t="shared" si="9"/>
        <v>7.7525702883782218E-3</v>
      </c>
      <c r="M18" s="18">
        <f t="shared" si="10"/>
        <v>1.7202839301297363E-2</v>
      </c>
      <c r="N18" s="18">
        <f t="shared" si="11"/>
        <v>4.2045974641538503E-2</v>
      </c>
      <c r="O18" s="18">
        <f t="shared" si="12"/>
        <v>6.4102658144153626E-2</v>
      </c>
      <c r="P18" s="5"/>
      <c r="Q18" s="10">
        <v>850.42108106999899</v>
      </c>
      <c r="R18" s="9">
        <v>846.05007049000005</v>
      </c>
      <c r="S18" s="9">
        <v>888.92538672000001</v>
      </c>
      <c r="T18" s="9">
        <v>837.46772989999999</v>
      </c>
      <c r="U18" s="10">
        <v>897.26580137999997</v>
      </c>
      <c r="V18" s="10">
        <v>882.20359854999901</v>
      </c>
      <c r="W18" s="10">
        <f t="shared" si="13"/>
        <v>-4.3710105799989378</v>
      </c>
      <c r="X18" s="10">
        <f t="shared" si="13"/>
        <v>42.875316229999953</v>
      </c>
      <c r="Y18" s="10">
        <f t="shared" si="14"/>
        <v>-51.215730889999918</v>
      </c>
      <c r="Z18" s="10">
        <f t="shared" si="15"/>
        <v>6.7217881700009912</v>
      </c>
      <c r="AA18" s="18">
        <f t="shared" si="16"/>
        <v>5.0677043505437211E-2</v>
      </c>
      <c r="AB18" s="18">
        <f t="shared" si="17"/>
        <v>-1.6786779131485009E-2</v>
      </c>
      <c r="AC18" s="18">
        <f t="shared" si="18"/>
        <v>-5.1398191758126885E-3</v>
      </c>
      <c r="AD18" s="18">
        <f t="shared" si="19"/>
        <v>7.1403433642918179E-2</v>
      </c>
      <c r="AE18" s="7"/>
      <c r="AF18" s="9">
        <v>970.23370399999999</v>
      </c>
      <c r="AG18" s="9">
        <v>970.23370399999999</v>
      </c>
      <c r="AH18" s="9">
        <v>970.23370399999999</v>
      </c>
      <c r="AI18" s="9">
        <v>983.18705509999995</v>
      </c>
      <c r="AJ18" s="10">
        <v>983.18731300000002</v>
      </c>
      <c r="AK18" s="10">
        <v>983.18705513999998</v>
      </c>
      <c r="AL18" s="10">
        <f t="shared" si="20"/>
        <v>0</v>
      </c>
      <c r="AM18" s="10">
        <f t="shared" si="20"/>
        <v>0</v>
      </c>
      <c r="AN18" s="10">
        <f t="shared" si="21"/>
        <v>-12.953609000000029</v>
      </c>
      <c r="AO18" s="10">
        <f t="shared" si="22"/>
        <v>-12.953351139999995</v>
      </c>
      <c r="AP18" s="18">
        <f t="shared" si="23"/>
        <v>0</v>
      </c>
      <c r="AQ18" s="18">
        <f t="shared" si="24"/>
        <v>-2.6226945427779421E-7</v>
      </c>
      <c r="AR18" s="18">
        <f t="shared" si="25"/>
        <v>0</v>
      </c>
      <c r="AS18" s="18">
        <f t="shared" si="26"/>
        <v>2.6231020712417861E-7</v>
      </c>
      <c r="AT18" s="7"/>
      <c r="AU18" s="9">
        <v>15.0404596945703</v>
      </c>
      <c r="AV18" s="9">
        <v>17.3711817035508</v>
      </c>
      <c r="AW18" s="9">
        <v>17.799461354706398</v>
      </c>
      <c r="AX18" s="9">
        <v>15.0404596945703</v>
      </c>
      <c r="AY18" s="10">
        <v>17.371142930000001</v>
      </c>
      <c r="AZ18" s="10">
        <v>18.0305004716773</v>
      </c>
      <c r="BA18" s="10">
        <f t="shared" si="27"/>
        <v>2.3307220089804996</v>
      </c>
      <c r="BB18" s="10">
        <f t="shared" si="27"/>
        <v>0.42827965115559863</v>
      </c>
      <c r="BC18" s="10">
        <f t="shared" si="28"/>
        <v>3.8773550798509859E-5</v>
      </c>
      <c r="BD18" s="10">
        <f t="shared" si="29"/>
        <v>-0.2310391169709014</v>
      </c>
      <c r="BE18" s="18">
        <f t="shared" si="30"/>
        <v>2.4654606604457719E-2</v>
      </c>
      <c r="BF18" s="18">
        <f t="shared" si="31"/>
        <v>3.7957061566662183E-2</v>
      </c>
      <c r="BG18" s="18">
        <f t="shared" si="32"/>
        <v>0.15496348225459525</v>
      </c>
      <c r="BH18" s="18">
        <f t="shared" si="33"/>
        <v>0.15496090430474624</v>
      </c>
      <c r="BI18" s="1"/>
      <c r="BJ18" s="9">
        <v>50821.310281016253</v>
      </c>
      <c r="BK18" s="9">
        <v>53968.392067229099</v>
      </c>
      <c r="BL18" s="9">
        <v>54597.808423250099</v>
      </c>
      <c r="BM18" s="9">
        <v>50821.310281016253</v>
      </c>
      <c r="BN18" s="10">
        <v>53967.876179999999</v>
      </c>
      <c r="BO18" s="10">
        <v>54912.418925063801</v>
      </c>
      <c r="BP18" s="10">
        <f t="shared" si="34"/>
        <v>3147.0817862128461</v>
      </c>
      <c r="BQ18" s="10">
        <f t="shared" si="34"/>
        <v>629.41635602099996</v>
      </c>
      <c r="BR18" s="10">
        <f t="shared" si="35"/>
        <v>0.51588722909946227</v>
      </c>
      <c r="BS18" s="10">
        <f t="shared" si="36"/>
        <v>-314.61050181370229</v>
      </c>
      <c r="BT18" s="18">
        <f t="shared" si="37"/>
        <v>1.1662684988593474E-2</v>
      </c>
      <c r="BU18" s="18">
        <f t="shared" si="38"/>
        <v>1.750194396965802E-2</v>
      </c>
      <c r="BV18" s="18">
        <f t="shared" si="39"/>
        <v>6.1924451943703704E-2</v>
      </c>
      <c r="BW18" s="18">
        <f t="shared" si="40"/>
        <v>6.1914300941570015E-2</v>
      </c>
      <c r="BX18" s="2"/>
      <c r="BY18" s="9">
        <v>231.37522217329899</v>
      </c>
      <c r="BZ18" s="9">
        <v>231.37522217329899</v>
      </c>
      <c r="CA18" s="9">
        <v>231.37522217329899</v>
      </c>
      <c r="CB18" s="9">
        <v>231.3752222</v>
      </c>
      <c r="CC18" s="10">
        <v>231.3752221992435</v>
      </c>
      <c r="CD18" s="10">
        <v>231.37522217329899</v>
      </c>
      <c r="CE18" s="10">
        <f t="shared" si="41"/>
        <v>0</v>
      </c>
      <c r="CF18" s="10">
        <f t="shared" si="41"/>
        <v>0</v>
      </c>
      <c r="CG18" s="10">
        <f t="shared" si="42"/>
        <v>-2.5944501658159425E-8</v>
      </c>
      <c r="CH18" s="10">
        <f t="shared" si="43"/>
        <v>0</v>
      </c>
      <c r="CI18" s="18">
        <f t="shared" si="44"/>
        <v>0</v>
      </c>
      <c r="CJ18" s="18">
        <f t="shared" si="45"/>
        <v>-1.1213172011918333E-10</v>
      </c>
      <c r="CK18" s="18">
        <f t="shared" si="46"/>
        <v>0</v>
      </c>
      <c r="CL18" s="18">
        <f t="shared" si="47"/>
        <v>-3.2695836343925659E-12</v>
      </c>
      <c r="CM18" s="6"/>
      <c r="CN18" s="9">
        <v>278.03489999999999</v>
      </c>
      <c r="CO18" s="9">
        <v>278.03489999999999</v>
      </c>
      <c r="CP18" s="9">
        <v>278.03489999999999</v>
      </c>
      <c r="CQ18" s="9">
        <v>278.03489999999999</v>
      </c>
      <c r="CR18" s="9">
        <v>278.03489999999999</v>
      </c>
      <c r="CS18" s="9">
        <v>278.03489999999999</v>
      </c>
      <c r="CT18" s="10">
        <f t="shared" si="48"/>
        <v>0</v>
      </c>
      <c r="CU18" s="10">
        <f t="shared" si="48"/>
        <v>0</v>
      </c>
      <c r="CV18" s="10">
        <f t="shared" si="49"/>
        <v>0</v>
      </c>
      <c r="CW18" s="10">
        <f t="shared" si="50"/>
        <v>0</v>
      </c>
      <c r="CX18" s="18">
        <f t="shared" si="51"/>
        <v>0</v>
      </c>
      <c r="CY18" s="18">
        <f t="shared" si="52"/>
        <v>0</v>
      </c>
      <c r="CZ18" s="18">
        <f t="shared" si="53"/>
        <v>0</v>
      </c>
      <c r="DA18" s="18">
        <f t="shared" si="54"/>
        <v>0</v>
      </c>
      <c r="DB18" s="7"/>
      <c r="DC18" s="9">
        <v>2538.1409991460901</v>
      </c>
      <c r="DD18" s="9">
        <v>1732.7290302997083</v>
      </c>
      <c r="DE18" s="9">
        <v>1509.2129027262099</v>
      </c>
      <c r="DF18" s="9">
        <v>4950.7496779033499</v>
      </c>
      <c r="DG18" s="10">
        <v>5465.5920310000001</v>
      </c>
      <c r="DH18" s="10">
        <v>5598.7898873209797</v>
      </c>
      <c r="DI18" s="10">
        <f t="shared" si="55"/>
        <v>-805.4119688463818</v>
      </c>
      <c r="DJ18" s="10">
        <f t="shared" si="55"/>
        <v>-223.51612757349835</v>
      </c>
      <c r="DK18" s="10">
        <f t="shared" si="56"/>
        <v>-3732.8630007002921</v>
      </c>
      <c r="DL18" s="10">
        <f t="shared" si="57"/>
        <v>-4089.5769845947698</v>
      </c>
      <c r="DM18" s="18">
        <f t="shared" si="58"/>
        <v>-0.12899658496218361</v>
      </c>
      <c r="DN18" s="18">
        <f t="shared" si="59"/>
        <v>2.4370252218881637E-2</v>
      </c>
      <c r="DO18" s="18">
        <f t="shared" si="60"/>
        <v>-0.31732357229852381</v>
      </c>
      <c r="DP18" s="18">
        <f t="shared" si="61"/>
        <v>0.10399280646212893</v>
      </c>
      <c r="DQ18" s="7"/>
      <c r="DR18" s="9">
        <v>26.990953392432999</v>
      </c>
      <c r="DS18" s="9">
        <v>30.648661741000002</v>
      </c>
      <c r="DT18" s="9">
        <v>31.674076477076198</v>
      </c>
      <c r="DU18" s="9">
        <v>26.990953390000001</v>
      </c>
      <c r="DV18" s="10">
        <v>30.648661741000002</v>
      </c>
      <c r="DW18" s="10">
        <v>31.674076477076198</v>
      </c>
      <c r="DX18" s="10">
        <f t="shared" si="62"/>
        <v>3.6577083485670023</v>
      </c>
      <c r="DY18" s="10">
        <f t="shared" si="62"/>
        <v>1.0254147360761969</v>
      </c>
      <c r="DZ18" s="10">
        <f t="shared" si="63"/>
        <v>0</v>
      </c>
      <c r="EA18" s="10">
        <f t="shared" si="64"/>
        <v>0</v>
      </c>
      <c r="EB18" s="18">
        <f t="shared" si="65"/>
        <v>3.3457080271288207E-2</v>
      </c>
      <c r="EC18" s="18">
        <f t="shared" si="66"/>
        <v>3.3457080271288207E-2</v>
      </c>
      <c r="ED18" s="18">
        <f t="shared" si="67"/>
        <v>0.13551608553377195</v>
      </c>
      <c r="EE18" s="18">
        <f t="shared" si="68"/>
        <v>0.13551608563612877</v>
      </c>
      <c r="EF18" s="6"/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0</v>
      </c>
      <c r="EM18" s="10">
        <f t="shared" si="69"/>
        <v>0</v>
      </c>
      <c r="EN18" s="10">
        <f t="shared" si="69"/>
        <v>0</v>
      </c>
      <c r="EO18" s="10">
        <f t="shared" si="70"/>
        <v>0</v>
      </c>
      <c r="EP18" s="10">
        <f t="shared" si="71"/>
        <v>0</v>
      </c>
      <c r="EQ18" s="18">
        <f t="shared" si="72"/>
        <v>0</v>
      </c>
      <c r="ER18" s="18">
        <f t="shared" si="73"/>
        <v>0</v>
      </c>
      <c r="ES18" s="18">
        <f t="shared" si="74"/>
        <v>0</v>
      </c>
      <c r="ET18" s="18">
        <f t="shared" si="75"/>
        <v>0</v>
      </c>
      <c r="EU18" s="7"/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10">
        <f t="shared" si="76"/>
        <v>0</v>
      </c>
      <c r="FC18" s="10">
        <f t="shared" si="76"/>
        <v>0</v>
      </c>
      <c r="FD18" s="10">
        <f t="shared" si="77"/>
        <v>0</v>
      </c>
      <c r="FE18" s="10">
        <f t="shared" si="78"/>
        <v>0</v>
      </c>
      <c r="FF18" s="18">
        <f t="shared" si="79"/>
        <v>0</v>
      </c>
      <c r="FG18" s="18">
        <f t="shared" si="80"/>
        <v>0</v>
      </c>
      <c r="FH18" s="18">
        <f t="shared" si="81"/>
        <v>0</v>
      </c>
      <c r="FI18" s="18">
        <f t="shared" si="82"/>
        <v>0</v>
      </c>
      <c r="FJ18" s="7"/>
    </row>
    <row r="19" spans="1:166">
      <c r="A19" s="5" t="s">
        <v>16</v>
      </c>
      <c r="B19" s="9">
        <f t="shared" si="0"/>
        <v>67852.373191132865</v>
      </c>
      <c r="C19" s="9">
        <f t="shared" si="1"/>
        <v>69775.422143481177</v>
      </c>
      <c r="D19" s="9">
        <f t="shared" si="2"/>
        <v>70034.819477342025</v>
      </c>
      <c r="E19" s="9">
        <f t="shared" si="3"/>
        <v>70086.644122509562</v>
      </c>
      <c r="F19" s="9">
        <f t="shared" si="4"/>
        <v>73130.165264490119</v>
      </c>
      <c r="G19" s="9">
        <f t="shared" si="5"/>
        <v>73974.852393475463</v>
      </c>
      <c r="H19" s="10">
        <f t="shared" si="6"/>
        <v>1923.048952348312</v>
      </c>
      <c r="I19" s="10">
        <f t="shared" si="6"/>
        <v>259.39733386084845</v>
      </c>
      <c r="J19" s="10">
        <f t="shared" si="7"/>
        <v>-3354.7431210089417</v>
      </c>
      <c r="K19" s="10">
        <f t="shared" si="8"/>
        <v>-3940.0329161334375</v>
      </c>
      <c r="L19" s="18">
        <f t="shared" si="9"/>
        <v>3.7176032174687868E-3</v>
      </c>
      <c r="M19" s="18">
        <f t="shared" si="10"/>
        <v>1.1550461098103109E-2</v>
      </c>
      <c r="N19" s="18">
        <f t="shared" si="11"/>
        <v>2.8341660901547085E-2</v>
      </c>
      <c r="O19" s="18">
        <f t="shared" si="12"/>
        <v>4.3425123004328235E-2</v>
      </c>
      <c r="P19" s="5"/>
      <c r="Q19" s="10">
        <v>946.33078980999903</v>
      </c>
      <c r="R19" s="9">
        <v>1253.8372454399901</v>
      </c>
      <c r="S19" s="9">
        <v>1245.69080675999</v>
      </c>
      <c r="T19" s="9">
        <v>844.02478980000001</v>
      </c>
      <c r="U19" s="10">
        <v>1016.33380786</v>
      </c>
      <c r="V19" s="10">
        <v>993.67936638999902</v>
      </c>
      <c r="W19" s="10">
        <f t="shared" si="13"/>
        <v>307.50645562999102</v>
      </c>
      <c r="X19" s="10">
        <f t="shared" si="13"/>
        <v>-8.1464386800000739</v>
      </c>
      <c r="Y19" s="10">
        <f t="shared" si="14"/>
        <v>237.50343757999008</v>
      </c>
      <c r="Z19" s="10">
        <f t="shared" si="15"/>
        <v>252.01144036999096</v>
      </c>
      <c r="AA19" s="18">
        <f t="shared" si="16"/>
        <v>-6.4972058451983278E-3</v>
      </c>
      <c r="AB19" s="18">
        <f t="shared" si="17"/>
        <v>-2.229035509278425E-2</v>
      </c>
      <c r="AC19" s="18">
        <f t="shared" si="18"/>
        <v>0.32494605368565793</v>
      </c>
      <c r="AD19" s="18">
        <f t="shared" si="19"/>
        <v>0.20415160803609844</v>
      </c>
      <c r="AE19" s="7"/>
      <c r="AF19" s="9">
        <v>5466.60098500001</v>
      </c>
      <c r="AG19" s="9">
        <v>5340.0484850000103</v>
      </c>
      <c r="AH19" s="9">
        <v>5340.0484850000103</v>
      </c>
      <c r="AI19" s="9">
        <v>5568.9069849999996</v>
      </c>
      <c r="AJ19" s="10">
        <v>5568.9069849999996</v>
      </c>
      <c r="AK19" s="10">
        <v>5568.9069850000096</v>
      </c>
      <c r="AL19" s="10">
        <f t="shared" si="20"/>
        <v>-126.55249999999978</v>
      </c>
      <c r="AM19" s="10">
        <f t="shared" si="20"/>
        <v>0</v>
      </c>
      <c r="AN19" s="10">
        <f t="shared" si="21"/>
        <v>-228.85849999998936</v>
      </c>
      <c r="AO19" s="10">
        <f t="shared" si="22"/>
        <v>-228.85849999999937</v>
      </c>
      <c r="AP19" s="18">
        <f t="shared" si="23"/>
        <v>0</v>
      </c>
      <c r="AQ19" s="18">
        <f t="shared" si="24"/>
        <v>1.7964821007873616E-15</v>
      </c>
      <c r="AR19" s="18">
        <f t="shared" si="25"/>
        <v>-2.315012570832432E-2</v>
      </c>
      <c r="AS19" s="18">
        <f t="shared" si="26"/>
        <v>0</v>
      </c>
      <c r="AT19" s="7"/>
      <c r="AU19" s="9">
        <v>42.3649398927665</v>
      </c>
      <c r="AV19" s="9">
        <v>47.068424946766903</v>
      </c>
      <c r="AW19" s="9">
        <v>48.000661563546103</v>
      </c>
      <c r="AX19" s="9">
        <v>42.3649398927665</v>
      </c>
      <c r="AY19" s="10">
        <v>47.068346529999999</v>
      </c>
      <c r="AZ19" s="10">
        <v>48.496888829717101</v>
      </c>
      <c r="BA19" s="10">
        <f t="shared" si="27"/>
        <v>4.703485054000403</v>
      </c>
      <c r="BB19" s="10">
        <f t="shared" si="27"/>
        <v>0.93223661677919978</v>
      </c>
      <c r="BC19" s="10">
        <f t="shared" si="28"/>
        <v>7.8416766903899315E-5</v>
      </c>
      <c r="BD19" s="10">
        <f t="shared" si="29"/>
        <v>-0.49622726617099744</v>
      </c>
      <c r="BE19" s="18">
        <f t="shared" si="30"/>
        <v>1.980598708865941E-2</v>
      </c>
      <c r="BF19" s="18">
        <f t="shared" si="31"/>
        <v>3.035038205148315E-2</v>
      </c>
      <c r="BG19" s="18">
        <f t="shared" si="32"/>
        <v>0.11102305505226241</v>
      </c>
      <c r="BH19" s="18">
        <f t="shared" si="33"/>
        <v>0.11102120406965503</v>
      </c>
      <c r="BI19" s="1"/>
      <c r="BJ19" s="9">
        <v>35158.98493634881</v>
      </c>
      <c r="BK19" s="9">
        <v>37668.722449859197</v>
      </c>
      <c r="BL19" s="9">
        <v>38170.669952032498</v>
      </c>
      <c r="BM19" s="9">
        <v>35158.98493634881</v>
      </c>
      <c r="BN19" s="10">
        <v>37668.58281</v>
      </c>
      <c r="BO19" s="10">
        <v>38421.305988234999</v>
      </c>
      <c r="BP19" s="10">
        <f t="shared" si="34"/>
        <v>2509.7375135103866</v>
      </c>
      <c r="BQ19" s="10">
        <f t="shared" si="34"/>
        <v>501.94750217330147</v>
      </c>
      <c r="BR19" s="10">
        <f t="shared" si="35"/>
        <v>0.13963985919690458</v>
      </c>
      <c r="BS19" s="10">
        <f t="shared" si="36"/>
        <v>-250.63603620250069</v>
      </c>
      <c r="BT19" s="18">
        <f t="shared" si="37"/>
        <v>1.33253126076002E-2</v>
      </c>
      <c r="BU19" s="18">
        <f t="shared" si="38"/>
        <v>1.9982784646603993E-2</v>
      </c>
      <c r="BV19" s="18">
        <f t="shared" si="39"/>
        <v>7.1382536158366636E-2</v>
      </c>
      <c r="BW19" s="18">
        <f t="shared" si="40"/>
        <v>7.13785644891205E-2</v>
      </c>
      <c r="BX19" s="1"/>
      <c r="BY19" s="9">
        <v>23168.8758006959</v>
      </c>
      <c r="BZ19" s="9">
        <v>23168.8758006959</v>
      </c>
      <c r="CA19" s="9">
        <v>23168.8758006959</v>
      </c>
      <c r="CB19" s="9">
        <v>23168.875800000002</v>
      </c>
      <c r="CC19" s="10">
        <v>23168.875798258126</v>
      </c>
      <c r="CD19" s="10">
        <v>23168.8758006959</v>
      </c>
      <c r="CE19" s="10">
        <f t="shared" si="41"/>
        <v>0</v>
      </c>
      <c r="CF19" s="10">
        <f t="shared" si="41"/>
        <v>0</v>
      </c>
      <c r="CG19" s="10">
        <f t="shared" si="42"/>
        <v>2.4377732188440859E-6</v>
      </c>
      <c r="CH19" s="10">
        <f t="shared" si="43"/>
        <v>0</v>
      </c>
      <c r="CI19" s="18">
        <f t="shared" si="44"/>
        <v>0</v>
      </c>
      <c r="CJ19" s="18">
        <f t="shared" si="45"/>
        <v>1.0521758759772719E-10</v>
      </c>
      <c r="CK19" s="18">
        <f t="shared" si="46"/>
        <v>0</v>
      </c>
      <c r="CL19" s="18">
        <f t="shared" si="47"/>
        <v>-7.5181686923796856E-11</v>
      </c>
      <c r="CM19" s="6"/>
      <c r="CN19" s="9">
        <v>682.18120000000044</v>
      </c>
      <c r="CO19" s="9">
        <v>682.18120000000044</v>
      </c>
      <c r="CP19" s="9">
        <v>682.18120000000044</v>
      </c>
      <c r="CQ19" s="9">
        <v>682.18120000000044</v>
      </c>
      <c r="CR19" s="9">
        <v>682.18120000000044</v>
      </c>
      <c r="CS19" s="9">
        <v>682.18120000000044</v>
      </c>
      <c r="CT19" s="10">
        <f t="shared" si="48"/>
        <v>0</v>
      </c>
      <c r="CU19" s="10">
        <f t="shared" si="48"/>
        <v>0</v>
      </c>
      <c r="CV19" s="10">
        <f t="shared" si="49"/>
        <v>0</v>
      </c>
      <c r="CW19" s="10">
        <f t="shared" si="50"/>
        <v>0</v>
      </c>
      <c r="CX19" s="18">
        <f t="shared" si="51"/>
        <v>0</v>
      </c>
      <c r="CY19" s="18">
        <f t="shared" si="52"/>
        <v>0</v>
      </c>
      <c r="CZ19" s="18">
        <f t="shared" si="53"/>
        <v>0</v>
      </c>
      <c r="DA19" s="18">
        <f t="shared" si="54"/>
        <v>0</v>
      </c>
      <c r="DB19" s="7"/>
      <c r="DC19" s="9">
        <v>2356.8574426441901</v>
      </c>
      <c r="DD19" s="9">
        <v>1581.2977426973102</v>
      </c>
      <c r="DE19" s="9">
        <v>1345.05503954957</v>
      </c>
      <c r="DF19" s="9">
        <v>4591.1283747279904</v>
      </c>
      <c r="DG19" s="10">
        <v>4944.8255220000001</v>
      </c>
      <c r="DH19" s="10">
        <v>5057.1086325843298</v>
      </c>
      <c r="DI19" s="10">
        <f t="shared" si="55"/>
        <v>-775.55969994687985</v>
      </c>
      <c r="DJ19" s="10">
        <f t="shared" si="55"/>
        <v>-236.24270314774026</v>
      </c>
      <c r="DK19" s="10">
        <f t="shared" si="56"/>
        <v>-3363.5277793026899</v>
      </c>
      <c r="DL19" s="10">
        <f t="shared" si="57"/>
        <v>-3712.0535930347596</v>
      </c>
      <c r="DM19" s="18">
        <f t="shared" si="58"/>
        <v>-0.1493979892393747</v>
      </c>
      <c r="DN19" s="18">
        <f t="shared" si="59"/>
        <v>2.2707193627919019E-2</v>
      </c>
      <c r="DO19" s="18">
        <f t="shared" si="60"/>
        <v>-0.32906517208642411</v>
      </c>
      <c r="DP19" s="18">
        <f t="shared" si="61"/>
        <v>7.7039263205739728E-2</v>
      </c>
      <c r="DQ19" s="7"/>
      <c r="DR19" s="9">
        <v>30.177096741185998</v>
      </c>
      <c r="DS19" s="9">
        <v>33.390794841999998</v>
      </c>
      <c r="DT19" s="9">
        <v>34.2975317405092</v>
      </c>
      <c r="DU19" s="9">
        <v>30.17709674</v>
      </c>
      <c r="DV19" s="10">
        <v>33.390794841999998</v>
      </c>
      <c r="DW19" s="10">
        <v>34.2975317405092</v>
      </c>
      <c r="DX19" s="10">
        <f t="shared" si="62"/>
        <v>3.2136981008139998</v>
      </c>
      <c r="DY19" s="10">
        <f t="shared" si="62"/>
        <v>0.90673689850920169</v>
      </c>
      <c r="DZ19" s="10">
        <f t="shared" si="63"/>
        <v>0</v>
      </c>
      <c r="EA19" s="10">
        <f t="shared" si="64"/>
        <v>0</v>
      </c>
      <c r="EB19" s="18">
        <f t="shared" si="65"/>
        <v>2.715529542796865E-2</v>
      </c>
      <c r="EC19" s="18">
        <f t="shared" si="66"/>
        <v>2.715529542796865E-2</v>
      </c>
      <c r="ED19" s="18">
        <f t="shared" si="67"/>
        <v>0.10649460842360998</v>
      </c>
      <c r="EE19" s="18">
        <f t="shared" si="68"/>
        <v>0.10649460846709664</v>
      </c>
      <c r="EF19" s="6"/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0</v>
      </c>
      <c r="EM19" s="10">
        <f t="shared" si="69"/>
        <v>0</v>
      </c>
      <c r="EN19" s="10">
        <f t="shared" si="69"/>
        <v>0</v>
      </c>
      <c r="EO19" s="10">
        <f t="shared" si="70"/>
        <v>0</v>
      </c>
      <c r="EP19" s="10">
        <f t="shared" si="71"/>
        <v>0</v>
      </c>
      <c r="EQ19" s="18">
        <f t="shared" si="72"/>
        <v>0</v>
      </c>
      <c r="ER19" s="18">
        <f t="shared" si="73"/>
        <v>0</v>
      </c>
      <c r="ES19" s="18">
        <f t="shared" si="74"/>
        <v>0</v>
      </c>
      <c r="ET19" s="18">
        <f t="shared" si="75"/>
        <v>0</v>
      </c>
      <c r="EU19" s="7"/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10">
        <f t="shared" si="76"/>
        <v>0</v>
      </c>
      <c r="FC19" s="10">
        <f t="shared" si="76"/>
        <v>0</v>
      </c>
      <c r="FD19" s="10">
        <f t="shared" si="77"/>
        <v>0</v>
      </c>
      <c r="FE19" s="10">
        <f t="shared" si="78"/>
        <v>0</v>
      </c>
      <c r="FF19" s="18">
        <f t="shared" si="79"/>
        <v>0</v>
      </c>
      <c r="FG19" s="18">
        <f t="shared" si="80"/>
        <v>0</v>
      </c>
      <c r="FH19" s="18">
        <f t="shared" si="81"/>
        <v>0</v>
      </c>
      <c r="FI19" s="18">
        <f t="shared" si="82"/>
        <v>0</v>
      </c>
      <c r="FJ19" s="7"/>
    </row>
    <row r="20" spans="1:166">
      <c r="A20" s="5" t="s">
        <v>17</v>
      </c>
      <c r="B20" s="9">
        <f t="shared" si="0"/>
        <v>9356.3669247678936</v>
      </c>
      <c r="C20" s="9">
        <f t="shared" si="1"/>
        <v>9765.9100704724151</v>
      </c>
      <c r="D20" s="9">
        <f t="shared" si="2"/>
        <v>9809.8016980501743</v>
      </c>
      <c r="E20" s="9">
        <f t="shared" si="3"/>
        <v>10103.32695627429</v>
      </c>
      <c r="F20" s="9">
        <f t="shared" si="4"/>
        <v>10957.43164206354</v>
      </c>
      <c r="G20" s="9">
        <f t="shared" si="5"/>
        <v>11117.686259621767</v>
      </c>
      <c r="H20" s="10">
        <f t="shared" si="6"/>
        <v>409.54314570452152</v>
      </c>
      <c r="I20" s="10">
        <f t="shared" si="6"/>
        <v>43.891627577759209</v>
      </c>
      <c r="J20" s="10">
        <f t="shared" si="7"/>
        <v>-1191.5215715911254</v>
      </c>
      <c r="K20" s="10">
        <f t="shared" si="8"/>
        <v>-1307.8845615715927</v>
      </c>
      <c r="L20" s="18">
        <f t="shared" si="9"/>
        <v>4.494371467792556E-3</v>
      </c>
      <c r="M20" s="18">
        <f t="shared" si="10"/>
        <v>1.4625198932844708E-2</v>
      </c>
      <c r="N20" s="18">
        <f t="shared" si="11"/>
        <v>4.3771599489155474E-2</v>
      </c>
      <c r="O20" s="18">
        <f t="shared" si="12"/>
        <v>8.4536973759801085E-2</v>
      </c>
      <c r="P20" s="5"/>
      <c r="Q20" s="10">
        <v>52.212507338400002</v>
      </c>
      <c r="R20" s="9">
        <v>235.50775356999901</v>
      </c>
      <c r="S20" s="9">
        <v>249.73962182</v>
      </c>
      <c r="T20" s="9">
        <v>52.212507340000002</v>
      </c>
      <c r="U20" s="10">
        <v>273.94174466999999</v>
      </c>
      <c r="V20" s="10">
        <v>249.93813782000001</v>
      </c>
      <c r="W20" s="10">
        <f t="shared" si="13"/>
        <v>183.29524623159901</v>
      </c>
      <c r="X20" s="10">
        <f t="shared" si="13"/>
        <v>14.231868250000986</v>
      </c>
      <c r="Y20" s="10">
        <f t="shared" si="14"/>
        <v>-38.433991100000981</v>
      </c>
      <c r="Z20" s="10">
        <f t="shared" si="15"/>
        <v>-0.19851600000001213</v>
      </c>
      <c r="AA20" s="18">
        <f t="shared" si="16"/>
        <v>6.0430571963189759E-2</v>
      </c>
      <c r="AB20" s="18">
        <f t="shared" si="17"/>
        <v>-8.7623034156096166E-2</v>
      </c>
      <c r="AC20" s="18">
        <f t="shared" si="18"/>
        <v>3.5105620391609391</v>
      </c>
      <c r="AD20" s="18">
        <f t="shared" si="19"/>
        <v>4.2466690190940746</v>
      </c>
      <c r="AE20" s="7"/>
      <c r="AF20" s="9">
        <v>642.66486816499901</v>
      </c>
      <c r="AG20" s="9">
        <v>629.92310002730005</v>
      </c>
      <c r="AH20" s="9">
        <v>629.92310002730005</v>
      </c>
      <c r="AI20" s="9">
        <v>642.6648682</v>
      </c>
      <c r="AJ20" s="10">
        <v>642.66506340000001</v>
      </c>
      <c r="AK20" s="10">
        <v>642.66486816499901</v>
      </c>
      <c r="AL20" s="10">
        <f t="shared" si="20"/>
        <v>-12.741768137698955</v>
      </c>
      <c r="AM20" s="10">
        <f t="shared" si="20"/>
        <v>0</v>
      </c>
      <c r="AN20" s="10">
        <f t="shared" si="21"/>
        <v>-12.741963372699956</v>
      </c>
      <c r="AO20" s="10">
        <f t="shared" si="22"/>
        <v>-12.741768137698955</v>
      </c>
      <c r="AP20" s="18">
        <f t="shared" si="23"/>
        <v>0</v>
      </c>
      <c r="AQ20" s="18">
        <f t="shared" si="24"/>
        <v>-3.0378965984024035E-7</v>
      </c>
      <c r="AR20" s="18">
        <f t="shared" si="25"/>
        <v>-1.9826458188200835E-2</v>
      </c>
      <c r="AS20" s="18">
        <f t="shared" si="26"/>
        <v>3.0373528983171738E-7</v>
      </c>
      <c r="AT20" s="7"/>
      <c r="AU20" s="9">
        <v>0.66642452462047197</v>
      </c>
      <c r="AV20" s="9">
        <v>0.72906944636548099</v>
      </c>
      <c r="AW20" s="9">
        <v>0.74206370816489498</v>
      </c>
      <c r="AX20" s="9">
        <v>0.66642452462047197</v>
      </c>
      <c r="AY20" s="10">
        <v>0.72906841899999997</v>
      </c>
      <c r="AZ20" s="10">
        <v>0.74892788076848604</v>
      </c>
      <c r="BA20" s="10">
        <f t="shared" si="27"/>
        <v>6.2644921745009019E-2</v>
      </c>
      <c r="BB20" s="10">
        <f t="shared" si="27"/>
        <v>1.2994261799413986E-2</v>
      </c>
      <c r="BC20" s="10">
        <f t="shared" si="28"/>
        <v>1.0273654810211141E-6</v>
      </c>
      <c r="BD20" s="10">
        <f t="shared" si="29"/>
        <v>-6.8641726035910677E-3</v>
      </c>
      <c r="BE20" s="18">
        <f t="shared" si="30"/>
        <v>1.7823078259817778E-2</v>
      </c>
      <c r="BF20" s="18">
        <f t="shared" si="31"/>
        <v>2.7239503523860738E-2</v>
      </c>
      <c r="BG20" s="18">
        <f t="shared" si="32"/>
        <v>9.4001525199999547E-2</v>
      </c>
      <c r="BH20" s="18">
        <f t="shared" si="33"/>
        <v>9.399998359184579E-2</v>
      </c>
      <c r="BI20" s="1"/>
      <c r="BJ20" s="9">
        <v>6154.2088189340002</v>
      </c>
      <c r="BK20" s="9">
        <v>6705.8805313326702</v>
      </c>
      <c r="BL20" s="9">
        <v>6816.2148737402204</v>
      </c>
      <c r="BM20" s="9">
        <v>6154.2088189340002</v>
      </c>
      <c r="BN20" s="10">
        <v>6705.9702610000004</v>
      </c>
      <c r="BO20" s="10">
        <v>6871.2622099601804</v>
      </c>
      <c r="BP20" s="10">
        <f t="shared" si="34"/>
        <v>551.67171239867002</v>
      </c>
      <c r="BQ20" s="10">
        <f t="shared" si="34"/>
        <v>110.33434240755014</v>
      </c>
      <c r="BR20" s="10">
        <f t="shared" si="35"/>
        <v>-8.9729667330175289E-2</v>
      </c>
      <c r="BS20" s="10">
        <f t="shared" si="36"/>
        <v>-55.047336219960016</v>
      </c>
      <c r="BT20" s="18">
        <f t="shared" si="37"/>
        <v>1.6453371319697999E-2</v>
      </c>
      <c r="BU20" s="18">
        <f t="shared" si="38"/>
        <v>2.4648476287088619E-2</v>
      </c>
      <c r="BV20" s="18">
        <f t="shared" si="39"/>
        <v>8.9641370423018521E-2</v>
      </c>
      <c r="BW20" s="18">
        <f t="shared" si="40"/>
        <v>8.9655950634702941E-2</v>
      </c>
      <c r="BX20" s="1"/>
      <c r="BY20" s="9">
        <v>1616.49463968339</v>
      </c>
      <c r="BZ20" s="9">
        <v>1544.1978583817499</v>
      </c>
      <c r="CA20" s="9">
        <v>1529.73850212142</v>
      </c>
      <c r="CB20" s="9">
        <v>1616.4946399999999</v>
      </c>
      <c r="CC20" s="10">
        <v>1544.1978571145391</v>
      </c>
      <c r="CD20" s="10">
        <v>1522.49479362019</v>
      </c>
      <c r="CE20" s="10">
        <f t="shared" si="41"/>
        <v>-72.296781301640067</v>
      </c>
      <c r="CF20" s="10">
        <f t="shared" si="41"/>
        <v>-14.459356260329969</v>
      </c>
      <c r="CG20" s="10">
        <f t="shared" si="42"/>
        <v>1.267210791411344E-6</v>
      </c>
      <c r="CH20" s="10">
        <f t="shared" si="43"/>
        <v>7.2437085012300031</v>
      </c>
      <c r="CI20" s="18">
        <f t="shared" si="44"/>
        <v>-9.3636681218316961E-3</v>
      </c>
      <c r="CJ20" s="18">
        <f t="shared" si="45"/>
        <v>-1.4054587237223047E-2</v>
      </c>
      <c r="CK20" s="18">
        <f t="shared" si="46"/>
        <v>-4.472441759274888E-2</v>
      </c>
      <c r="CL20" s="18">
        <f t="shared" si="47"/>
        <v>-4.4724418563776215E-2</v>
      </c>
      <c r="CM20" s="6"/>
      <c r="CN20" s="9">
        <v>114.78990000000002</v>
      </c>
      <c r="CO20" s="9">
        <v>114.78990000000002</v>
      </c>
      <c r="CP20" s="9">
        <v>114.78990000000002</v>
      </c>
      <c r="CQ20" s="9">
        <v>114.78990000000002</v>
      </c>
      <c r="CR20" s="9">
        <v>114.78990000000002</v>
      </c>
      <c r="CS20" s="9">
        <v>114.78990000000002</v>
      </c>
      <c r="CT20" s="10">
        <f t="shared" si="48"/>
        <v>0</v>
      </c>
      <c r="CU20" s="10">
        <f t="shared" si="48"/>
        <v>0</v>
      </c>
      <c r="CV20" s="10">
        <f t="shared" si="49"/>
        <v>0</v>
      </c>
      <c r="CW20" s="10">
        <f t="shared" si="50"/>
        <v>0</v>
      </c>
      <c r="CX20" s="18">
        <f t="shared" si="51"/>
        <v>0</v>
      </c>
      <c r="CY20" s="18">
        <f t="shared" si="52"/>
        <v>0</v>
      </c>
      <c r="CZ20" s="18">
        <f t="shared" si="53"/>
        <v>0</v>
      </c>
      <c r="DA20" s="18">
        <f t="shared" si="54"/>
        <v>0</v>
      </c>
      <c r="DB20" s="7"/>
      <c r="DC20" s="9">
        <v>763.19166656541199</v>
      </c>
      <c r="DD20" s="9">
        <v>521.09534325433037</v>
      </c>
      <c r="DE20" s="9">
        <v>454.47080617894102</v>
      </c>
      <c r="DF20" s="9">
        <v>1510.15169771567</v>
      </c>
      <c r="DG20" s="10">
        <v>1661.3512330000001</v>
      </c>
      <c r="DH20" s="10">
        <v>1701.6045917214999</v>
      </c>
      <c r="DI20" s="10">
        <f t="shared" si="55"/>
        <v>-242.09632331108162</v>
      </c>
      <c r="DJ20" s="10">
        <f t="shared" si="55"/>
        <v>-66.624537075389355</v>
      </c>
      <c r="DK20" s="10">
        <f t="shared" si="56"/>
        <v>-1140.2558897456697</v>
      </c>
      <c r="DL20" s="10">
        <f t="shared" si="57"/>
        <v>-1247.1337855425588</v>
      </c>
      <c r="DM20" s="18">
        <f t="shared" si="58"/>
        <v>-0.12785479267442235</v>
      </c>
      <c r="DN20" s="18">
        <f t="shared" si="59"/>
        <v>2.4229288739149962E-2</v>
      </c>
      <c r="DO20" s="18">
        <f t="shared" si="60"/>
        <v>-0.31721562736735137</v>
      </c>
      <c r="DP20" s="18">
        <f t="shared" si="61"/>
        <v>0.10012208410124754</v>
      </c>
      <c r="DQ20" s="7"/>
      <c r="DR20" s="9">
        <v>12.138099557072101</v>
      </c>
      <c r="DS20" s="9">
        <v>13.786514459999999</v>
      </c>
      <c r="DT20" s="9">
        <v>14.18283045413</v>
      </c>
      <c r="DU20" s="9">
        <v>12.138099560000001</v>
      </c>
      <c r="DV20" s="10">
        <v>13.786514459999999</v>
      </c>
      <c r="DW20" s="10">
        <v>14.18283045413</v>
      </c>
      <c r="DX20" s="10">
        <f t="shared" si="62"/>
        <v>1.6484149029278985</v>
      </c>
      <c r="DY20" s="10">
        <f t="shared" si="62"/>
        <v>0.39631599413000096</v>
      </c>
      <c r="DZ20" s="10">
        <f t="shared" si="63"/>
        <v>0</v>
      </c>
      <c r="EA20" s="10">
        <f t="shared" si="64"/>
        <v>0</v>
      </c>
      <c r="EB20" s="18">
        <f t="shared" si="65"/>
        <v>2.8746641892689169E-2</v>
      </c>
      <c r="EC20" s="18">
        <f t="shared" si="66"/>
        <v>2.8746641892689169E-2</v>
      </c>
      <c r="ED20" s="18">
        <f t="shared" si="67"/>
        <v>0.13580502410424469</v>
      </c>
      <c r="EE20" s="18">
        <f t="shared" si="68"/>
        <v>0.13580502383027074</v>
      </c>
      <c r="EF20" s="6"/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0</v>
      </c>
      <c r="EM20" s="10">
        <f t="shared" si="69"/>
        <v>0</v>
      </c>
      <c r="EN20" s="10">
        <f t="shared" si="69"/>
        <v>0</v>
      </c>
      <c r="EO20" s="10">
        <f t="shared" si="70"/>
        <v>0</v>
      </c>
      <c r="EP20" s="10">
        <f t="shared" si="71"/>
        <v>0</v>
      </c>
      <c r="EQ20" s="18">
        <f t="shared" si="72"/>
        <v>0</v>
      </c>
      <c r="ER20" s="18">
        <f t="shared" si="73"/>
        <v>0</v>
      </c>
      <c r="ES20" s="18">
        <f t="shared" si="74"/>
        <v>0</v>
      </c>
      <c r="ET20" s="18">
        <f t="shared" si="75"/>
        <v>0</v>
      </c>
      <c r="EU20" s="7"/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10">
        <f t="shared" si="76"/>
        <v>0</v>
      </c>
      <c r="FC20" s="10">
        <f t="shared" si="76"/>
        <v>0</v>
      </c>
      <c r="FD20" s="10">
        <f t="shared" si="77"/>
        <v>0</v>
      </c>
      <c r="FE20" s="10">
        <f t="shared" si="78"/>
        <v>0</v>
      </c>
      <c r="FF20" s="18">
        <f t="shared" si="79"/>
        <v>0</v>
      </c>
      <c r="FG20" s="18">
        <f t="shared" si="80"/>
        <v>0</v>
      </c>
      <c r="FH20" s="18">
        <f t="shared" si="81"/>
        <v>0</v>
      </c>
      <c r="FI20" s="18">
        <f t="shared" si="82"/>
        <v>0</v>
      </c>
      <c r="FJ20" s="7"/>
    </row>
    <row r="21" spans="1:166">
      <c r="A21" s="5" t="s">
        <v>18</v>
      </c>
      <c r="B21" s="9">
        <f t="shared" si="0"/>
        <v>28646.863646883452</v>
      </c>
      <c r="C21" s="9">
        <f t="shared" si="1"/>
        <v>30542.641296542828</v>
      </c>
      <c r="D21" s="9">
        <f t="shared" si="2"/>
        <v>30872.136752739927</v>
      </c>
      <c r="E21" s="9">
        <f t="shared" si="3"/>
        <v>31552.137999081329</v>
      </c>
      <c r="F21" s="9">
        <f t="shared" si="4"/>
        <v>35250.165098580896</v>
      </c>
      <c r="G21" s="9">
        <f t="shared" si="5"/>
        <v>36378.323266598032</v>
      </c>
      <c r="H21" s="10">
        <f t="shared" si="6"/>
        <v>1895.777649659376</v>
      </c>
      <c r="I21" s="10">
        <f t="shared" si="6"/>
        <v>329.49545619709897</v>
      </c>
      <c r="J21" s="10">
        <f t="shared" si="7"/>
        <v>-4707.5238020380675</v>
      </c>
      <c r="K21" s="10">
        <f t="shared" si="8"/>
        <v>-5506.1865138581052</v>
      </c>
      <c r="L21" s="18">
        <f t="shared" si="9"/>
        <v>1.0788047209079953E-2</v>
      </c>
      <c r="M21" s="18">
        <f t="shared" si="10"/>
        <v>3.2004337138907588E-2</v>
      </c>
      <c r="N21" s="18">
        <f t="shared" si="11"/>
        <v>6.6177494088977565E-2</v>
      </c>
      <c r="O21" s="18">
        <f t="shared" si="12"/>
        <v>0.11720369312555738</v>
      </c>
      <c r="P21" s="5"/>
      <c r="Q21" s="10">
        <v>288.18252686</v>
      </c>
      <c r="R21" s="9">
        <v>206.80931286999899</v>
      </c>
      <c r="S21" s="9">
        <v>223.476130699999</v>
      </c>
      <c r="T21" s="9">
        <v>288.18252690000003</v>
      </c>
      <c r="U21" s="10">
        <v>266.55364700000001</v>
      </c>
      <c r="V21" s="10">
        <v>301.83508275000003</v>
      </c>
      <c r="W21" s="10">
        <f t="shared" si="13"/>
        <v>-81.373213990001005</v>
      </c>
      <c r="X21" s="10">
        <f t="shared" si="13"/>
        <v>16.666817830000014</v>
      </c>
      <c r="Y21" s="10">
        <f t="shared" si="14"/>
        <v>-59.744334130001022</v>
      </c>
      <c r="Z21" s="10">
        <f t="shared" si="15"/>
        <v>-78.358952050001022</v>
      </c>
      <c r="AA21" s="18">
        <f t="shared" si="16"/>
        <v>8.0590267424160103E-2</v>
      </c>
      <c r="AB21" s="18">
        <f t="shared" si="17"/>
        <v>0.13236148200215775</v>
      </c>
      <c r="AC21" s="18">
        <f t="shared" si="18"/>
        <v>-0.28236692514509171</v>
      </c>
      <c r="AD21" s="18">
        <f t="shared" si="19"/>
        <v>-7.5052710976836162E-2</v>
      </c>
      <c r="AE21" s="7"/>
      <c r="AF21" s="9">
        <v>148.40486000000001</v>
      </c>
      <c r="AG21" s="9">
        <v>126.07486</v>
      </c>
      <c r="AH21" s="9">
        <v>126.07486</v>
      </c>
      <c r="AI21" s="9">
        <v>148.40486000000001</v>
      </c>
      <c r="AJ21" s="10">
        <v>148.4049</v>
      </c>
      <c r="AK21" s="10">
        <v>148.40486000000001</v>
      </c>
      <c r="AL21" s="10">
        <f t="shared" si="20"/>
        <v>-22.330000000000013</v>
      </c>
      <c r="AM21" s="10">
        <f t="shared" si="20"/>
        <v>0</v>
      </c>
      <c r="AN21" s="10">
        <f t="shared" si="21"/>
        <v>-22.330039999999997</v>
      </c>
      <c r="AO21" s="10">
        <f t="shared" si="22"/>
        <v>-22.330000000000013</v>
      </c>
      <c r="AP21" s="18">
        <f t="shared" si="23"/>
        <v>0</v>
      </c>
      <c r="AQ21" s="18">
        <f t="shared" si="24"/>
        <v>-2.6953287919923694E-7</v>
      </c>
      <c r="AR21" s="18">
        <f t="shared" si="25"/>
        <v>-0.1504667704278688</v>
      </c>
      <c r="AS21" s="18">
        <f t="shared" si="26"/>
        <v>2.6953295184722948E-7</v>
      </c>
      <c r="AT21" s="7"/>
      <c r="AU21" s="9">
        <v>22.359664465016898</v>
      </c>
      <c r="AV21" s="9">
        <v>24.932619461328699</v>
      </c>
      <c r="AW21" s="9">
        <v>25.437970486986998</v>
      </c>
      <c r="AX21" s="9">
        <v>22.359664465016898</v>
      </c>
      <c r="AY21" s="10">
        <v>24.93257659</v>
      </c>
      <c r="AZ21" s="10">
        <v>25.707387652526101</v>
      </c>
      <c r="BA21" s="10">
        <f t="shared" si="27"/>
        <v>2.5729549963118004</v>
      </c>
      <c r="BB21" s="10">
        <f t="shared" si="27"/>
        <v>0.50535102565829959</v>
      </c>
      <c r="BC21" s="10">
        <f t="shared" si="28"/>
        <v>4.2871328698623756E-5</v>
      </c>
      <c r="BD21" s="10">
        <f t="shared" si="29"/>
        <v>-0.26941716553910311</v>
      </c>
      <c r="BE21" s="18">
        <f t="shared" si="30"/>
        <v>2.0268669581313566E-2</v>
      </c>
      <c r="BF21" s="18">
        <f t="shared" si="31"/>
        <v>3.1076253179419245E-2</v>
      </c>
      <c r="BG21" s="18">
        <f t="shared" si="32"/>
        <v>0.11507127042703839</v>
      </c>
      <c r="BH21" s="18">
        <f t="shared" si="33"/>
        <v>0.11506935307587395</v>
      </c>
      <c r="BI21" s="1"/>
      <c r="BJ21" s="9">
        <v>24561.939447562003</v>
      </c>
      <c r="BK21" s="9">
        <v>27500.415997229298</v>
      </c>
      <c r="BL21" s="9">
        <v>28088.111306822699</v>
      </c>
      <c r="BM21" s="9">
        <v>24561.939447562003</v>
      </c>
      <c r="BN21" s="10">
        <v>27500.43202</v>
      </c>
      <c r="BO21" s="10">
        <v>28381.479896533299</v>
      </c>
      <c r="BP21" s="10">
        <f t="shared" si="34"/>
        <v>2938.4765496672953</v>
      </c>
      <c r="BQ21" s="10">
        <f t="shared" si="34"/>
        <v>587.69530959340045</v>
      </c>
      <c r="BR21" s="10">
        <f t="shared" si="35"/>
        <v>-1.6022770701965783E-2</v>
      </c>
      <c r="BS21" s="10">
        <f t="shared" si="36"/>
        <v>-293.36858971060065</v>
      </c>
      <c r="BT21" s="18">
        <f t="shared" si="37"/>
        <v>2.1370415256722352E-2</v>
      </c>
      <c r="BU21" s="18">
        <f t="shared" si="38"/>
        <v>3.203760129631953E-2</v>
      </c>
      <c r="BV21" s="18">
        <f t="shared" si="39"/>
        <v>0.11963536332058526</v>
      </c>
      <c r="BW21" s="18">
        <f t="shared" si="40"/>
        <v>0.11963601566201522</v>
      </c>
      <c r="BX21" s="1"/>
      <c r="BY21" s="9">
        <v>605.92763321949997</v>
      </c>
      <c r="BZ21" s="9">
        <v>566.76623709122805</v>
      </c>
      <c r="CA21" s="9">
        <v>558.93395786557403</v>
      </c>
      <c r="CB21" s="9">
        <v>605.92763319999995</v>
      </c>
      <c r="CC21" s="10">
        <v>566.76623466589785</v>
      </c>
      <c r="CD21" s="10">
        <v>555.00971754064994</v>
      </c>
      <c r="CE21" s="10">
        <f t="shared" si="41"/>
        <v>-39.161396128271917</v>
      </c>
      <c r="CF21" s="10">
        <f t="shared" si="41"/>
        <v>-7.8322792256540197</v>
      </c>
      <c r="CG21" s="10">
        <f t="shared" si="42"/>
        <v>2.4253301944554551E-6</v>
      </c>
      <c r="CH21" s="10">
        <f t="shared" si="43"/>
        <v>3.9242403249240851</v>
      </c>
      <c r="CI21" s="18">
        <f t="shared" si="44"/>
        <v>-1.3819241008164214E-2</v>
      </c>
      <c r="CJ21" s="18">
        <f t="shared" si="45"/>
        <v>-2.074315018462284E-2</v>
      </c>
      <c r="CK21" s="18">
        <f t="shared" si="46"/>
        <v>-6.4630483875102507E-2</v>
      </c>
      <c r="CL21" s="18">
        <f t="shared" si="47"/>
        <v>-6.4630487847673376E-2</v>
      </c>
      <c r="CM21" s="6"/>
      <c r="CN21" s="9">
        <v>24.295799999999993</v>
      </c>
      <c r="CO21" s="9">
        <v>24.295799999999993</v>
      </c>
      <c r="CP21" s="9">
        <v>24.295799999999993</v>
      </c>
      <c r="CQ21" s="9">
        <v>24.295799999999993</v>
      </c>
      <c r="CR21" s="9">
        <v>24.295799999999993</v>
      </c>
      <c r="CS21" s="9">
        <v>24.295799999999993</v>
      </c>
      <c r="CT21" s="10">
        <f t="shared" si="48"/>
        <v>0</v>
      </c>
      <c r="CU21" s="10">
        <f t="shared" si="48"/>
        <v>0</v>
      </c>
      <c r="CV21" s="10">
        <f t="shared" si="49"/>
        <v>0</v>
      </c>
      <c r="CW21" s="10">
        <f t="shared" si="50"/>
        <v>0</v>
      </c>
      <c r="CX21" s="18">
        <f t="shared" si="51"/>
        <v>0</v>
      </c>
      <c r="CY21" s="18">
        <f t="shared" si="52"/>
        <v>0</v>
      </c>
      <c r="CZ21" s="18">
        <f t="shared" si="53"/>
        <v>0</v>
      </c>
      <c r="DA21" s="18">
        <f t="shared" si="54"/>
        <v>0</v>
      </c>
      <c r="DB21" s="7"/>
      <c r="DC21" s="9">
        <v>2966.34841325445</v>
      </c>
      <c r="DD21" s="9">
        <v>2060.4285265659755</v>
      </c>
      <c r="DE21" s="9">
        <v>1791.7822126905901</v>
      </c>
      <c r="DF21" s="9">
        <v>5871.6227654343102</v>
      </c>
      <c r="DG21" s="10">
        <v>6685.8619769999996</v>
      </c>
      <c r="DH21" s="10">
        <v>6907.5660079474701</v>
      </c>
      <c r="DI21" s="10">
        <f t="shared" si="55"/>
        <v>-905.91988668847443</v>
      </c>
      <c r="DJ21" s="10">
        <f t="shared" si="55"/>
        <v>-268.64631387538543</v>
      </c>
      <c r="DK21" s="10">
        <f t="shared" si="56"/>
        <v>-4625.4334504340241</v>
      </c>
      <c r="DL21" s="10">
        <f t="shared" si="57"/>
        <v>-5115.7837952568798</v>
      </c>
      <c r="DM21" s="18">
        <f t="shared" si="58"/>
        <v>-0.13038370921952158</v>
      </c>
      <c r="DN21" s="18">
        <f t="shared" si="59"/>
        <v>3.3160126803417934E-2</v>
      </c>
      <c r="DO21" s="18">
        <f t="shared" si="60"/>
        <v>-0.30539901605643438</v>
      </c>
      <c r="DP21" s="18">
        <f t="shared" si="61"/>
        <v>0.13867362466796043</v>
      </c>
      <c r="DQ21" s="7"/>
      <c r="DR21" s="9">
        <v>29.405301522481601</v>
      </c>
      <c r="DS21" s="9">
        <v>32.917943325000003</v>
      </c>
      <c r="DT21" s="9">
        <v>34.024514174078398</v>
      </c>
      <c r="DU21" s="9">
        <v>29.405301519999998</v>
      </c>
      <c r="DV21" s="10">
        <v>32.917943325000003</v>
      </c>
      <c r="DW21" s="10">
        <v>34.024514174078398</v>
      </c>
      <c r="DX21" s="10">
        <f t="shared" si="62"/>
        <v>3.5126418025184023</v>
      </c>
      <c r="DY21" s="10">
        <f t="shared" si="62"/>
        <v>1.1065708490783948</v>
      </c>
      <c r="DZ21" s="10">
        <f t="shared" si="63"/>
        <v>0</v>
      </c>
      <c r="EA21" s="10">
        <f t="shared" si="64"/>
        <v>0</v>
      </c>
      <c r="EB21" s="18">
        <f t="shared" si="65"/>
        <v>3.3616038467324104E-2</v>
      </c>
      <c r="EC21" s="18">
        <f t="shared" si="66"/>
        <v>3.3616038467324104E-2</v>
      </c>
      <c r="ED21" s="18">
        <f t="shared" si="67"/>
        <v>0.1194560715465828</v>
      </c>
      <c r="EE21" s="18">
        <f t="shared" si="68"/>
        <v>0.11945607164105709</v>
      </c>
      <c r="EF21" s="6"/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10">
        <f t="shared" si="69"/>
        <v>0</v>
      </c>
      <c r="EN21" s="10">
        <f t="shared" si="69"/>
        <v>0</v>
      </c>
      <c r="EO21" s="10">
        <f t="shared" si="70"/>
        <v>0</v>
      </c>
      <c r="EP21" s="10">
        <f t="shared" si="71"/>
        <v>0</v>
      </c>
      <c r="EQ21" s="18">
        <f t="shared" si="72"/>
        <v>0</v>
      </c>
      <c r="ER21" s="18">
        <f t="shared" si="73"/>
        <v>0</v>
      </c>
      <c r="ES21" s="18">
        <f t="shared" si="74"/>
        <v>0</v>
      </c>
      <c r="ET21" s="18">
        <f t="shared" si="75"/>
        <v>0</v>
      </c>
      <c r="EU21" s="7"/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10">
        <f t="shared" si="76"/>
        <v>0</v>
      </c>
      <c r="FC21" s="10">
        <f t="shared" si="76"/>
        <v>0</v>
      </c>
      <c r="FD21" s="10">
        <f t="shared" si="77"/>
        <v>0</v>
      </c>
      <c r="FE21" s="10">
        <f t="shared" si="78"/>
        <v>0</v>
      </c>
      <c r="FF21" s="18">
        <f t="shared" si="79"/>
        <v>0</v>
      </c>
      <c r="FG21" s="18">
        <f t="shared" si="80"/>
        <v>0</v>
      </c>
      <c r="FH21" s="18">
        <f t="shared" si="81"/>
        <v>0</v>
      </c>
      <c r="FI21" s="18">
        <f t="shared" si="82"/>
        <v>0</v>
      </c>
      <c r="FJ21" s="7"/>
    </row>
    <row r="22" spans="1:166">
      <c r="A22" s="5" t="s">
        <v>19</v>
      </c>
      <c r="B22" s="9">
        <f t="shared" si="0"/>
        <v>10353.272026301072</v>
      </c>
      <c r="C22" s="9">
        <f t="shared" si="1"/>
        <v>9148.0663862608781</v>
      </c>
      <c r="D22" s="9">
        <f t="shared" si="2"/>
        <v>8811.0404348885859</v>
      </c>
      <c r="E22" s="9">
        <f t="shared" si="3"/>
        <v>13289.045593318346</v>
      </c>
      <c r="F22" s="9">
        <f t="shared" si="4"/>
        <v>13907.380442565309</v>
      </c>
      <c r="G22" s="9">
        <f t="shared" si="5"/>
        <v>14049.849016497741</v>
      </c>
      <c r="H22" s="10">
        <f t="shared" si="6"/>
        <v>-1205.2056400401943</v>
      </c>
      <c r="I22" s="10">
        <f t="shared" si="6"/>
        <v>-337.02595137229218</v>
      </c>
      <c r="J22" s="10">
        <f t="shared" si="7"/>
        <v>-4759.3140563044308</v>
      </c>
      <c r="K22" s="10">
        <f t="shared" si="8"/>
        <v>-5238.8085816091552</v>
      </c>
      <c r="L22" s="18">
        <f t="shared" si="9"/>
        <v>-3.6841222739535238E-2</v>
      </c>
      <c r="M22" s="18">
        <f t="shared" si="10"/>
        <v>1.024409841384572E-2</v>
      </c>
      <c r="N22" s="18">
        <f t="shared" si="11"/>
        <v>-0.11640818834649898</v>
      </c>
      <c r="O22" s="18">
        <f t="shared" si="12"/>
        <v>4.6529665723914614E-2</v>
      </c>
      <c r="P22" s="5"/>
      <c r="Q22" s="10">
        <v>500.87269670000001</v>
      </c>
      <c r="R22" s="9">
        <v>355.997076749999</v>
      </c>
      <c r="S22" s="9">
        <v>313.85565255999899</v>
      </c>
      <c r="T22" s="9">
        <v>500.87269670000001</v>
      </c>
      <c r="U22" s="10">
        <v>709.96404241999994</v>
      </c>
      <c r="V22" s="10">
        <v>714.74672573999999</v>
      </c>
      <c r="W22" s="10">
        <f t="shared" si="13"/>
        <v>-144.87561995000101</v>
      </c>
      <c r="X22" s="10">
        <f t="shared" si="13"/>
        <v>-42.141424190000009</v>
      </c>
      <c r="Y22" s="10">
        <f t="shared" si="14"/>
        <v>-353.96696567000095</v>
      </c>
      <c r="Z22" s="10">
        <f t="shared" si="15"/>
        <v>-400.891073180001</v>
      </c>
      <c r="AA22" s="18">
        <f t="shared" si="16"/>
        <v>-0.11837575907847712</v>
      </c>
      <c r="AB22" s="18">
        <f t="shared" si="17"/>
        <v>6.7365148574252869E-3</v>
      </c>
      <c r="AC22" s="18">
        <f t="shared" si="18"/>
        <v>-0.28924639115790118</v>
      </c>
      <c r="AD22" s="18">
        <f t="shared" si="19"/>
        <v>0.41745406986166017</v>
      </c>
      <c r="AE22" s="7"/>
      <c r="AF22" s="9">
        <v>379.51329999999899</v>
      </c>
      <c r="AG22" s="9">
        <v>372.50549999999902</v>
      </c>
      <c r="AH22" s="9">
        <v>372.50549999999902</v>
      </c>
      <c r="AI22" s="9">
        <v>379.51330000000002</v>
      </c>
      <c r="AJ22" s="10">
        <v>379.51330000000002</v>
      </c>
      <c r="AK22" s="10">
        <v>379.51329999999899</v>
      </c>
      <c r="AL22" s="10">
        <f t="shared" si="20"/>
        <v>-7.0077999999999747</v>
      </c>
      <c r="AM22" s="10">
        <f t="shared" si="20"/>
        <v>0</v>
      </c>
      <c r="AN22" s="10">
        <f t="shared" si="21"/>
        <v>-7.0078000000009979</v>
      </c>
      <c r="AO22" s="10">
        <f t="shared" si="22"/>
        <v>-7.0077999999999747</v>
      </c>
      <c r="AP22" s="18">
        <f t="shared" si="23"/>
        <v>0</v>
      </c>
      <c r="AQ22" s="18">
        <f t="shared" si="24"/>
        <v>-2.6960360532675513E-15</v>
      </c>
      <c r="AR22" s="18">
        <f t="shared" si="25"/>
        <v>-1.8465229018324241E-2</v>
      </c>
      <c r="AS22" s="18">
        <f t="shared" si="26"/>
        <v>0</v>
      </c>
      <c r="AT22" s="7"/>
      <c r="AU22" s="9">
        <v>7.4524539567137902</v>
      </c>
      <c r="AV22" s="9">
        <v>8.6746058323520696</v>
      </c>
      <c r="AW22" s="9">
        <v>8.8967247714518294</v>
      </c>
      <c r="AX22" s="9">
        <v>7.4524539567137902</v>
      </c>
      <c r="AY22" s="10">
        <v>8.6745853939999993</v>
      </c>
      <c r="AZ22" s="10">
        <v>9.0167900561657905</v>
      </c>
      <c r="BA22" s="10">
        <f t="shared" si="27"/>
        <v>1.2221518756382794</v>
      </c>
      <c r="BB22" s="10">
        <f t="shared" si="27"/>
        <v>0.22211893909975977</v>
      </c>
      <c r="BC22" s="10">
        <f t="shared" si="28"/>
        <v>2.0438352070328847E-5</v>
      </c>
      <c r="BD22" s="10">
        <f t="shared" si="29"/>
        <v>-0.12006528471396116</v>
      </c>
      <c r="BE22" s="18">
        <f t="shared" si="30"/>
        <v>2.5605652105985487E-2</v>
      </c>
      <c r="BF22" s="18">
        <f t="shared" si="31"/>
        <v>3.9449108703510594E-2</v>
      </c>
      <c r="BG22" s="18">
        <f t="shared" si="32"/>
        <v>0.16399321387786145</v>
      </c>
      <c r="BH22" s="18">
        <f t="shared" si="33"/>
        <v>0.16399047137825137</v>
      </c>
      <c r="BI22" s="1"/>
      <c r="BJ22" s="9">
        <v>2208.1443116150003</v>
      </c>
      <c r="BK22" s="9">
        <v>2258.8064012238801</v>
      </c>
      <c r="BL22" s="9">
        <v>2268.9388191377898</v>
      </c>
      <c r="BM22" s="9">
        <v>2208.1443116150003</v>
      </c>
      <c r="BN22" s="10">
        <v>2258.8021229999999</v>
      </c>
      <c r="BO22" s="10">
        <v>2274.0019204578598</v>
      </c>
      <c r="BP22" s="10">
        <f t="shared" si="34"/>
        <v>50.662089608879796</v>
      </c>
      <c r="BQ22" s="10">
        <f t="shared" si="34"/>
        <v>10.132417913909649</v>
      </c>
      <c r="BR22" s="10">
        <f t="shared" si="35"/>
        <v>4.2782238801919448E-3</v>
      </c>
      <c r="BS22" s="10">
        <f t="shared" si="36"/>
        <v>-5.0631013200700181</v>
      </c>
      <c r="BT22" s="18">
        <f t="shared" si="37"/>
        <v>4.4857398617338968E-3</v>
      </c>
      <c r="BU22" s="18">
        <f t="shared" si="38"/>
        <v>6.7291407702735982E-3</v>
      </c>
      <c r="BV22" s="18">
        <f t="shared" si="39"/>
        <v>2.2943287421204089E-2</v>
      </c>
      <c r="BW22" s="18">
        <f t="shared" si="40"/>
        <v>2.2941349946439558E-2</v>
      </c>
      <c r="BX22" s="1"/>
      <c r="BY22" s="9">
        <v>4070.4733712908001</v>
      </c>
      <c r="BZ22" s="9">
        <v>3999.9909902395898</v>
      </c>
      <c r="CA22" s="9">
        <v>3985.8945140293499</v>
      </c>
      <c r="CB22" s="9">
        <v>4070.473371</v>
      </c>
      <c r="CC22" s="10">
        <v>3999.9909901153083</v>
      </c>
      <c r="CD22" s="10">
        <v>3978.8320974776502</v>
      </c>
      <c r="CE22" s="10">
        <f t="shared" si="41"/>
        <v>-70.482381051210268</v>
      </c>
      <c r="CF22" s="10">
        <f t="shared" si="41"/>
        <v>-14.096476210239871</v>
      </c>
      <c r="CG22" s="10">
        <f t="shared" si="42"/>
        <v>1.2428154150256887E-7</v>
      </c>
      <c r="CH22" s="10">
        <f t="shared" si="43"/>
        <v>7.0624165516996982</v>
      </c>
      <c r="CI22" s="18">
        <f t="shared" si="44"/>
        <v>-3.5241269904449273E-3</v>
      </c>
      <c r="CJ22" s="18">
        <f t="shared" si="45"/>
        <v>-5.2897350743902746E-3</v>
      </c>
      <c r="CK22" s="18">
        <f t="shared" si="46"/>
        <v>-1.7315524417460908E-2</v>
      </c>
      <c r="CL22" s="18">
        <f t="shared" si="47"/>
        <v>-1.731552437778908E-2</v>
      </c>
      <c r="CM22" s="6"/>
      <c r="CN22" s="9">
        <v>71.435399999999987</v>
      </c>
      <c r="CO22" s="9">
        <v>71.435399999999987</v>
      </c>
      <c r="CP22" s="9">
        <v>71.435399999999987</v>
      </c>
      <c r="CQ22" s="9">
        <v>71.435399999999987</v>
      </c>
      <c r="CR22" s="9">
        <v>71.435399999999987</v>
      </c>
      <c r="CS22" s="9">
        <v>71.435399999999987</v>
      </c>
      <c r="CT22" s="10">
        <f t="shared" si="48"/>
        <v>0</v>
      </c>
      <c r="CU22" s="10">
        <f t="shared" si="48"/>
        <v>0</v>
      </c>
      <c r="CV22" s="10">
        <f t="shared" si="49"/>
        <v>0</v>
      </c>
      <c r="CW22" s="10">
        <f t="shared" si="50"/>
        <v>0</v>
      </c>
      <c r="CX22" s="18">
        <f t="shared" si="51"/>
        <v>0</v>
      </c>
      <c r="CY22" s="18">
        <f t="shared" si="52"/>
        <v>0</v>
      </c>
      <c r="CZ22" s="18">
        <f t="shared" si="53"/>
        <v>0</v>
      </c>
      <c r="DA22" s="18">
        <f t="shared" si="54"/>
        <v>0</v>
      </c>
      <c r="DB22" s="7"/>
      <c r="DC22" s="9">
        <v>3086.04640056573</v>
      </c>
      <c r="DD22" s="9">
        <v>2047.9195855790595</v>
      </c>
      <c r="DE22" s="9">
        <v>1755.70712098223</v>
      </c>
      <c r="DF22" s="9">
        <v>6021.8199678766296</v>
      </c>
      <c r="DG22" s="10">
        <v>6446.263175</v>
      </c>
      <c r="DH22" s="10">
        <v>6588.4960793583004</v>
      </c>
      <c r="DI22" s="10">
        <f t="shared" si="55"/>
        <v>-1038.1268149866705</v>
      </c>
      <c r="DJ22" s="10">
        <f t="shared" si="55"/>
        <v>-292.21246459682948</v>
      </c>
      <c r="DK22" s="10">
        <f t="shared" si="56"/>
        <v>-4398.3435894209406</v>
      </c>
      <c r="DL22" s="10">
        <f t="shared" si="57"/>
        <v>-4832.7889583760707</v>
      </c>
      <c r="DM22" s="18">
        <f t="shared" si="58"/>
        <v>-0.14268747008159743</v>
      </c>
      <c r="DN22" s="18">
        <f t="shared" si="59"/>
        <v>2.2064396146578423E-2</v>
      </c>
      <c r="DO22" s="18">
        <f t="shared" si="60"/>
        <v>-0.33639378033861139</v>
      </c>
      <c r="DP22" s="18">
        <f t="shared" si="61"/>
        <v>7.0484207330601178E-2</v>
      </c>
      <c r="DQ22" s="7"/>
      <c r="DR22" s="9">
        <v>29.3340921728289</v>
      </c>
      <c r="DS22" s="9">
        <v>32.736826636000004</v>
      </c>
      <c r="DT22" s="9">
        <v>33.806703407764601</v>
      </c>
      <c r="DU22" s="9">
        <v>29.334092170000002</v>
      </c>
      <c r="DV22" s="10">
        <v>32.736826636000004</v>
      </c>
      <c r="DW22" s="10">
        <v>33.806703407764601</v>
      </c>
      <c r="DX22" s="10">
        <f t="shared" si="62"/>
        <v>3.4027344631711038</v>
      </c>
      <c r="DY22" s="10">
        <f t="shared" si="62"/>
        <v>1.0698767717645978</v>
      </c>
      <c r="DZ22" s="10">
        <f t="shared" si="63"/>
        <v>0</v>
      </c>
      <c r="EA22" s="10">
        <f t="shared" si="64"/>
        <v>0</v>
      </c>
      <c r="EB22" s="18">
        <f t="shared" si="65"/>
        <v>3.2681138696200832E-2</v>
      </c>
      <c r="EC22" s="18">
        <f t="shared" si="66"/>
        <v>3.2681138696200832E-2</v>
      </c>
      <c r="ED22" s="18">
        <f t="shared" si="67"/>
        <v>0.11599931039703124</v>
      </c>
      <c r="EE22" s="18">
        <f t="shared" si="68"/>
        <v>0.11599931050465509</v>
      </c>
      <c r="EF22" s="6"/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10">
        <f t="shared" si="69"/>
        <v>0</v>
      </c>
      <c r="EN22" s="10">
        <f t="shared" si="69"/>
        <v>0</v>
      </c>
      <c r="EO22" s="10">
        <f t="shared" si="70"/>
        <v>0</v>
      </c>
      <c r="EP22" s="10">
        <f t="shared" si="71"/>
        <v>0</v>
      </c>
      <c r="EQ22" s="18">
        <f t="shared" si="72"/>
        <v>0</v>
      </c>
      <c r="ER22" s="18">
        <f t="shared" si="73"/>
        <v>0</v>
      </c>
      <c r="ES22" s="18">
        <f t="shared" si="74"/>
        <v>0</v>
      </c>
      <c r="ET22" s="18">
        <f t="shared" si="75"/>
        <v>0</v>
      </c>
      <c r="EU22" s="7"/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10">
        <f t="shared" si="76"/>
        <v>0</v>
      </c>
      <c r="FC22" s="10">
        <f t="shared" si="76"/>
        <v>0</v>
      </c>
      <c r="FD22" s="10">
        <f t="shared" si="77"/>
        <v>0</v>
      </c>
      <c r="FE22" s="10">
        <f t="shared" si="78"/>
        <v>0</v>
      </c>
      <c r="FF22" s="18">
        <f t="shared" si="79"/>
        <v>0</v>
      </c>
      <c r="FG22" s="18">
        <f t="shared" si="80"/>
        <v>0</v>
      </c>
      <c r="FH22" s="18">
        <f t="shared" si="81"/>
        <v>0</v>
      </c>
      <c r="FI22" s="18">
        <f t="shared" si="82"/>
        <v>0</v>
      </c>
      <c r="FJ22" s="7"/>
    </row>
    <row r="23" spans="1:166">
      <c r="A23" s="5" t="s">
        <v>20</v>
      </c>
      <c r="B23" s="9">
        <f t="shared" si="0"/>
        <v>62467.591447105187</v>
      </c>
      <c r="C23" s="9">
        <f t="shared" si="1"/>
        <v>62388.761609573106</v>
      </c>
      <c r="D23" s="9">
        <f t="shared" si="2"/>
        <v>62192.836519612145</v>
      </c>
      <c r="E23" s="9">
        <f t="shared" si="3"/>
        <v>67525.532063839171</v>
      </c>
      <c r="F23" s="9">
        <f t="shared" si="4"/>
        <v>69971.453571186343</v>
      </c>
      <c r="G23" s="9">
        <f t="shared" si="5"/>
        <v>70566.98260851657</v>
      </c>
      <c r="H23" s="10">
        <f t="shared" si="6"/>
        <v>-78.829837532081001</v>
      </c>
      <c r="I23" s="10">
        <f t="shared" si="6"/>
        <v>-195.92508996096149</v>
      </c>
      <c r="J23" s="10">
        <f t="shared" si="7"/>
        <v>-7582.6919616132363</v>
      </c>
      <c r="K23" s="10">
        <f t="shared" si="8"/>
        <v>-8374.1460889044247</v>
      </c>
      <c r="L23" s="18">
        <f t="shared" si="9"/>
        <v>-3.1403907515756523E-3</v>
      </c>
      <c r="M23" s="18">
        <f t="shared" si="10"/>
        <v>8.5110285257166754E-3</v>
      </c>
      <c r="N23" s="18">
        <f t="shared" si="11"/>
        <v>-1.2619317586276821E-3</v>
      </c>
      <c r="O23" s="18">
        <f t="shared" si="12"/>
        <v>3.6222173044631149E-2</v>
      </c>
      <c r="P23" s="5"/>
      <c r="Q23" s="10">
        <v>133.281416089999</v>
      </c>
      <c r="R23" s="9">
        <v>652.88966172999903</v>
      </c>
      <c r="S23" s="9">
        <v>702.21929509999995</v>
      </c>
      <c r="T23" s="9">
        <v>133.2814161</v>
      </c>
      <c r="U23" s="10">
        <v>744.70197722</v>
      </c>
      <c r="V23" s="10">
        <v>778.37423114999899</v>
      </c>
      <c r="W23" s="10">
        <f t="shared" si="13"/>
        <v>519.60824564000006</v>
      </c>
      <c r="X23" s="10">
        <f t="shared" si="13"/>
        <v>49.32963337000092</v>
      </c>
      <c r="Y23" s="10">
        <f t="shared" si="14"/>
        <v>-91.812315490000969</v>
      </c>
      <c r="Z23" s="10">
        <f t="shared" si="15"/>
        <v>-76.154936049999037</v>
      </c>
      <c r="AA23" s="18">
        <f t="shared" si="16"/>
        <v>7.5555850033356894E-2</v>
      </c>
      <c r="AB23" s="18">
        <f t="shared" si="17"/>
        <v>4.5215743962032644E-2</v>
      </c>
      <c r="AC23" s="18">
        <f t="shared" si="18"/>
        <v>3.898579868697762</v>
      </c>
      <c r="AD23" s="18">
        <f t="shared" si="19"/>
        <v>4.5874404625267182</v>
      </c>
      <c r="AE23" s="7"/>
      <c r="AF23" s="9">
        <v>1154.7754921123001</v>
      </c>
      <c r="AG23" s="9">
        <v>1082.2304921123</v>
      </c>
      <c r="AH23" s="9">
        <v>1082.2304921123</v>
      </c>
      <c r="AI23" s="9">
        <v>1154.775492</v>
      </c>
      <c r="AJ23" s="10">
        <v>1152.828485</v>
      </c>
      <c r="AK23" s="10">
        <v>1152.8279921123001</v>
      </c>
      <c r="AL23" s="10">
        <f t="shared" si="20"/>
        <v>-72.545000000000073</v>
      </c>
      <c r="AM23" s="10">
        <f t="shared" si="20"/>
        <v>0</v>
      </c>
      <c r="AN23" s="10">
        <f t="shared" si="21"/>
        <v>-70.597992887700002</v>
      </c>
      <c r="AO23" s="10">
        <f t="shared" si="22"/>
        <v>-70.597500000000082</v>
      </c>
      <c r="AP23" s="18">
        <f t="shared" si="23"/>
        <v>0</v>
      </c>
      <c r="AQ23" s="18">
        <f t="shared" si="24"/>
        <v>-4.2754642718615232E-7</v>
      </c>
      <c r="AR23" s="18">
        <f t="shared" si="25"/>
        <v>-6.2821735043321461E-2</v>
      </c>
      <c r="AS23" s="18">
        <f t="shared" si="26"/>
        <v>-1.6860480790321321E-3</v>
      </c>
      <c r="AT23" s="7"/>
      <c r="AU23" s="9">
        <v>4.9798136262537298</v>
      </c>
      <c r="AV23" s="9">
        <v>5.8085853450806102</v>
      </c>
      <c r="AW23" s="9">
        <v>5.9586986884766704</v>
      </c>
      <c r="AX23" s="9">
        <v>4.9798136262537298</v>
      </c>
      <c r="AY23" s="10">
        <v>5.8085715159999998</v>
      </c>
      <c r="AZ23" s="10">
        <v>6.0398924701231396</v>
      </c>
      <c r="BA23" s="10">
        <f t="shared" si="27"/>
        <v>0.82877171882688039</v>
      </c>
      <c r="BB23" s="10">
        <f t="shared" si="27"/>
        <v>0.15011334339606019</v>
      </c>
      <c r="BC23" s="10">
        <f t="shared" si="28"/>
        <v>1.382908061042798E-5</v>
      </c>
      <c r="BD23" s="10">
        <f t="shared" si="29"/>
        <v>-8.1193781646469176E-2</v>
      </c>
      <c r="BE23" s="18">
        <f t="shared" si="30"/>
        <v>2.5843356768992597E-2</v>
      </c>
      <c r="BF23" s="18">
        <f t="shared" si="31"/>
        <v>3.98240692201094E-2</v>
      </c>
      <c r="BG23" s="18">
        <f t="shared" si="32"/>
        <v>0.16642625227128391</v>
      </c>
      <c r="BH23" s="18">
        <f t="shared" si="33"/>
        <v>0.16642347524353784</v>
      </c>
      <c r="BI23" s="1"/>
      <c r="BJ23" s="9">
        <v>55272.605615754917</v>
      </c>
      <c r="BK23" s="9">
        <v>56527.260981979103</v>
      </c>
      <c r="BL23" s="9">
        <v>56778.1920545209</v>
      </c>
      <c r="BM23" s="9">
        <v>55272.605615754917</v>
      </c>
      <c r="BN23" s="10">
        <v>56526.939599999998</v>
      </c>
      <c r="BO23" s="10">
        <v>56903.859653100903</v>
      </c>
      <c r="BP23" s="10">
        <f t="shared" si="34"/>
        <v>1254.6553662241859</v>
      </c>
      <c r="BQ23" s="10">
        <f t="shared" si="34"/>
        <v>250.93107254179631</v>
      </c>
      <c r="BR23" s="10">
        <f t="shared" si="35"/>
        <v>0.32138197910535382</v>
      </c>
      <c r="BS23" s="10">
        <f t="shared" si="36"/>
        <v>-125.66759858000296</v>
      </c>
      <c r="BT23" s="18">
        <f t="shared" si="37"/>
        <v>4.4391160686485971E-3</v>
      </c>
      <c r="BU23" s="18">
        <f t="shared" si="38"/>
        <v>6.6679720460384633E-3</v>
      </c>
      <c r="BV23" s="18">
        <f t="shared" si="39"/>
        <v>2.2699406916806514E-2</v>
      </c>
      <c r="BW23" s="18">
        <f t="shared" si="40"/>
        <v>2.2693592427412989E-2</v>
      </c>
      <c r="BX23" s="1"/>
      <c r="BY23" s="9">
        <v>429.32235047299099</v>
      </c>
      <c r="BZ23" s="9">
        <v>429.32235047299201</v>
      </c>
      <c r="CA23" s="9">
        <v>429.32235047299099</v>
      </c>
      <c r="CB23" s="9">
        <v>429.32235050000003</v>
      </c>
      <c r="CC23" s="10">
        <v>429.32235001234079</v>
      </c>
      <c r="CD23" s="10">
        <v>429.32235047299099</v>
      </c>
      <c r="CE23" s="10">
        <f t="shared" si="41"/>
        <v>1.0231815394945443E-12</v>
      </c>
      <c r="CF23" s="10">
        <f t="shared" si="41"/>
        <v>-1.0231815394945443E-12</v>
      </c>
      <c r="CG23" s="10">
        <f t="shared" si="42"/>
        <v>4.6065122205618536E-7</v>
      </c>
      <c r="CH23" s="10">
        <f t="shared" si="43"/>
        <v>0</v>
      </c>
      <c r="CI23" s="18">
        <f t="shared" si="44"/>
        <v>-2.3832477819225742E-15</v>
      </c>
      <c r="CJ23" s="18">
        <f t="shared" si="45"/>
        <v>1.0729704588205216E-9</v>
      </c>
      <c r="CK23" s="18">
        <f t="shared" si="46"/>
        <v>2.3832477819225801E-15</v>
      </c>
      <c r="CL23" s="18">
        <f t="shared" si="47"/>
        <v>-1.1358813141025162E-9</v>
      </c>
      <c r="CM23" s="6"/>
      <c r="CN23" s="9">
        <v>69.375099999999961</v>
      </c>
      <c r="CO23" s="9">
        <v>69.375099999999961</v>
      </c>
      <c r="CP23" s="9">
        <v>69.375099999999961</v>
      </c>
      <c r="CQ23" s="9">
        <v>69.375099999999961</v>
      </c>
      <c r="CR23" s="9">
        <v>69.375099999999961</v>
      </c>
      <c r="CS23" s="9">
        <v>69.375099999999961</v>
      </c>
      <c r="CT23" s="10">
        <f t="shared" si="48"/>
        <v>0</v>
      </c>
      <c r="CU23" s="10">
        <f t="shared" si="48"/>
        <v>0</v>
      </c>
      <c r="CV23" s="10">
        <f t="shared" si="49"/>
        <v>0</v>
      </c>
      <c r="CW23" s="10">
        <f t="shared" si="50"/>
        <v>0</v>
      </c>
      <c r="CX23" s="18">
        <f t="shared" si="51"/>
        <v>0</v>
      </c>
      <c r="CY23" s="18">
        <f t="shared" si="52"/>
        <v>0</v>
      </c>
      <c r="CZ23" s="18">
        <f t="shared" si="53"/>
        <v>0</v>
      </c>
      <c r="DA23" s="18">
        <f t="shared" si="54"/>
        <v>0</v>
      </c>
      <c r="DB23" s="7"/>
      <c r="DC23" s="9">
        <v>5321.1977818924697</v>
      </c>
      <c r="DD23" s="9">
        <v>3531.5443804956312</v>
      </c>
      <c r="DE23" s="9">
        <v>3032.4087498890299</v>
      </c>
      <c r="DF23" s="9">
        <v>10379.138398698</v>
      </c>
      <c r="DG23" s="10">
        <v>10952.147430000001</v>
      </c>
      <c r="DH23" s="10">
        <v>11134.053610381799</v>
      </c>
      <c r="DI23" s="10">
        <f t="shared" si="55"/>
        <v>-1789.6534013968385</v>
      </c>
      <c r="DJ23" s="10">
        <f t="shared" si="55"/>
        <v>-499.13563060660135</v>
      </c>
      <c r="DK23" s="10">
        <f t="shared" si="56"/>
        <v>-7420.6030495043697</v>
      </c>
      <c r="DL23" s="10">
        <f t="shared" si="57"/>
        <v>-8101.64486049277</v>
      </c>
      <c r="DM23" s="18">
        <f t="shared" si="58"/>
        <v>-0.14133636076139319</v>
      </c>
      <c r="DN23" s="18">
        <f t="shared" si="59"/>
        <v>1.6609179299716434E-2</v>
      </c>
      <c r="DO23" s="18">
        <f t="shared" si="60"/>
        <v>-0.33632529267881356</v>
      </c>
      <c r="DP23" s="18">
        <f t="shared" si="61"/>
        <v>5.5207764776879886E-2</v>
      </c>
      <c r="DQ23" s="7"/>
      <c r="DR23" s="9">
        <v>82.053877156256306</v>
      </c>
      <c r="DS23" s="9">
        <v>90.330057437999997</v>
      </c>
      <c r="DT23" s="9">
        <v>93.129778828445396</v>
      </c>
      <c r="DU23" s="9">
        <v>82.053877159999999</v>
      </c>
      <c r="DV23" s="10">
        <v>90.330057437999997</v>
      </c>
      <c r="DW23" s="10">
        <v>93.129778828445396</v>
      </c>
      <c r="DX23" s="10">
        <f t="shared" si="62"/>
        <v>8.2761802817436916</v>
      </c>
      <c r="DY23" s="10">
        <f t="shared" si="62"/>
        <v>2.7997213904453986</v>
      </c>
      <c r="DZ23" s="10">
        <f t="shared" si="63"/>
        <v>0</v>
      </c>
      <c r="EA23" s="10">
        <f t="shared" si="64"/>
        <v>0</v>
      </c>
      <c r="EB23" s="18">
        <f t="shared" si="65"/>
        <v>3.099434971982663E-2</v>
      </c>
      <c r="EC23" s="18">
        <f t="shared" si="66"/>
        <v>3.099434971982663E-2</v>
      </c>
      <c r="ED23" s="18">
        <f t="shared" si="67"/>
        <v>0.10086275711241834</v>
      </c>
      <c r="EE23" s="18">
        <f t="shared" si="68"/>
        <v>0.10086275706219168</v>
      </c>
      <c r="EF23" s="6"/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0</v>
      </c>
      <c r="EM23" s="10">
        <f t="shared" si="69"/>
        <v>0</v>
      </c>
      <c r="EN23" s="10">
        <f t="shared" si="69"/>
        <v>0</v>
      </c>
      <c r="EO23" s="10">
        <f t="shared" si="70"/>
        <v>0</v>
      </c>
      <c r="EP23" s="10">
        <f t="shared" si="71"/>
        <v>0</v>
      </c>
      <c r="EQ23" s="18">
        <f t="shared" si="72"/>
        <v>0</v>
      </c>
      <c r="ER23" s="18">
        <f t="shared" si="73"/>
        <v>0</v>
      </c>
      <c r="ES23" s="18">
        <f t="shared" si="74"/>
        <v>0</v>
      </c>
      <c r="ET23" s="18">
        <f t="shared" si="75"/>
        <v>0</v>
      </c>
      <c r="EU23" s="7"/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10">
        <f t="shared" si="76"/>
        <v>0</v>
      </c>
      <c r="FC23" s="10">
        <f t="shared" si="76"/>
        <v>0</v>
      </c>
      <c r="FD23" s="10">
        <f t="shared" si="77"/>
        <v>0</v>
      </c>
      <c r="FE23" s="10">
        <f t="shared" si="78"/>
        <v>0</v>
      </c>
      <c r="FF23" s="18">
        <f t="shared" si="79"/>
        <v>0</v>
      </c>
      <c r="FG23" s="18">
        <f t="shared" si="80"/>
        <v>0</v>
      </c>
      <c r="FH23" s="18">
        <f t="shared" si="81"/>
        <v>0</v>
      </c>
      <c r="FI23" s="18">
        <f t="shared" si="82"/>
        <v>0</v>
      </c>
      <c r="FJ23" s="7"/>
    </row>
    <row r="24" spans="1:166">
      <c r="A24" s="5" t="s">
        <v>21</v>
      </c>
      <c r="B24" s="9">
        <f t="shared" si="0"/>
        <v>167029.24773973893</v>
      </c>
      <c r="C24" s="9">
        <f t="shared" si="1"/>
        <v>169286.85471525977</v>
      </c>
      <c r="D24" s="9">
        <f t="shared" si="2"/>
        <v>169658.18037702149</v>
      </c>
      <c r="E24" s="9">
        <f t="shared" si="3"/>
        <v>169824.07380029222</v>
      </c>
      <c r="F24" s="9">
        <f t="shared" si="4"/>
        <v>174035.41319944829</v>
      </c>
      <c r="G24" s="9">
        <f t="shared" si="5"/>
        <v>175224.17946172456</v>
      </c>
      <c r="H24" s="10">
        <f t="shared" si="6"/>
        <v>2257.6069755208446</v>
      </c>
      <c r="I24" s="10">
        <f t="shared" si="6"/>
        <v>371.32566176171531</v>
      </c>
      <c r="J24" s="10">
        <f t="shared" si="7"/>
        <v>-4748.5584841885138</v>
      </c>
      <c r="K24" s="10">
        <f t="shared" si="8"/>
        <v>-5565.9990847030713</v>
      </c>
      <c r="L24" s="18">
        <f t="shared" si="9"/>
        <v>2.1934701450167793E-3</v>
      </c>
      <c r="M24" s="18">
        <f t="shared" si="10"/>
        <v>6.830599821163531E-3</v>
      </c>
      <c r="N24" s="18">
        <f t="shared" si="11"/>
        <v>1.3516237461828211E-2</v>
      </c>
      <c r="O24" s="18">
        <f t="shared" si="12"/>
        <v>2.479824741519554E-2</v>
      </c>
      <c r="P24" s="5"/>
      <c r="Q24" s="10">
        <v>154.67480723579999</v>
      </c>
      <c r="R24" s="9">
        <v>375.95829651999901</v>
      </c>
      <c r="S24" s="9">
        <v>408.42130778000001</v>
      </c>
      <c r="T24" s="9">
        <v>30.035503729999999</v>
      </c>
      <c r="U24" s="10">
        <v>343.32140222999999</v>
      </c>
      <c r="V24" s="10">
        <v>355.57535426999902</v>
      </c>
      <c r="W24" s="10">
        <f t="shared" si="13"/>
        <v>221.28348928419902</v>
      </c>
      <c r="X24" s="10">
        <f t="shared" si="13"/>
        <v>32.463011260000997</v>
      </c>
      <c r="Y24" s="10">
        <f t="shared" si="14"/>
        <v>32.63689428999902</v>
      </c>
      <c r="Z24" s="10">
        <f t="shared" si="15"/>
        <v>52.845953510000982</v>
      </c>
      <c r="AA24" s="18">
        <f t="shared" si="16"/>
        <v>8.6347372994531421E-2</v>
      </c>
      <c r="AB24" s="18">
        <f t="shared" si="17"/>
        <v>3.5692362784274637E-2</v>
      </c>
      <c r="AC24" s="18">
        <f t="shared" si="18"/>
        <v>1.4306369165009196</v>
      </c>
      <c r="AD24" s="18">
        <f t="shared" si="19"/>
        <v>10.430519205412374</v>
      </c>
      <c r="AE24" s="7"/>
      <c r="AF24" s="9">
        <v>27390.000675482599</v>
      </c>
      <c r="AG24" s="9">
        <v>27390.000675482599</v>
      </c>
      <c r="AH24" s="9">
        <v>27390.000675482599</v>
      </c>
      <c r="AI24" s="9">
        <v>27514.63998</v>
      </c>
      <c r="AJ24" s="10">
        <v>27915.36937</v>
      </c>
      <c r="AK24" s="10">
        <v>28037.729923590599</v>
      </c>
      <c r="AL24" s="10">
        <f t="shared" si="20"/>
        <v>0</v>
      </c>
      <c r="AM24" s="10">
        <f t="shared" si="20"/>
        <v>0</v>
      </c>
      <c r="AN24" s="10">
        <f t="shared" si="21"/>
        <v>-525.36869451740131</v>
      </c>
      <c r="AO24" s="10">
        <f t="shared" si="22"/>
        <v>-647.72924810800032</v>
      </c>
      <c r="AP24" s="18">
        <f t="shared" si="23"/>
        <v>0</v>
      </c>
      <c r="AQ24" s="18">
        <f t="shared" si="24"/>
        <v>4.3832682981475093E-3</v>
      </c>
      <c r="AR24" s="18">
        <f t="shared" si="25"/>
        <v>0</v>
      </c>
      <c r="AS24" s="18">
        <f t="shared" si="26"/>
        <v>1.4564224365330053E-2</v>
      </c>
      <c r="AT24" s="7"/>
      <c r="AU24" s="9">
        <v>12.305626629220299</v>
      </c>
      <c r="AV24" s="9">
        <v>14.320034821555</v>
      </c>
      <c r="AW24" s="9">
        <v>14.6862669497001</v>
      </c>
      <c r="AX24" s="9">
        <v>12.305626629220299</v>
      </c>
      <c r="AY24" s="10">
        <v>14.32000141</v>
      </c>
      <c r="AZ24" s="10">
        <v>14.884219459341301</v>
      </c>
      <c r="BA24" s="10">
        <f t="shared" si="27"/>
        <v>2.0144081923347006</v>
      </c>
      <c r="BB24" s="10">
        <f t="shared" si="27"/>
        <v>0.36623212814509998</v>
      </c>
      <c r="BC24" s="10">
        <f t="shared" si="28"/>
        <v>3.3411555000029125E-5</v>
      </c>
      <c r="BD24" s="10">
        <f t="shared" si="29"/>
        <v>-0.19795250964120115</v>
      </c>
      <c r="BE24" s="18">
        <f t="shared" si="30"/>
        <v>2.5574807094312021E-2</v>
      </c>
      <c r="BF24" s="18">
        <f t="shared" si="31"/>
        <v>3.9400697890105946E-2</v>
      </c>
      <c r="BG24" s="18">
        <f t="shared" si="32"/>
        <v>0.1636981401297673</v>
      </c>
      <c r="BH24" s="18">
        <f t="shared" si="33"/>
        <v>0.16369542498522352</v>
      </c>
      <c r="BI24" s="1"/>
      <c r="BJ24" s="9">
        <v>134830.0446762286</v>
      </c>
      <c r="BK24" s="9">
        <v>137775.28740447501</v>
      </c>
      <c r="BL24" s="9">
        <v>138364.33594723701</v>
      </c>
      <c r="BM24" s="9">
        <v>134830.0446762286</v>
      </c>
      <c r="BN24" s="10">
        <v>137773.9669</v>
      </c>
      <c r="BO24" s="10">
        <v>138660.30647224301</v>
      </c>
      <c r="BP24" s="10">
        <f t="shared" si="34"/>
        <v>2945.242728246405</v>
      </c>
      <c r="BQ24" s="10">
        <f t="shared" si="34"/>
        <v>589.04854276200058</v>
      </c>
      <c r="BR24" s="10">
        <f t="shared" si="35"/>
        <v>1.3205044750066008</v>
      </c>
      <c r="BS24" s="10">
        <f t="shared" si="36"/>
        <v>-295.97052500600694</v>
      </c>
      <c r="BT24" s="18">
        <f t="shared" si="37"/>
        <v>4.2754296061288275E-3</v>
      </c>
      <c r="BU24" s="18">
        <f t="shared" si="38"/>
        <v>6.4332877406828451E-3</v>
      </c>
      <c r="BV24" s="18">
        <f t="shared" si="39"/>
        <v>2.1844112974366389E-2</v>
      </c>
      <c r="BW24" s="18">
        <f t="shared" si="40"/>
        <v>2.1834319129988618E-2</v>
      </c>
      <c r="BX24" s="1"/>
      <c r="BY24" s="9">
        <v>1225.8349060108301</v>
      </c>
      <c r="BZ24" s="9">
        <v>1225.8349060108301</v>
      </c>
      <c r="CA24" s="9">
        <v>1225.8349060108301</v>
      </c>
      <c r="CB24" s="9">
        <v>1225.834906</v>
      </c>
      <c r="CC24" s="10">
        <v>1225.8349140302935</v>
      </c>
      <c r="CD24" s="10">
        <v>1225.8349060108301</v>
      </c>
      <c r="CE24" s="10">
        <f t="shared" si="41"/>
        <v>0</v>
      </c>
      <c r="CF24" s="10">
        <f t="shared" si="41"/>
        <v>0</v>
      </c>
      <c r="CG24" s="10">
        <f t="shared" si="42"/>
        <v>-8.0194633937935578E-6</v>
      </c>
      <c r="CH24" s="10">
        <f t="shared" si="43"/>
        <v>0</v>
      </c>
      <c r="CI24" s="18">
        <f t="shared" si="44"/>
        <v>0</v>
      </c>
      <c r="CJ24" s="18">
        <f t="shared" si="45"/>
        <v>-6.5420419193537318E-9</v>
      </c>
      <c r="CK24" s="18">
        <f t="shared" si="46"/>
        <v>0</v>
      </c>
      <c r="CL24" s="18">
        <f t="shared" si="47"/>
        <v>6.5508767861180439E-9</v>
      </c>
      <c r="CM24" s="6"/>
      <c r="CN24" s="9">
        <v>482.41530000000017</v>
      </c>
      <c r="CO24" s="9">
        <v>482.41530000000017</v>
      </c>
      <c r="CP24" s="9">
        <v>482.41530000000017</v>
      </c>
      <c r="CQ24" s="9">
        <v>482.41530000000017</v>
      </c>
      <c r="CR24" s="9">
        <v>482.41530000000017</v>
      </c>
      <c r="CS24" s="9">
        <v>482.41530000000017</v>
      </c>
      <c r="CT24" s="10">
        <f t="shared" si="48"/>
        <v>0</v>
      </c>
      <c r="CU24" s="10">
        <f t="shared" si="48"/>
        <v>0</v>
      </c>
      <c r="CV24" s="10">
        <f t="shared" si="49"/>
        <v>0</v>
      </c>
      <c r="CW24" s="10">
        <f t="shared" si="50"/>
        <v>0</v>
      </c>
      <c r="CX24" s="18">
        <f t="shared" si="51"/>
        <v>0</v>
      </c>
      <c r="CY24" s="18">
        <f t="shared" si="52"/>
        <v>0</v>
      </c>
      <c r="CZ24" s="18">
        <f t="shared" si="53"/>
        <v>0</v>
      </c>
      <c r="DA24" s="18">
        <f t="shared" si="54"/>
        <v>0</v>
      </c>
      <c r="DB24" s="7"/>
      <c r="DC24" s="9">
        <v>2871.23959995105</v>
      </c>
      <c r="DD24" s="9">
        <v>1951.4691881718186</v>
      </c>
      <c r="DE24" s="9">
        <v>1698.46604166311</v>
      </c>
      <c r="DF24" s="9">
        <v>5666.0656595043902</v>
      </c>
      <c r="DG24" s="10">
        <v>6208.6164019999997</v>
      </c>
      <c r="DH24" s="10">
        <v>6373.4133542525096</v>
      </c>
      <c r="DI24" s="10">
        <f t="shared" si="55"/>
        <v>-919.77041177923138</v>
      </c>
      <c r="DJ24" s="10">
        <f t="shared" si="55"/>
        <v>-253.0031465087086</v>
      </c>
      <c r="DK24" s="10">
        <f t="shared" si="56"/>
        <v>-4257.1472138281806</v>
      </c>
      <c r="DL24" s="10">
        <f t="shared" si="57"/>
        <v>-4674.9473125894001</v>
      </c>
      <c r="DM24" s="18">
        <f t="shared" si="58"/>
        <v>-0.12964752302634497</v>
      </c>
      <c r="DN24" s="18">
        <f t="shared" si="59"/>
        <v>2.6543265291671662E-2</v>
      </c>
      <c r="DO24" s="18">
        <f t="shared" si="60"/>
        <v>-0.32033913568025185</v>
      </c>
      <c r="DP24" s="18">
        <f t="shared" si="61"/>
        <v>9.5754404396200782E-2</v>
      </c>
      <c r="DQ24" s="7"/>
      <c r="DR24" s="9">
        <v>62.732148200838097</v>
      </c>
      <c r="DS24" s="9">
        <v>71.568909778000005</v>
      </c>
      <c r="DT24" s="9">
        <v>74.019931898256601</v>
      </c>
      <c r="DU24" s="9">
        <v>62.732148199999997</v>
      </c>
      <c r="DV24" s="10">
        <v>71.568909778000005</v>
      </c>
      <c r="DW24" s="10">
        <v>74.019931898256601</v>
      </c>
      <c r="DX24" s="10">
        <f t="shared" si="62"/>
        <v>8.8367615771619086</v>
      </c>
      <c r="DY24" s="10">
        <f t="shared" si="62"/>
        <v>2.4510221202565958</v>
      </c>
      <c r="DZ24" s="10">
        <f t="shared" si="63"/>
        <v>0</v>
      </c>
      <c r="EA24" s="10">
        <f t="shared" si="64"/>
        <v>0</v>
      </c>
      <c r="EB24" s="18">
        <f t="shared" si="65"/>
        <v>3.4247023293486445E-2</v>
      </c>
      <c r="EC24" s="18">
        <f t="shared" si="66"/>
        <v>3.4247023293486445E-2</v>
      </c>
      <c r="ED24" s="18">
        <f t="shared" si="67"/>
        <v>0.14086496048040406</v>
      </c>
      <c r="EE24" s="18">
        <f t="shared" si="68"/>
        <v>0.14086496049564598</v>
      </c>
      <c r="EF24" s="6"/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0</v>
      </c>
      <c r="EM24" s="10">
        <f t="shared" si="69"/>
        <v>0</v>
      </c>
      <c r="EN24" s="10">
        <f t="shared" si="69"/>
        <v>0</v>
      </c>
      <c r="EO24" s="10">
        <f t="shared" si="70"/>
        <v>0</v>
      </c>
      <c r="EP24" s="10">
        <f t="shared" si="71"/>
        <v>0</v>
      </c>
      <c r="EQ24" s="18">
        <f t="shared" si="72"/>
        <v>0</v>
      </c>
      <c r="ER24" s="18">
        <f t="shared" si="73"/>
        <v>0</v>
      </c>
      <c r="ES24" s="18">
        <f t="shared" si="74"/>
        <v>0</v>
      </c>
      <c r="ET24" s="18">
        <f t="shared" si="75"/>
        <v>0</v>
      </c>
      <c r="EU24" s="7"/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10">
        <f t="shared" si="76"/>
        <v>0</v>
      </c>
      <c r="FC24" s="10">
        <f t="shared" si="76"/>
        <v>0</v>
      </c>
      <c r="FD24" s="10">
        <f t="shared" si="77"/>
        <v>0</v>
      </c>
      <c r="FE24" s="10">
        <f t="shared" si="78"/>
        <v>0</v>
      </c>
      <c r="FF24" s="18">
        <f t="shared" si="79"/>
        <v>0</v>
      </c>
      <c r="FG24" s="18">
        <f t="shared" si="80"/>
        <v>0</v>
      </c>
      <c r="FH24" s="18">
        <f t="shared" si="81"/>
        <v>0</v>
      </c>
      <c r="FI24" s="18">
        <f t="shared" si="82"/>
        <v>0</v>
      </c>
      <c r="FJ24" s="7"/>
    </row>
    <row r="25" spans="1:166">
      <c r="A25" s="5" t="s">
        <v>22</v>
      </c>
      <c r="B25" s="9">
        <f t="shared" si="0"/>
        <v>63261.639411847071</v>
      </c>
      <c r="C25" s="9">
        <f t="shared" si="1"/>
        <v>70245.94806808469</v>
      </c>
      <c r="D25" s="9">
        <f t="shared" si="2"/>
        <v>71590.004035973136</v>
      </c>
      <c r="E25" s="9">
        <f t="shared" si="3"/>
        <v>65294.794999472469</v>
      </c>
      <c r="F25" s="9">
        <f t="shared" si="4"/>
        <v>72923.102358185759</v>
      </c>
      <c r="G25" s="9">
        <f t="shared" si="5"/>
        <v>75286.798322870512</v>
      </c>
      <c r="H25" s="10">
        <f t="shared" si="6"/>
        <v>6984.3086562376193</v>
      </c>
      <c r="I25" s="10">
        <f t="shared" si="6"/>
        <v>1344.0559678884456</v>
      </c>
      <c r="J25" s="10">
        <f t="shared" si="7"/>
        <v>-2677.1542901010689</v>
      </c>
      <c r="K25" s="10">
        <f t="shared" si="8"/>
        <v>-3696.7942868973769</v>
      </c>
      <c r="L25" s="18">
        <f t="shared" si="9"/>
        <v>1.9133572894279145E-2</v>
      </c>
      <c r="M25" s="18">
        <f t="shared" si="10"/>
        <v>3.2413540952696787E-2</v>
      </c>
      <c r="N25" s="18">
        <f t="shared" si="11"/>
        <v>0.11040353555759512</v>
      </c>
      <c r="O25" s="18">
        <f t="shared" si="12"/>
        <v>0.11682872055536617</v>
      </c>
      <c r="P25" s="5"/>
      <c r="Q25" s="10">
        <v>260.92051733</v>
      </c>
      <c r="R25" s="9">
        <v>340.05087455999899</v>
      </c>
      <c r="S25" s="9">
        <v>368.49235661</v>
      </c>
      <c r="T25" s="9">
        <v>260.92051729999997</v>
      </c>
      <c r="U25" s="10">
        <v>202.60761987999999</v>
      </c>
      <c r="V25" s="10">
        <v>225.257320399999</v>
      </c>
      <c r="W25" s="10">
        <f t="shared" si="13"/>
        <v>79.130357229998992</v>
      </c>
      <c r="X25" s="10">
        <f t="shared" si="13"/>
        <v>28.441482050001014</v>
      </c>
      <c r="Y25" s="10">
        <f t="shared" si="14"/>
        <v>137.443254679999</v>
      </c>
      <c r="Z25" s="10">
        <f t="shared" si="15"/>
        <v>143.235036210001</v>
      </c>
      <c r="AA25" s="18">
        <f t="shared" si="16"/>
        <v>8.3638902816533606E-2</v>
      </c>
      <c r="AB25" s="18">
        <f t="shared" si="17"/>
        <v>0.11179096093924766</v>
      </c>
      <c r="AC25" s="18">
        <f t="shared" si="18"/>
        <v>0.30327380169156509</v>
      </c>
      <c r="AD25" s="18">
        <f t="shared" si="19"/>
        <v>-0.22348912237113669</v>
      </c>
      <c r="AE25" s="7"/>
      <c r="AF25" s="9">
        <v>1249.2565999999899</v>
      </c>
      <c r="AG25" s="9">
        <v>1249.2565999999899</v>
      </c>
      <c r="AH25" s="9">
        <v>1249.2565999999899</v>
      </c>
      <c r="AI25" s="9">
        <v>1249.2565999999999</v>
      </c>
      <c r="AJ25" s="10">
        <v>1249.2564</v>
      </c>
      <c r="AK25" s="10">
        <v>1249.2565999999899</v>
      </c>
      <c r="AL25" s="10">
        <f t="shared" si="20"/>
        <v>0</v>
      </c>
      <c r="AM25" s="10">
        <f t="shared" si="20"/>
        <v>0</v>
      </c>
      <c r="AN25" s="10">
        <f t="shared" si="21"/>
        <v>1.9999998994535417E-4</v>
      </c>
      <c r="AO25" s="10">
        <f t="shared" si="22"/>
        <v>0</v>
      </c>
      <c r="AP25" s="18">
        <f t="shared" si="23"/>
        <v>0</v>
      </c>
      <c r="AQ25" s="18">
        <f t="shared" si="24"/>
        <v>1.6009522940635258E-7</v>
      </c>
      <c r="AR25" s="18">
        <f t="shared" si="25"/>
        <v>0</v>
      </c>
      <c r="AS25" s="18">
        <f t="shared" si="26"/>
        <v>-1.6009521178418901E-7</v>
      </c>
      <c r="AT25" s="7"/>
      <c r="AU25" s="9">
        <v>17.5019720877673</v>
      </c>
      <c r="AV25" s="9">
        <v>20.279589453188599</v>
      </c>
      <c r="AW25" s="9">
        <v>20.787598773625302</v>
      </c>
      <c r="AX25" s="9">
        <v>17.5019720877673</v>
      </c>
      <c r="AY25" s="10">
        <v>20.279543149999999</v>
      </c>
      <c r="AZ25" s="10">
        <v>21.061883458469701</v>
      </c>
      <c r="BA25" s="10">
        <f t="shared" si="27"/>
        <v>2.7776173654212997</v>
      </c>
      <c r="BB25" s="10">
        <f t="shared" si="27"/>
        <v>0.50800932043670244</v>
      </c>
      <c r="BC25" s="10">
        <f t="shared" si="28"/>
        <v>4.6303188600660405E-5</v>
      </c>
      <c r="BD25" s="10">
        <f t="shared" si="29"/>
        <v>-0.27428468484439961</v>
      </c>
      <c r="BE25" s="18">
        <f t="shared" si="30"/>
        <v>2.5050276368234228E-2</v>
      </c>
      <c r="BF25" s="18">
        <f t="shared" si="31"/>
        <v>3.8577807334368018E-2</v>
      </c>
      <c r="BG25" s="18">
        <f t="shared" si="32"/>
        <v>0.15870310794077128</v>
      </c>
      <c r="BH25" s="18">
        <f t="shared" si="33"/>
        <v>0.15870046234241422</v>
      </c>
      <c r="BI25" s="1"/>
      <c r="BJ25" s="9">
        <v>58575.290969442569</v>
      </c>
      <c r="BK25" s="9">
        <v>66239.766622201394</v>
      </c>
      <c r="BL25" s="9">
        <v>67772.661751625797</v>
      </c>
      <c r="BM25" s="9">
        <v>58575.290969442569</v>
      </c>
      <c r="BN25" s="10">
        <v>66239.664499999999</v>
      </c>
      <c r="BO25" s="10">
        <v>68537.978902953706</v>
      </c>
      <c r="BP25" s="10">
        <f t="shared" si="34"/>
        <v>7664.4756527588252</v>
      </c>
      <c r="BQ25" s="10">
        <f t="shared" si="34"/>
        <v>1532.8951294244034</v>
      </c>
      <c r="BR25" s="10">
        <f t="shared" si="35"/>
        <v>0.10212220139510464</v>
      </c>
      <c r="BS25" s="10">
        <f t="shared" si="36"/>
        <v>-765.3171513279085</v>
      </c>
      <c r="BT25" s="18">
        <f t="shared" si="37"/>
        <v>2.3141614283867771E-2</v>
      </c>
      <c r="BU25" s="18">
        <f t="shared" si="38"/>
        <v>3.4696951144034059E-2</v>
      </c>
      <c r="BV25" s="18">
        <f t="shared" si="39"/>
        <v>0.13084827281109387</v>
      </c>
      <c r="BW25" s="18">
        <f t="shared" si="40"/>
        <v>0.13084652937628194</v>
      </c>
      <c r="BX25" s="1"/>
      <c r="BY25" s="9">
        <v>195.905362402999</v>
      </c>
      <c r="BZ25" s="9">
        <v>195.905362402999</v>
      </c>
      <c r="CA25" s="9">
        <v>195.905362402999</v>
      </c>
      <c r="CB25" s="9">
        <v>195.9053624</v>
      </c>
      <c r="CC25" s="10">
        <v>195.90536301676107</v>
      </c>
      <c r="CD25" s="10">
        <v>195.905362402999</v>
      </c>
      <c r="CE25" s="10">
        <f t="shared" si="41"/>
        <v>0</v>
      </c>
      <c r="CF25" s="10">
        <f t="shared" si="41"/>
        <v>0</v>
      </c>
      <c r="CG25" s="10">
        <f t="shared" si="42"/>
        <v>-6.1376206872409966E-7</v>
      </c>
      <c r="CH25" s="10">
        <f t="shared" si="43"/>
        <v>0</v>
      </c>
      <c r="CI25" s="18">
        <f t="shared" si="44"/>
        <v>0</v>
      </c>
      <c r="CJ25" s="18">
        <f t="shared" si="45"/>
        <v>-3.1329518460992212E-9</v>
      </c>
      <c r="CK25" s="18">
        <f t="shared" si="46"/>
        <v>0</v>
      </c>
      <c r="CL25" s="18">
        <f t="shared" si="47"/>
        <v>3.1482602778400363E-9</v>
      </c>
      <c r="CM25" s="6"/>
      <c r="CN25" s="9">
        <v>803.65540000000021</v>
      </c>
      <c r="CO25" s="9">
        <v>803.65540000000021</v>
      </c>
      <c r="CP25" s="9">
        <v>803.65540000000021</v>
      </c>
      <c r="CQ25" s="9">
        <v>803.65540000000021</v>
      </c>
      <c r="CR25" s="9">
        <v>803.65540000000021</v>
      </c>
      <c r="CS25" s="9">
        <v>803.65540000000021</v>
      </c>
      <c r="CT25" s="10">
        <f t="shared" si="48"/>
        <v>0</v>
      </c>
      <c r="CU25" s="10">
        <f t="shared" si="48"/>
        <v>0</v>
      </c>
      <c r="CV25" s="10">
        <f t="shared" si="49"/>
        <v>0</v>
      </c>
      <c r="CW25" s="10">
        <f t="shared" si="50"/>
        <v>0</v>
      </c>
      <c r="CX25" s="18">
        <f t="shared" si="51"/>
        <v>0</v>
      </c>
      <c r="CY25" s="18">
        <f t="shared" si="52"/>
        <v>0</v>
      </c>
      <c r="CZ25" s="18">
        <f t="shared" si="53"/>
        <v>0</v>
      </c>
      <c r="DA25" s="18">
        <f t="shared" si="54"/>
        <v>0</v>
      </c>
      <c r="DB25" s="7"/>
      <c r="DC25" s="9">
        <v>2138.9157578331601</v>
      </c>
      <c r="DD25" s="9">
        <v>1374.4393663281164</v>
      </c>
      <c r="DE25" s="9">
        <v>1156.00041596248</v>
      </c>
      <c r="DF25" s="9">
        <v>4172.0713454921297</v>
      </c>
      <c r="DG25" s="10">
        <v>4189.139279</v>
      </c>
      <c r="DH25" s="10">
        <v>4230.4383030570998</v>
      </c>
      <c r="DI25" s="10">
        <f t="shared" si="55"/>
        <v>-764.47639150504369</v>
      </c>
      <c r="DJ25" s="10">
        <f t="shared" si="55"/>
        <v>-218.4389503656364</v>
      </c>
      <c r="DK25" s="10">
        <f t="shared" si="56"/>
        <v>-2814.6999126718838</v>
      </c>
      <c r="DL25" s="10">
        <f t="shared" si="57"/>
        <v>-3074.4378870946198</v>
      </c>
      <c r="DM25" s="18">
        <f t="shared" si="58"/>
        <v>-0.15892949206570459</v>
      </c>
      <c r="DN25" s="18">
        <f t="shared" si="59"/>
        <v>9.8585941661405944E-3</v>
      </c>
      <c r="DO25" s="18">
        <f t="shared" si="60"/>
        <v>-0.35741304383090827</v>
      </c>
      <c r="DP25" s="18">
        <f t="shared" si="61"/>
        <v>4.0909975152538993E-3</v>
      </c>
      <c r="DQ25" s="7"/>
      <c r="DR25" s="9">
        <v>20.192832750582198</v>
      </c>
      <c r="DS25" s="9">
        <v>22.594253138999999</v>
      </c>
      <c r="DT25" s="9">
        <v>23.244550598245699</v>
      </c>
      <c r="DU25" s="9">
        <v>20.192832750000001</v>
      </c>
      <c r="DV25" s="10">
        <v>22.594253138999999</v>
      </c>
      <c r="DW25" s="10">
        <v>23.244550598245699</v>
      </c>
      <c r="DX25" s="10">
        <f t="shared" si="62"/>
        <v>2.4014203884178009</v>
      </c>
      <c r="DY25" s="10">
        <f t="shared" si="62"/>
        <v>0.65029745924569937</v>
      </c>
      <c r="DZ25" s="10">
        <f t="shared" si="63"/>
        <v>0</v>
      </c>
      <c r="EA25" s="10">
        <f t="shared" si="64"/>
        <v>0</v>
      </c>
      <c r="EB25" s="18">
        <f t="shared" si="65"/>
        <v>2.8781542600459727E-2</v>
      </c>
      <c r="EC25" s="18">
        <f t="shared" si="66"/>
        <v>2.8781542600459727E-2</v>
      </c>
      <c r="ED25" s="18">
        <f t="shared" si="67"/>
        <v>0.11892439352515131</v>
      </c>
      <c r="EE25" s="18">
        <f t="shared" si="68"/>
        <v>0.11892439355741201</v>
      </c>
      <c r="EF25" s="6"/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0</v>
      </c>
      <c r="EM25" s="10">
        <f t="shared" si="69"/>
        <v>0</v>
      </c>
      <c r="EN25" s="10">
        <f t="shared" si="69"/>
        <v>0</v>
      </c>
      <c r="EO25" s="10">
        <f t="shared" si="70"/>
        <v>0</v>
      </c>
      <c r="EP25" s="10">
        <f t="shared" si="71"/>
        <v>0</v>
      </c>
      <c r="EQ25" s="18">
        <f t="shared" si="72"/>
        <v>0</v>
      </c>
      <c r="ER25" s="18">
        <f t="shared" si="73"/>
        <v>0</v>
      </c>
      <c r="ES25" s="18">
        <f t="shared" si="74"/>
        <v>0</v>
      </c>
      <c r="ET25" s="18">
        <f t="shared" si="75"/>
        <v>0</v>
      </c>
      <c r="EU25" s="7"/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10">
        <f t="shared" si="76"/>
        <v>0</v>
      </c>
      <c r="FC25" s="10">
        <f t="shared" si="76"/>
        <v>0</v>
      </c>
      <c r="FD25" s="10">
        <f t="shared" si="77"/>
        <v>0</v>
      </c>
      <c r="FE25" s="10">
        <f t="shared" si="78"/>
        <v>0</v>
      </c>
      <c r="FF25" s="18">
        <f t="shared" si="79"/>
        <v>0</v>
      </c>
      <c r="FG25" s="18">
        <f t="shared" si="80"/>
        <v>0</v>
      </c>
      <c r="FH25" s="18">
        <f t="shared" si="81"/>
        <v>0</v>
      </c>
      <c r="FI25" s="18">
        <f t="shared" si="82"/>
        <v>0</v>
      </c>
      <c r="FJ25" s="7"/>
    </row>
    <row r="26" spans="1:166">
      <c r="A26" s="5" t="s">
        <v>23</v>
      </c>
      <c r="B26" s="9">
        <f t="shared" si="0"/>
        <v>116793.65200273946</v>
      </c>
      <c r="C26" s="9">
        <f t="shared" si="1"/>
        <v>117574.86588235793</v>
      </c>
      <c r="D26" s="9">
        <f t="shared" si="2"/>
        <v>117666.77261065959</v>
      </c>
      <c r="E26" s="9">
        <f t="shared" si="3"/>
        <v>120253.18074533359</v>
      </c>
      <c r="F26" s="9">
        <f t="shared" si="4"/>
        <v>122951.58509843578</v>
      </c>
      <c r="G26" s="9">
        <f t="shared" si="5"/>
        <v>123836.88384109648</v>
      </c>
      <c r="H26" s="10">
        <f t="shared" si="6"/>
        <v>781.21387961847358</v>
      </c>
      <c r="I26" s="10">
        <f t="shared" si="6"/>
        <v>91.906728301662952</v>
      </c>
      <c r="J26" s="10">
        <f t="shared" si="7"/>
        <v>-5376.7192160778504</v>
      </c>
      <c r="K26" s="10">
        <f t="shared" si="8"/>
        <v>-6170.1112304368871</v>
      </c>
      <c r="L26" s="18">
        <f t="shared" si="9"/>
        <v>7.8168686489187423E-4</v>
      </c>
      <c r="M26" s="18">
        <f t="shared" si="10"/>
        <v>7.2003849478794769E-3</v>
      </c>
      <c r="N26" s="18">
        <f t="shared" si="11"/>
        <v>6.6888385303693542E-3</v>
      </c>
      <c r="O26" s="18">
        <f t="shared" si="12"/>
        <v>2.2439359494504683E-2</v>
      </c>
      <c r="P26" s="5"/>
      <c r="Q26" s="10">
        <v>786.58568263999996</v>
      </c>
      <c r="R26" s="9">
        <v>690.43712663999895</v>
      </c>
      <c r="S26" s="9">
        <v>706.31025440999895</v>
      </c>
      <c r="T26" s="9">
        <v>786.58568260000004</v>
      </c>
      <c r="U26" s="10">
        <v>661.96182948000001</v>
      </c>
      <c r="V26" s="10">
        <v>718.74570312000003</v>
      </c>
      <c r="W26" s="10">
        <f t="shared" si="13"/>
        <v>-96.148556000001008</v>
      </c>
      <c r="X26" s="10">
        <f t="shared" si="13"/>
        <v>15.873127769999996</v>
      </c>
      <c r="Y26" s="10">
        <f t="shared" si="14"/>
        <v>28.475297159998945</v>
      </c>
      <c r="Z26" s="10">
        <f t="shared" si="15"/>
        <v>-12.435448710001083</v>
      </c>
      <c r="AA26" s="18">
        <f t="shared" si="16"/>
        <v>2.2989968467145322E-2</v>
      </c>
      <c r="AB26" s="18">
        <f t="shared" si="17"/>
        <v>8.5781190260783222E-2</v>
      </c>
      <c r="AC26" s="18">
        <f t="shared" si="18"/>
        <v>-0.1222353242908004</v>
      </c>
      <c r="AD26" s="18">
        <f t="shared" si="19"/>
        <v>-0.15843646264710187</v>
      </c>
      <c r="AE26" s="7"/>
      <c r="AF26" s="9">
        <v>1345.93774999999</v>
      </c>
      <c r="AG26" s="9">
        <v>1341.8208499999901</v>
      </c>
      <c r="AH26" s="9">
        <v>1341.8208499999901</v>
      </c>
      <c r="AI26" s="9">
        <v>1345.9377500000001</v>
      </c>
      <c r="AJ26" s="10">
        <v>1341.82115</v>
      </c>
      <c r="AK26" s="10">
        <v>1341.8208499999901</v>
      </c>
      <c r="AL26" s="10">
        <f t="shared" si="20"/>
        <v>-4.1168999999999869</v>
      </c>
      <c r="AM26" s="10">
        <f t="shared" si="20"/>
        <v>0</v>
      </c>
      <c r="AN26" s="10">
        <f t="shared" si="21"/>
        <v>-3.0000000992913556E-4</v>
      </c>
      <c r="AO26" s="10">
        <f t="shared" si="22"/>
        <v>0</v>
      </c>
      <c r="AP26" s="18">
        <f t="shared" si="23"/>
        <v>0</v>
      </c>
      <c r="AQ26" s="18">
        <f t="shared" si="24"/>
        <v>-2.235767486070223E-7</v>
      </c>
      <c r="AR26" s="18">
        <f t="shared" si="25"/>
        <v>-3.0587595897358681E-3</v>
      </c>
      <c r="AS26" s="18">
        <f t="shared" si="26"/>
        <v>-3.0585366968123614E-3</v>
      </c>
      <c r="AT26" s="7"/>
      <c r="AU26" s="9">
        <v>18.941613296318199</v>
      </c>
      <c r="AV26" s="9">
        <v>22.523781566234501</v>
      </c>
      <c r="AW26" s="9">
        <v>23.1584052175515</v>
      </c>
      <c r="AX26" s="9">
        <v>18.941613296318199</v>
      </c>
      <c r="AY26" s="10">
        <v>22.523721609999999</v>
      </c>
      <c r="AZ26" s="10">
        <v>23.5030782854354</v>
      </c>
      <c r="BA26" s="10">
        <f t="shared" si="27"/>
        <v>3.582168269916302</v>
      </c>
      <c r="BB26" s="10">
        <f t="shared" si="27"/>
        <v>0.63462365131699983</v>
      </c>
      <c r="BC26" s="10">
        <f t="shared" si="28"/>
        <v>5.9956234501612471E-5</v>
      </c>
      <c r="BD26" s="10">
        <f t="shared" si="29"/>
        <v>-0.34467306788389962</v>
      </c>
      <c r="BE26" s="18">
        <f t="shared" si="30"/>
        <v>2.8175715052589877E-2</v>
      </c>
      <c r="BF26" s="18">
        <f t="shared" si="31"/>
        <v>4.3481121476860639E-2</v>
      </c>
      <c r="BG26" s="18">
        <f t="shared" si="32"/>
        <v>0.18911632361392314</v>
      </c>
      <c r="BH26" s="18">
        <f t="shared" si="33"/>
        <v>0.18911315829565992</v>
      </c>
      <c r="BI26" s="1"/>
      <c r="BJ26" s="9">
        <v>107022.92246450424</v>
      </c>
      <c r="BK26" s="9">
        <v>108995.40574602201</v>
      </c>
      <c r="BL26" s="9">
        <v>109389.902398294</v>
      </c>
      <c r="BM26" s="9">
        <v>107022.92246450424</v>
      </c>
      <c r="BN26" s="10">
        <v>108993.15429999999</v>
      </c>
      <c r="BO26" s="10">
        <v>109588.76263625101</v>
      </c>
      <c r="BP26" s="10">
        <f t="shared" si="34"/>
        <v>1972.4832815177651</v>
      </c>
      <c r="BQ26" s="10">
        <f t="shared" si="34"/>
        <v>394.49665227199148</v>
      </c>
      <c r="BR26" s="10">
        <f t="shared" si="35"/>
        <v>2.2514460220118053</v>
      </c>
      <c r="BS26" s="10">
        <f t="shared" si="36"/>
        <v>-198.86023795700748</v>
      </c>
      <c r="BT26" s="18">
        <f t="shared" si="37"/>
        <v>3.6193878959562419E-3</v>
      </c>
      <c r="BU26" s="18">
        <f t="shared" si="38"/>
        <v>5.4646398673041325E-3</v>
      </c>
      <c r="BV26" s="18">
        <f t="shared" si="39"/>
        <v>1.8430474856187644E-2</v>
      </c>
      <c r="BW26" s="18">
        <f t="shared" si="40"/>
        <v>1.8409437811317573E-2</v>
      </c>
      <c r="BX26" s="2"/>
      <c r="BY26" s="9">
        <v>3829.5815643378901</v>
      </c>
      <c r="BZ26" s="9">
        <v>3829.5815643378901</v>
      </c>
      <c r="CA26" s="9">
        <v>3829.5815643378901</v>
      </c>
      <c r="CB26" s="9">
        <v>3829.5815640000001</v>
      </c>
      <c r="CC26" s="10">
        <v>3829.5815765897705</v>
      </c>
      <c r="CD26" s="10">
        <v>3829.5815643378901</v>
      </c>
      <c r="CE26" s="10">
        <f t="shared" si="41"/>
        <v>0</v>
      </c>
      <c r="CF26" s="10">
        <f t="shared" si="41"/>
        <v>0</v>
      </c>
      <c r="CG26" s="10">
        <f t="shared" si="42"/>
        <v>-1.2251880434632767E-5</v>
      </c>
      <c r="CH26" s="10">
        <f t="shared" si="43"/>
        <v>0</v>
      </c>
      <c r="CI26" s="18">
        <f t="shared" si="44"/>
        <v>0</v>
      </c>
      <c r="CJ26" s="18">
        <f t="shared" si="45"/>
        <v>-3.1992739127241743E-9</v>
      </c>
      <c r="CK26" s="18">
        <f t="shared" si="46"/>
        <v>0</v>
      </c>
      <c r="CL26" s="18">
        <f t="shared" si="47"/>
        <v>3.2875054986731272E-9</v>
      </c>
      <c r="CM26" s="6"/>
      <c r="CN26" s="9">
        <v>142.1833</v>
      </c>
      <c r="CO26" s="9">
        <v>142.1833</v>
      </c>
      <c r="CP26" s="9">
        <v>142.1833</v>
      </c>
      <c r="CQ26" s="9">
        <v>142.1833</v>
      </c>
      <c r="CR26" s="9">
        <v>142.1833</v>
      </c>
      <c r="CS26" s="9">
        <v>142.1833</v>
      </c>
      <c r="CT26" s="10">
        <f t="shared" si="48"/>
        <v>0</v>
      </c>
      <c r="CU26" s="10">
        <f t="shared" si="48"/>
        <v>0</v>
      </c>
      <c r="CV26" s="10">
        <f t="shared" si="49"/>
        <v>0</v>
      </c>
      <c r="CW26" s="10">
        <f t="shared" si="50"/>
        <v>0</v>
      </c>
      <c r="CX26" s="18">
        <f t="shared" si="51"/>
        <v>0</v>
      </c>
      <c r="CY26" s="18">
        <f t="shared" si="52"/>
        <v>0</v>
      </c>
      <c r="CZ26" s="18">
        <f t="shared" si="53"/>
        <v>0</v>
      </c>
      <c r="DA26" s="18">
        <f t="shared" si="54"/>
        <v>0</v>
      </c>
      <c r="DB26" s="7"/>
      <c r="DC26" s="9">
        <v>3601.6280080326901</v>
      </c>
      <c r="DD26" s="9">
        <v>2500.9512520358003</v>
      </c>
      <c r="DE26" s="9">
        <v>2180.0771872431301</v>
      </c>
      <c r="DF26" s="9">
        <v>7061.15675100304</v>
      </c>
      <c r="DG26" s="10">
        <v>7908.3969589999997</v>
      </c>
      <c r="DH26" s="10">
        <v>8138.5480579451196</v>
      </c>
      <c r="DI26" s="10">
        <f t="shared" si="55"/>
        <v>-1100.6767559968898</v>
      </c>
      <c r="DJ26" s="10">
        <f t="shared" si="55"/>
        <v>-320.8740647926702</v>
      </c>
      <c r="DK26" s="10">
        <f t="shared" si="56"/>
        <v>-5407.4457069641994</v>
      </c>
      <c r="DL26" s="10">
        <f t="shared" si="57"/>
        <v>-5958.470870701989</v>
      </c>
      <c r="DM26" s="18">
        <f t="shared" si="58"/>
        <v>-0.12830080735539143</v>
      </c>
      <c r="DN26" s="18">
        <f t="shared" si="59"/>
        <v>2.9102117677995518E-2</v>
      </c>
      <c r="DO26" s="18">
        <f t="shared" si="60"/>
        <v>-0.30560534112408522</v>
      </c>
      <c r="DP26" s="18">
        <f t="shared" si="61"/>
        <v>0.11998603598151378</v>
      </c>
      <c r="DQ26" s="7"/>
      <c r="DR26" s="9">
        <v>45.871619928324598</v>
      </c>
      <c r="DS26" s="9">
        <v>51.962261755999997</v>
      </c>
      <c r="DT26" s="9">
        <v>53.738651157049098</v>
      </c>
      <c r="DU26" s="9">
        <v>45.871619930000001</v>
      </c>
      <c r="DV26" s="10">
        <v>51.962261755999997</v>
      </c>
      <c r="DW26" s="10">
        <v>53.738651157049098</v>
      </c>
      <c r="DX26" s="10">
        <f t="shared" si="62"/>
        <v>6.0906418276753982</v>
      </c>
      <c r="DY26" s="10">
        <f t="shared" si="62"/>
        <v>1.7763894010491015</v>
      </c>
      <c r="DZ26" s="10">
        <f t="shared" si="63"/>
        <v>0</v>
      </c>
      <c r="EA26" s="10">
        <f t="shared" si="64"/>
        <v>0</v>
      </c>
      <c r="EB26" s="18">
        <f t="shared" si="65"/>
        <v>3.4186144733085733E-2</v>
      </c>
      <c r="EC26" s="18">
        <f t="shared" si="66"/>
        <v>3.4186144733085733E-2</v>
      </c>
      <c r="ED26" s="18">
        <f t="shared" si="67"/>
        <v>0.13277581731781346</v>
      </c>
      <c r="EE26" s="18">
        <f t="shared" si="68"/>
        <v>0.13277581727644025</v>
      </c>
      <c r="EF26" s="6"/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v>0</v>
      </c>
      <c r="EM26" s="10">
        <f t="shared" si="69"/>
        <v>0</v>
      </c>
      <c r="EN26" s="10">
        <f t="shared" si="69"/>
        <v>0</v>
      </c>
      <c r="EO26" s="10">
        <f t="shared" si="70"/>
        <v>0</v>
      </c>
      <c r="EP26" s="10">
        <f t="shared" si="71"/>
        <v>0</v>
      </c>
      <c r="EQ26" s="18">
        <f t="shared" si="72"/>
        <v>0</v>
      </c>
      <c r="ER26" s="18">
        <f t="shared" si="73"/>
        <v>0</v>
      </c>
      <c r="ES26" s="18">
        <f t="shared" si="74"/>
        <v>0</v>
      </c>
      <c r="ET26" s="18">
        <f t="shared" si="75"/>
        <v>0</v>
      </c>
      <c r="EU26" s="7"/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10">
        <f t="shared" si="76"/>
        <v>0</v>
      </c>
      <c r="FC26" s="10">
        <f t="shared" si="76"/>
        <v>0</v>
      </c>
      <c r="FD26" s="10">
        <f t="shared" si="77"/>
        <v>0</v>
      </c>
      <c r="FE26" s="10">
        <f t="shared" si="78"/>
        <v>0</v>
      </c>
      <c r="FF26" s="18">
        <f t="shared" si="79"/>
        <v>0</v>
      </c>
      <c r="FG26" s="18">
        <f t="shared" si="80"/>
        <v>0</v>
      </c>
      <c r="FH26" s="18">
        <f t="shared" si="81"/>
        <v>0</v>
      </c>
      <c r="FI26" s="18">
        <f t="shared" si="82"/>
        <v>0</v>
      </c>
      <c r="FJ26" s="7"/>
    </row>
    <row r="27" spans="1:166">
      <c r="A27" s="5" t="s">
        <v>24</v>
      </c>
      <c r="B27" s="9">
        <f t="shared" si="0"/>
        <v>47700.62546403725</v>
      </c>
      <c r="C27" s="9">
        <f t="shared" si="1"/>
        <v>48129.874646559176</v>
      </c>
      <c r="D27" s="9">
        <f t="shared" si="2"/>
        <v>48179.370528395331</v>
      </c>
      <c r="E27" s="9">
        <f t="shared" si="3"/>
        <v>48244.098771750068</v>
      </c>
      <c r="F27" s="9">
        <f t="shared" si="4"/>
        <v>48995.900089586481</v>
      </c>
      <c r="G27" s="9">
        <f t="shared" si="5"/>
        <v>49155.845389310052</v>
      </c>
      <c r="H27" s="10">
        <f t="shared" si="6"/>
        <v>429.24918252192583</v>
      </c>
      <c r="I27" s="10">
        <f t="shared" si="6"/>
        <v>49.495881836155604</v>
      </c>
      <c r="J27" s="10">
        <f t="shared" si="7"/>
        <v>-866.0254430273053</v>
      </c>
      <c r="K27" s="10">
        <f t="shared" si="8"/>
        <v>-976.47486091472092</v>
      </c>
      <c r="L27" s="18">
        <f t="shared" si="9"/>
        <v>1.0283816901587148E-3</v>
      </c>
      <c r="M27" s="18">
        <f t="shared" si="10"/>
        <v>3.2644629332478732E-3</v>
      </c>
      <c r="N27" s="18">
        <f t="shared" si="11"/>
        <v>8.9988166474996856E-3</v>
      </c>
      <c r="O27" s="18">
        <f t="shared" si="12"/>
        <v>1.5583280379913309E-2</v>
      </c>
      <c r="P27" s="5"/>
      <c r="Q27" s="10">
        <v>10.278777</v>
      </c>
      <c r="R27" s="9">
        <v>153.95742010000001</v>
      </c>
      <c r="S27" s="9">
        <v>161.90766273</v>
      </c>
      <c r="T27" s="9">
        <v>10.278777</v>
      </c>
      <c r="U27" s="10">
        <v>211.41087543999998</v>
      </c>
      <c r="V27" s="10">
        <v>202.23572784000001</v>
      </c>
      <c r="W27" s="10">
        <f t="shared" si="13"/>
        <v>143.67864310000002</v>
      </c>
      <c r="X27" s="10">
        <f t="shared" si="13"/>
        <v>7.9502426299999911</v>
      </c>
      <c r="Y27" s="10">
        <f t="shared" si="14"/>
        <v>-57.453455339999977</v>
      </c>
      <c r="Z27" s="10">
        <f t="shared" si="15"/>
        <v>-40.328065110000011</v>
      </c>
      <c r="AA27" s="18">
        <f t="shared" si="16"/>
        <v>5.1639230021106278E-2</v>
      </c>
      <c r="AB27" s="18">
        <f t="shared" si="17"/>
        <v>-4.339960080532352E-2</v>
      </c>
      <c r="AC27" s="18">
        <f t="shared" si="18"/>
        <v>13.978184671191915</v>
      </c>
      <c r="AD27" s="18">
        <f t="shared" si="19"/>
        <v>19.5677071737231</v>
      </c>
      <c r="AE27" s="7"/>
      <c r="AF27" s="9">
        <v>212.92299999999901</v>
      </c>
      <c r="AG27" s="9">
        <v>212.92299999999901</v>
      </c>
      <c r="AH27" s="9">
        <v>212.92299999999901</v>
      </c>
      <c r="AI27" s="9">
        <v>212.923</v>
      </c>
      <c r="AJ27" s="10">
        <v>212.923</v>
      </c>
      <c r="AK27" s="10">
        <v>212.92299999999901</v>
      </c>
      <c r="AL27" s="10">
        <f t="shared" si="20"/>
        <v>0</v>
      </c>
      <c r="AM27" s="10">
        <f t="shared" si="20"/>
        <v>0</v>
      </c>
      <c r="AN27" s="10">
        <f t="shared" si="21"/>
        <v>-9.9475983006414026E-13</v>
      </c>
      <c r="AO27" s="10">
        <f t="shared" si="22"/>
        <v>0</v>
      </c>
      <c r="AP27" s="18">
        <f t="shared" si="23"/>
        <v>0</v>
      </c>
      <c r="AQ27" s="18">
        <f t="shared" si="24"/>
        <v>-4.6719228550421527E-15</v>
      </c>
      <c r="AR27" s="18">
        <f t="shared" si="25"/>
        <v>0</v>
      </c>
      <c r="AS27" s="18">
        <f t="shared" si="26"/>
        <v>0</v>
      </c>
      <c r="AT27" s="7"/>
      <c r="AU27" s="9">
        <v>6.28085956288799</v>
      </c>
      <c r="AV27" s="9">
        <v>7.6840270721149002</v>
      </c>
      <c r="AW27" s="9">
        <v>7.92617337242294</v>
      </c>
      <c r="AX27" s="9">
        <v>6.28085956288799</v>
      </c>
      <c r="AY27" s="10">
        <v>7.6840035699999998</v>
      </c>
      <c r="AZ27" s="10">
        <v>8.0583428191852899</v>
      </c>
      <c r="BA27" s="10">
        <f t="shared" si="27"/>
        <v>1.4031675092269102</v>
      </c>
      <c r="BB27" s="10">
        <f t="shared" si="27"/>
        <v>0.24214630030803974</v>
      </c>
      <c r="BC27" s="10">
        <f t="shared" si="28"/>
        <v>2.3502114900431081E-5</v>
      </c>
      <c r="BD27" s="10">
        <f t="shared" si="29"/>
        <v>-0.13216944676234998</v>
      </c>
      <c r="BE27" s="18">
        <f t="shared" si="30"/>
        <v>3.1512942111667108E-2</v>
      </c>
      <c r="BF27" s="18">
        <f t="shared" si="31"/>
        <v>4.8716693813989229E-2</v>
      </c>
      <c r="BG27" s="18">
        <f t="shared" si="32"/>
        <v>0.22340373879999992</v>
      </c>
      <c r="BH27" s="18">
        <f t="shared" si="33"/>
        <v>0.22339999693717605</v>
      </c>
      <c r="BI27" s="1"/>
      <c r="BJ27" s="9">
        <v>45890.106512965031</v>
      </c>
      <c r="BK27" s="9">
        <v>46364.125835160303</v>
      </c>
      <c r="BL27" s="9">
        <v>46458.929698377397</v>
      </c>
      <c r="BM27" s="9">
        <v>45890.106512965031</v>
      </c>
      <c r="BN27" s="10">
        <v>46363.339290000004</v>
      </c>
      <c r="BO27" s="10">
        <v>46506.738259095902</v>
      </c>
      <c r="BP27" s="10">
        <f t="shared" si="34"/>
        <v>474.01932219527225</v>
      </c>
      <c r="BQ27" s="10">
        <f t="shared" si="34"/>
        <v>94.803863217093749</v>
      </c>
      <c r="BR27" s="10">
        <f t="shared" si="35"/>
        <v>0.78654516029928345</v>
      </c>
      <c r="BS27" s="10">
        <f t="shared" si="36"/>
        <v>-47.80856071850576</v>
      </c>
      <c r="BT27" s="18">
        <f t="shared" si="37"/>
        <v>2.0447676195632938E-3</v>
      </c>
      <c r="BU27" s="18">
        <f t="shared" si="38"/>
        <v>3.092938759198222E-3</v>
      </c>
      <c r="BV27" s="18">
        <f t="shared" si="39"/>
        <v>1.0329444802254941E-2</v>
      </c>
      <c r="BW27" s="18">
        <f t="shared" si="40"/>
        <v>1.0312305047739945E-2</v>
      </c>
      <c r="BX27" s="2"/>
      <c r="BY27" s="9">
        <v>49.910019095800003</v>
      </c>
      <c r="BZ27" s="9">
        <v>49.910019095800003</v>
      </c>
      <c r="CA27" s="9">
        <v>49.910019095800003</v>
      </c>
      <c r="CB27" s="9">
        <v>49.9100191</v>
      </c>
      <c r="CC27" s="10">
        <v>49.910018952476172</v>
      </c>
      <c r="CD27" s="10">
        <v>49.910019095800003</v>
      </c>
      <c r="CE27" s="10">
        <f t="shared" si="41"/>
        <v>0</v>
      </c>
      <c r="CF27" s="10">
        <f t="shared" si="41"/>
        <v>0</v>
      </c>
      <c r="CG27" s="10">
        <f t="shared" si="42"/>
        <v>1.4332383102555468E-7</v>
      </c>
      <c r="CH27" s="10">
        <f t="shared" si="43"/>
        <v>0</v>
      </c>
      <c r="CI27" s="18">
        <f t="shared" si="44"/>
        <v>0</v>
      </c>
      <c r="CJ27" s="18">
        <f t="shared" si="45"/>
        <v>2.8716444921014E-9</v>
      </c>
      <c r="CK27" s="18">
        <f t="shared" si="46"/>
        <v>0</v>
      </c>
      <c r="CL27" s="18">
        <f t="shared" si="47"/>
        <v>-2.9557958598407059E-9</v>
      </c>
      <c r="CM27" s="6"/>
      <c r="CN27" s="9">
        <v>945.87860000000012</v>
      </c>
      <c r="CO27" s="9">
        <v>945.87860000000012</v>
      </c>
      <c r="CP27" s="9">
        <v>945.87860000000012</v>
      </c>
      <c r="CQ27" s="9">
        <v>945.87860000000012</v>
      </c>
      <c r="CR27" s="9">
        <v>945.87860000000012</v>
      </c>
      <c r="CS27" s="9">
        <v>945.87860000000012</v>
      </c>
      <c r="CT27" s="10">
        <f t="shared" si="48"/>
        <v>0</v>
      </c>
      <c r="CU27" s="10">
        <f t="shared" si="48"/>
        <v>0</v>
      </c>
      <c r="CV27" s="10">
        <f t="shared" si="49"/>
        <v>0</v>
      </c>
      <c r="CW27" s="10">
        <f t="shared" si="50"/>
        <v>0</v>
      </c>
      <c r="CX27" s="18">
        <f t="shared" si="51"/>
        <v>0</v>
      </c>
      <c r="CY27" s="18">
        <f t="shared" si="52"/>
        <v>0</v>
      </c>
      <c r="CZ27" s="18">
        <f t="shared" si="53"/>
        <v>0</v>
      </c>
      <c r="DA27" s="18">
        <f t="shared" si="54"/>
        <v>0</v>
      </c>
      <c r="DB27" s="7"/>
      <c r="DC27" s="9">
        <v>570.475037528602</v>
      </c>
      <c r="DD27" s="9">
        <v>378.36264050695786</v>
      </c>
      <c r="DE27" s="9">
        <v>324.24515362775003</v>
      </c>
      <c r="DF27" s="9">
        <v>1113.9483452321499</v>
      </c>
      <c r="DG27" s="10">
        <v>1187.7211970000001</v>
      </c>
      <c r="DH27" s="10">
        <v>1212.4512192672</v>
      </c>
      <c r="DI27" s="10">
        <f t="shared" si="55"/>
        <v>-192.11239702164414</v>
      </c>
      <c r="DJ27" s="10">
        <f t="shared" si="55"/>
        <v>-54.117486879207831</v>
      </c>
      <c r="DK27" s="10">
        <f t="shared" si="56"/>
        <v>-809.35855649304222</v>
      </c>
      <c r="DL27" s="10">
        <f t="shared" si="57"/>
        <v>-888.20606563945</v>
      </c>
      <c r="DM27" s="18">
        <f t="shared" si="58"/>
        <v>-0.14303073582184878</v>
      </c>
      <c r="DN27" s="18">
        <f t="shared" si="59"/>
        <v>2.0821403482285377E-2</v>
      </c>
      <c r="DO27" s="18">
        <f t="shared" si="60"/>
        <v>-0.33675863864948197</v>
      </c>
      <c r="DP27" s="18">
        <f t="shared" si="61"/>
        <v>6.6226456624858765E-2</v>
      </c>
      <c r="DQ27" s="7"/>
      <c r="DR27" s="9">
        <v>14.7726578849245</v>
      </c>
      <c r="DS27" s="9">
        <v>17.033104624</v>
      </c>
      <c r="DT27" s="9">
        <v>17.650221191963801</v>
      </c>
      <c r="DU27" s="9">
        <v>14.77265789</v>
      </c>
      <c r="DV27" s="10">
        <v>17.033104624</v>
      </c>
      <c r="DW27" s="10">
        <v>17.650221191963801</v>
      </c>
      <c r="DX27" s="10">
        <f t="shared" si="62"/>
        <v>2.2604467390754994</v>
      </c>
      <c r="DY27" s="10">
        <f t="shared" si="62"/>
        <v>0.61711656796380154</v>
      </c>
      <c r="DZ27" s="10">
        <f t="shared" si="63"/>
        <v>0</v>
      </c>
      <c r="EA27" s="10">
        <f t="shared" si="64"/>
        <v>0</v>
      </c>
      <c r="EB27" s="18">
        <f t="shared" si="65"/>
        <v>3.6230421968656931E-2</v>
      </c>
      <c r="EC27" s="18">
        <f t="shared" si="66"/>
        <v>3.6230421968656931E-2</v>
      </c>
      <c r="ED27" s="18">
        <f t="shared" si="67"/>
        <v>0.15301557490086368</v>
      </c>
      <c r="EE27" s="18">
        <f t="shared" si="68"/>
        <v>0.15301557450471767</v>
      </c>
      <c r="EF27" s="6"/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v>0</v>
      </c>
      <c r="EM27" s="10">
        <f t="shared" si="69"/>
        <v>0</v>
      </c>
      <c r="EN27" s="10">
        <f t="shared" si="69"/>
        <v>0</v>
      </c>
      <c r="EO27" s="10">
        <f t="shared" si="70"/>
        <v>0</v>
      </c>
      <c r="EP27" s="10">
        <f t="shared" si="71"/>
        <v>0</v>
      </c>
      <c r="EQ27" s="18">
        <f t="shared" si="72"/>
        <v>0</v>
      </c>
      <c r="ER27" s="18">
        <f t="shared" si="73"/>
        <v>0</v>
      </c>
      <c r="ES27" s="18">
        <f t="shared" si="74"/>
        <v>0</v>
      </c>
      <c r="ET27" s="18">
        <f t="shared" si="75"/>
        <v>0</v>
      </c>
      <c r="EU27" s="7"/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10">
        <f t="shared" si="76"/>
        <v>0</v>
      </c>
      <c r="FC27" s="10">
        <f t="shared" si="76"/>
        <v>0</v>
      </c>
      <c r="FD27" s="10">
        <f t="shared" si="77"/>
        <v>0</v>
      </c>
      <c r="FE27" s="10">
        <f t="shared" si="78"/>
        <v>0</v>
      </c>
      <c r="FF27" s="18">
        <f t="shared" si="79"/>
        <v>0</v>
      </c>
      <c r="FG27" s="18">
        <f t="shared" si="80"/>
        <v>0</v>
      </c>
      <c r="FH27" s="18">
        <f t="shared" si="81"/>
        <v>0</v>
      </c>
      <c r="FI27" s="18">
        <f t="shared" si="82"/>
        <v>0</v>
      </c>
      <c r="FJ27" s="7"/>
    </row>
    <row r="28" spans="1:166">
      <c r="A28" s="5" t="s">
        <v>25</v>
      </c>
      <c r="B28" s="9">
        <f t="shared" si="0"/>
        <v>172651.08470708079</v>
      </c>
      <c r="C28" s="9">
        <f t="shared" si="1"/>
        <v>175440.23403574579</v>
      </c>
      <c r="D28" s="9">
        <f t="shared" si="2"/>
        <v>175956.5915244816</v>
      </c>
      <c r="E28" s="9">
        <f t="shared" si="3"/>
        <v>173676.27650969906</v>
      </c>
      <c r="F28" s="9">
        <f t="shared" si="4"/>
        <v>176929.67685191616</v>
      </c>
      <c r="G28" s="9">
        <f t="shared" si="5"/>
        <v>177910.71317257464</v>
      </c>
      <c r="H28" s="10">
        <f t="shared" si="6"/>
        <v>2789.1493286649929</v>
      </c>
      <c r="I28" s="10">
        <f t="shared" si="6"/>
        <v>516.35748873581178</v>
      </c>
      <c r="J28" s="10">
        <f t="shared" si="7"/>
        <v>-1489.442816170369</v>
      </c>
      <c r="K28" s="10">
        <f t="shared" si="8"/>
        <v>-1954.1216480930452</v>
      </c>
      <c r="L28" s="18">
        <f t="shared" si="9"/>
        <v>2.9432102138589509E-3</v>
      </c>
      <c r="M28" s="18">
        <f t="shared" si="10"/>
        <v>5.5447810571630698E-3</v>
      </c>
      <c r="N28" s="18">
        <f t="shared" si="11"/>
        <v>1.6154832351022025E-2</v>
      </c>
      <c r="O28" s="18">
        <f t="shared" si="12"/>
        <v>1.8732554656279755E-2</v>
      </c>
      <c r="P28" s="5"/>
      <c r="Q28" s="10">
        <v>195.603752219999</v>
      </c>
      <c r="R28" s="9">
        <v>270.81584763000001</v>
      </c>
      <c r="S28" s="9">
        <v>272.77430968999897</v>
      </c>
      <c r="T28" s="9">
        <v>195.6037522</v>
      </c>
      <c r="U28" s="10">
        <v>260.38226309999999</v>
      </c>
      <c r="V28" s="10">
        <v>278.35803443999998</v>
      </c>
      <c r="W28" s="10">
        <f t="shared" si="13"/>
        <v>75.212095410001012</v>
      </c>
      <c r="X28" s="10">
        <f t="shared" si="13"/>
        <v>1.9584620599989648</v>
      </c>
      <c r="Y28" s="10">
        <f t="shared" si="14"/>
        <v>10.433584530000019</v>
      </c>
      <c r="Z28" s="10">
        <f t="shared" si="15"/>
        <v>-5.5837247500010108</v>
      </c>
      <c r="AA28" s="18">
        <f t="shared" si="16"/>
        <v>7.2317114272968915E-3</v>
      </c>
      <c r="AB28" s="18">
        <f t="shared" si="17"/>
        <v>6.9036082281443215E-2</v>
      </c>
      <c r="AC28" s="18">
        <f t="shared" si="18"/>
        <v>0.3845125390304816</v>
      </c>
      <c r="AD28" s="18">
        <f t="shared" si="19"/>
        <v>0.33117212820010505</v>
      </c>
      <c r="AE28" s="7"/>
      <c r="AF28" s="9">
        <v>1486.9844799999901</v>
      </c>
      <c r="AG28" s="9">
        <v>1486.9844799999901</v>
      </c>
      <c r="AH28" s="9">
        <v>1486.9844799999901</v>
      </c>
      <c r="AI28" s="9">
        <v>1486.9844800000001</v>
      </c>
      <c r="AJ28" s="10">
        <v>1487.1583149999999</v>
      </c>
      <c r="AK28" s="10">
        <v>1487.21038749999</v>
      </c>
      <c r="AL28" s="10">
        <f t="shared" si="20"/>
        <v>0</v>
      </c>
      <c r="AM28" s="10">
        <f t="shared" si="20"/>
        <v>0</v>
      </c>
      <c r="AN28" s="10">
        <f t="shared" si="21"/>
        <v>-0.17383500000983076</v>
      </c>
      <c r="AO28" s="10">
        <f t="shared" si="22"/>
        <v>-0.22590749999994841</v>
      </c>
      <c r="AP28" s="18">
        <f t="shared" si="23"/>
        <v>0</v>
      </c>
      <c r="AQ28" s="18">
        <f t="shared" si="24"/>
        <v>3.5014765721239068E-5</v>
      </c>
      <c r="AR28" s="18">
        <f t="shared" si="25"/>
        <v>0</v>
      </c>
      <c r="AS28" s="18">
        <f t="shared" si="26"/>
        <v>1.169043808714307E-4</v>
      </c>
      <c r="AT28" s="7"/>
      <c r="AU28" s="9">
        <v>17.6057288552052</v>
      </c>
      <c r="AV28" s="9">
        <v>21.5368299122689</v>
      </c>
      <c r="AW28" s="9">
        <v>22.215277520227701</v>
      </c>
      <c r="AX28" s="9">
        <v>17.6057288552052</v>
      </c>
      <c r="AY28" s="10">
        <v>21.536764030000001</v>
      </c>
      <c r="AZ28" s="10">
        <v>22.5855855029418</v>
      </c>
      <c r="BA28" s="10">
        <f t="shared" si="27"/>
        <v>3.9311010570636995</v>
      </c>
      <c r="BB28" s="10">
        <f t="shared" si="27"/>
        <v>0.67844760795880177</v>
      </c>
      <c r="BC28" s="10">
        <f t="shared" si="28"/>
        <v>6.588226889903126E-5</v>
      </c>
      <c r="BD28" s="10">
        <f t="shared" si="29"/>
        <v>-0.37030798271409893</v>
      </c>
      <c r="BE28" s="18">
        <f t="shared" si="30"/>
        <v>3.1501739611748063E-2</v>
      </c>
      <c r="BF28" s="18">
        <f t="shared" si="31"/>
        <v>4.8699120790886972E-2</v>
      </c>
      <c r="BG28" s="18">
        <f t="shared" si="32"/>
        <v>0.22328533452913282</v>
      </c>
      <c r="BH28" s="18">
        <f t="shared" si="33"/>
        <v>0.22328159243646281</v>
      </c>
      <c r="BI28" s="1"/>
      <c r="BJ28" s="9">
        <v>166772.83369031982</v>
      </c>
      <c r="BK28" s="9">
        <v>169792.79937502099</v>
      </c>
      <c r="BL28" s="9">
        <v>170396.79250511201</v>
      </c>
      <c r="BM28" s="9">
        <v>166772.83369031982</v>
      </c>
      <c r="BN28" s="10">
        <v>169788.83689999999</v>
      </c>
      <c r="BO28" s="10">
        <v>170701.254042646</v>
      </c>
      <c r="BP28" s="10">
        <f t="shared" si="34"/>
        <v>3019.9656847011647</v>
      </c>
      <c r="BQ28" s="10">
        <f t="shared" si="34"/>
        <v>603.9931300910248</v>
      </c>
      <c r="BR28" s="10">
        <f t="shared" si="35"/>
        <v>3.9624750209914055</v>
      </c>
      <c r="BS28" s="10">
        <f t="shared" si="36"/>
        <v>-304.46153753399267</v>
      </c>
      <c r="BT28" s="18">
        <f t="shared" si="37"/>
        <v>3.5572364217694914E-3</v>
      </c>
      <c r="BU28" s="18">
        <f t="shared" si="38"/>
        <v>5.3738346955247264E-3</v>
      </c>
      <c r="BV28" s="18">
        <f t="shared" si="39"/>
        <v>1.8108259108368534E-2</v>
      </c>
      <c r="BW28" s="18">
        <f t="shared" si="40"/>
        <v>1.808449939323202E-2</v>
      </c>
      <c r="BX28" s="2"/>
      <c r="BY28" s="9">
        <v>3061.5788861997103</v>
      </c>
      <c r="BZ28" s="9">
        <v>3061.5788861997398</v>
      </c>
      <c r="CA28" s="9">
        <v>3061.5788861997398</v>
      </c>
      <c r="CB28" s="9">
        <v>3142.7746809999999</v>
      </c>
      <c r="CC28" s="10">
        <v>3142.7746829481503</v>
      </c>
      <c r="CD28" s="10">
        <v>3142.7746810796102</v>
      </c>
      <c r="CE28" s="10">
        <f t="shared" si="41"/>
        <v>2.9558577807620168E-11</v>
      </c>
      <c r="CF28" s="10">
        <f t="shared" si="41"/>
        <v>0</v>
      </c>
      <c r="CG28" s="10">
        <f t="shared" si="42"/>
        <v>-81.19579674841043</v>
      </c>
      <c r="CH28" s="10">
        <f t="shared" si="43"/>
        <v>-81.195794879870391</v>
      </c>
      <c r="CI28" s="18">
        <f t="shared" si="44"/>
        <v>0</v>
      </c>
      <c r="CJ28" s="18">
        <f t="shared" si="45"/>
        <v>-5.9455106638051199E-10</v>
      </c>
      <c r="CK28" s="18">
        <f t="shared" si="46"/>
        <v>9.6546843659190389E-15</v>
      </c>
      <c r="CL28" s="18">
        <f t="shared" si="47"/>
        <v>6.1988229569914786E-10</v>
      </c>
      <c r="CM28" s="1"/>
      <c r="CN28" s="9">
        <v>79.70350000000002</v>
      </c>
      <c r="CO28" s="9">
        <v>79.70350000000002</v>
      </c>
      <c r="CP28" s="9">
        <v>79.70350000000002</v>
      </c>
      <c r="CQ28" s="9">
        <v>79.70350000000002</v>
      </c>
      <c r="CR28" s="9">
        <v>79.70350000000002</v>
      </c>
      <c r="CS28" s="9">
        <v>79.70350000000002</v>
      </c>
      <c r="CT28" s="10">
        <f t="shared" si="48"/>
        <v>0</v>
      </c>
      <c r="CU28" s="10">
        <f t="shared" si="48"/>
        <v>0</v>
      </c>
      <c r="CV28" s="10">
        <f t="shared" si="49"/>
        <v>0</v>
      </c>
      <c r="CW28" s="10">
        <f t="shared" si="50"/>
        <v>0</v>
      </c>
      <c r="CX28" s="18">
        <f t="shared" si="51"/>
        <v>0</v>
      </c>
      <c r="CY28" s="18">
        <f t="shared" si="52"/>
        <v>0</v>
      </c>
      <c r="CZ28" s="18">
        <f t="shared" si="53"/>
        <v>0</v>
      </c>
      <c r="DA28" s="18">
        <f t="shared" si="54"/>
        <v>0</v>
      </c>
      <c r="DB28" s="7"/>
      <c r="DC28" s="9">
        <v>1008.03249280051</v>
      </c>
      <c r="DD28" s="9">
        <v>693.7544841448032</v>
      </c>
      <c r="DE28" s="9">
        <v>602.23794918374301</v>
      </c>
      <c r="DF28" s="9">
        <v>1952.02850063401</v>
      </c>
      <c r="DG28" s="10">
        <v>2116.223794</v>
      </c>
      <c r="DH28" s="10">
        <v>2164.5223246301998</v>
      </c>
      <c r="DI28" s="10">
        <f t="shared" si="55"/>
        <v>-314.2780086557068</v>
      </c>
      <c r="DJ28" s="10">
        <f t="shared" si="55"/>
        <v>-91.516534961060188</v>
      </c>
      <c r="DK28" s="10">
        <f t="shared" si="56"/>
        <v>-1422.4693098551968</v>
      </c>
      <c r="DL28" s="10">
        <f t="shared" si="57"/>
        <v>-1562.2843754464568</v>
      </c>
      <c r="DM28" s="18">
        <f t="shared" si="58"/>
        <v>-0.13191487342077993</v>
      </c>
      <c r="DN28" s="18">
        <f t="shared" si="59"/>
        <v>2.282297872613364E-2</v>
      </c>
      <c r="DO28" s="18">
        <f t="shared" si="60"/>
        <v>-0.31177368874547035</v>
      </c>
      <c r="DP28" s="18">
        <f t="shared" si="61"/>
        <v>8.4115213129654656E-2</v>
      </c>
      <c r="DQ28" s="7"/>
      <c r="DR28" s="9">
        <v>28.742176685566101</v>
      </c>
      <c r="DS28" s="9">
        <v>33.060632837999997</v>
      </c>
      <c r="DT28" s="9">
        <v>34.304616775893102</v>
      </c>
      <c r="DU28" s="9">
        <v>28.742176690000001</v>
      </c>
      <c r="DV28" s="10">
        <v>33.060632837999997</v>
      </c>
      <c r="DW28" s="10">
        <v>34.304616775893102</v>
      </c>
      <c r="DX28" s="10">
        <f t="shared" si="62"/>
        <v>4.318456152433896</v>
      </c>
      <c r="DY28" s="10">
        <f t="shared" si="62"/>
        <v>1.2439839378931055</v>
      </c>
      <c r="DZ28" s="10">
        <f t="shared" si="63"/>
        <v>0</v>
      </c>
      <c r="EA28" s="10">
        <f t="shared" si="64"/>
        <v>0</v>
      </c>
      <c r="EB28" s="18">
        <f t="shared" si="65"/>
        <v>3.7627348030170385E-2</v>
      </c>
      <c r="EC28" s="18">
        <f t="shared" si="66"/>
        <v>3.7627348030170385E-2</v>
      </c>
      <c r="ED28" s="18">
        <f t="shared" si="67"/>
        <v>0.15024805531178023</v>
      </c>
      <c r="EE28" s="18">
        <f t="shared" si="68"/>
        <v>0.1502480551343377</v>
      </c>
      <c r="EF28" s="6"/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v>0</v>
      </c>
      <c r="EM28" s="10">
        <f t="shared" si="69"/>
        <v>0</v>
      </c>
      <c r="EN28" s="10">
        <f t="shared" si="69"/>
        <v>0</v>
      </c>
      <c r="EO28" s="10">
        <f t="shared" si="70"/>
        <v>0</v>
      </c>
      <c r="EP28" s="10">
        <f t="shared" si="71"/>
        <v>0</v>
      </c>
      <c r="EQ28" s="18">
        <f t="shared" si="72"/>
        <v>0</v>
      </c>
      <c r="ER28" s="18">
        <f t="shared" si="73"/>
        <v>0</v>
      </c>
      <c r="ES28" s="18">
        <f t="shared" si="74"/>
        <v>0</v>
      </c>
      <c r="ET28" s="18">
        <f t="shared" si="75"/>
        <v>0</v>
      </c>
      <c r="EU28" s="7"/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10">
        <f t="shared" si="76"/>
        <v>0</v>
      </c>
      <c r="FC28" s="10">
        <f t="shared" si="76"/>
        <v>0</v>
      </c>
      <c r="FD28" s="10">
        <f t="shared" si="77"/>
        <v>0</v>
      </c>
      <c r="FE28" s="10">
        <f t="shared" si="78"/>
        <v>0</v>
      </c>
      <c r="FF28" s="18">
        <f t="shared" si="79"/>
        <v>0</v>
      </c>
      <c r="FG28" s="18">
        <f t="shared" si="80"/>
        <v>0</v>
      </c>
      <c r="FH28" s="18">
        <f t="shared" si="81"/>
        <v>0</v>
      </c>
      <c r="FI28" s="18">
        <f t="shared" si="82"/>
        <v>0</v>
      </c>
      <c r="FJ28" s="7"/>
    </row>
    <row r="29" spans="1:166">
      <c r="A29" s="5" t="s">
        <v>26</v>
      </c>
      <c r="B29" s="9">
        <f t="shared" si="0"/>
        <v>8652.5773882483572</v>
      </c>
      <c r="C29" s="9">
        <f t="shared" si="1"/>
        <v>8423.0656495469884</v>
      </c>
      <c r="D29" s="9">
        <f t="shared" si="2"/>
        <v>8722.4895660698276</v>
      </c>
      <c r="E29" s="9">
        <f t="shared" si="3"/>
        <v>9647.9967334002831</v>
      </c>
      <c r="F29" s="9">
        <f t="shared" si="4"/>
        <v>9934.3210184491745</v>
      </c>
      <c r="G29" s="9">
        <f t="shared" si="5"/>
        <v>10109.42214909255</v>
      </c>
      <c r="H29" s="10">
        <f t="shared" si="6"/>
        <v>-229.51173870136881</v>
      </c>
      <c r="I29" s="10">
        <f t="shared" si="6"/>
        <v>299.42391652283914</v>
      </c>
      <c r="J29" s="10">
        <f t="shared" si="7"/>
        <v>-1511.2553689021861</v>
      </c>
      <c r="K29" s="10">
        <f t="shared" si="8"/>
        <v>-1386.9325830227226</v>
      </c>
      <c r="L29" s="18">
        <f t="shared" si="9"/>
        <v>3.5548092461910569E-2</v>
      </c>
      <c r="M29" s="18">
        <f t="shared" si="10"/>
        <v>1.7625878036173055E-2</v>
      </c>
      <c r="N29" s="18">
        <f t="shared" si="11"/>
        <v>-2.6525245415670484E-2</v>
      </c>
      <c r="O29" s="18">
        <f t="shared" si="12"/>
        <v>2.9677071101990408E-2</v>
      </c>
      <c r="P29" s="5"/>
      <c r="Q29" s="10">
        <v>408.04501142999902</v>
      </c>
      <c r="R29" s="9">
        <v>436.523019919999</v>
      </c>
      <c r="S29" s="9">
        <v>818.62467904000005</v>
      </c>
      <c r="T29" s="9">
        <v>408.04501140000002</v>
      </c>
      <c r="U29" s="10">
        <v>381.88787228000001</v>
      </c>
      <c r="V29" s="10">
        <v>442.64916534999901</v>
      </c>
      <c r="W29" s="10">
        <f t="shared" si="13"/>
        <v>28.478008489999979</v>
      </c>
      <c r="X29" s="10">
        <f t="shared" si="13"/>
        <v>382.10165912000105</v>
      </c>
      <c r="Y29" s="10">
        <f t="shared" si="14"/>
        <v>54.635147639998991</v>
      </c>
      <c r="Z29" s="10">
        <f t="shared" si="15"/>
        <v>375.97551369000104</v>
      </c>
      <c r="AA29" s="18">
        <f t="shared" si="16"/>
        <v>0.87532991774415081</v>
      </c>
      <c r="AB29" s="18">
        <f t="shared" si="17"/>
        <v>0.15910767919188815</v>
      </c>
      <c r="AC29" s="18">
        <f t="shared" si="18"/>
        <v>6.9791340887120343E-2</v>
      </c>
      <c r="AD29" s="18">
        <f t="shared" si="19"/>
        <v>-6.4103563060984428E-2</v>
      </c>
      <c r="AE29" s="7"/>
      <c r="AF29" s="9">
        <v>361.24086499999902</v>
      </c>
      <c r="AG29" s="9">
        <v>361.24086499999902</v>
      </c>
      <c r="AH29" s="9">
        <v>361.24086499999902</v>
      </c>
      <c r="AI29" s="9">
        <v>361.24086499999999</v>
      </c>
      <c r="AJ29" s="10">
        <v>361.24083999999999</v>
      </c>
      <c r="AK29" s="10">
        <v>361.24086499999902</v>
      </c>
      <c r="AL29" s="10">
        <f t="shared" si="20"/>
        <v>0</v>
      </c>
      <c r="AM29" s="10">
        <f t="shared" si="20"/>
        <v>0</v>
      </c>
      <c r="AN29" s="10">
        <f t="shared" si="21"/>
        <v>2.4999999027386366E-5</v>
      </c>
      <c r="AO29" s="10">
        <f t="shared" si="22"/>
        <v>0</v>
      </c>
      <c r="AP29" s="18">
        <f t="shared" si="23"/>
        <v>0</v>
      </c>
      <c r="AQ29" s="18">
        <f t="shared" si="24"/>
        <v>6.9205904369468215E-8</v>
      </c>
      <c r="AR29" s="18">
        <f t="shared" si="25"/>
        <v>0</v>
      </c>
      <c r="AS29" s="18">
        <f t="shared" si="26"/>
        <v>-6.9205902255063213E-8</v>
      </c>
      <c r="AT29" s="7"/>
      <c r="AU29" s="9">
        <v>2.5478995042355801</v>
      </c>
      <c r="AV29" s="9">
        <v>3.1171097795684699</v>
      </c>
      <c r="AW29" s="9">
        <v>3.2153390796077201</v>
      </c>
      <c r="AX29" s="9">
        <v>2.5478995042355801</v>
      </c>
      <c r="AY29" s="10">
        <v>3.1171002410000002</v>
      </c>
      <c r="AZ29" s="10">
        <v>3.2689550639342499</v>
      </c>
      <c r="BA29" s="10">
        <f t="shared" si="27"/>
        <v>0.56921027533288981</v>
      </c>
      <c r="BB29" s="10">
        <f t="shared" si="27"/>
        <v>9.8229300039250234E-2</v>
      </c>
      <c r="BC29" s="10">
        <f t="shared" si="28"/>
        <v>9.5385684697468776E-6</v>
      </c>
      <c r="BD29" s="10">
        <f t="shared" si="29"/>
        <v>-5.3615984326529809E-2</v>
      </c>
      <c r="BE29" s="18">
        <f t="shared" si="30"/>
        <v>3.1512942111666345E-2</v>
      </c>
      <c r="BF29" s="18">
        <f t="shared" si="31"/>
        <v>4.8716695387868915E-2</v>
      </c>
      <c r="BG29" s="18">
        <f t="shared" si="32"/>
        <v>0.22340373879999795</v>
      </c>
      <c r="BH29" s="18">
        <f t="shared" si="33"/>
        <v>0.22339999510113781</v>
      </c>
      <c r="BI29" s="1"/>
      <c r="BJ29" s="9">
        <v>5598.2801170119983</v>
      </c>
      <c r="BK29" s="9">
        <v>5667.8868758334502</v>
      </c>
      <c r="BL29" s="9">
        <v>5681.8082274160497</v>
      </c>
      <c r="BM29" s="9">
        <v>5598.2801170119983</v>
      </c>
      <c r="BN29" s="10">
        <v>5667.7625580000004</v>
      </c>
      <c r="BO29" s="10">
        <v>5688.8291613346601</v>
      </c>
      <c r="BP29" s="10">
        <f t="shared" si="34"/>
        <v>69.606758821451876</v>
      </c>
      <c r="BQ29" s="10">
        <f t="shared" si="34"/>
        <v>13.921351582599527</v>
      </c>
      <c r="BR29" s="10">
        <f t="shared" si="35"/>
        <v>0.1243178334498225</v>
      </c>
      <c r="BS29" s="10">
        <f t="shared" si="36"/>
        <v>-7.0209339186103534</v>
      </c>
      <c r="BT29" s="18">
        <f t="shared" si="37"/>
        <v>2.4561802109983755E-3</v>
      </c>
      <c r="BU29" s="18">
        <f t="shared" si="38"/>
        <v>3.7169170583768309E-3</v>
      </c>
      <c r="BV29" s="18">
        <f t="shared" si="39"/>
        <v>1.243359699167813E-2</v>
      </c>
      <c r="BW29" s="18">
        <f t="shared" si="40"/>
        <v>1.2411390558478754E-2</v>
      </c>
      <c r="BX29" s="2"/>
      <c r="BY29" s="9">
        <v>198.64339925463099</v>
      </c>
      <c r="BZ29" s="9">
        <v>198.64339925463099</v>
      </c>
      <c r="CA29" s="9">
        <v>198.64339925463099</v>
      </c>
      <c r="CB29" s="9">
        <v>198.6433993</v>
      </c>
      <c r="CC29" s="10">
        <v>198.64339868217519</v>
      </c>
      <c r="CD29" s="10">
        <v>198.64339925463099</v>
      </c>
      <c r="CE29" s="10">
        <f t="shared" si="41"/>
        <v>0</v>
      </c>
      <c r="CF29" s="10">
        <f t="shared" si="41"/>
        <v>0</v>
      </c>
      <c r="CG29" s="10">
        <f t="shared" si="42"/>
        <v>5.7245580364906345E-7</v>
      </c>
      <c r="CH29" s="10">
        <f t="shared" si="43"/>
        <v>0</v>
      </c>
      <c r="CI29" s="18">
        <f t="shared" si="44"/>
        <v>0</v>
      </c>
      <c r="CJ29" s="18">
        <f t="shared" si="45"/>
        <v>2.8818264661539517E-9</v>
      </c>
      <c r="CK29" s="18">
        <f t="shared" si="46"/>
        <v>0</v>
      </c>
      <c r="CL29" s="18">
        <f t="shared" si="47"/>
        <v>-3.1102206877036097E-9</v>
      </c>
      <c r="CM29" s="6"/>
      <c r="CN29" s="9">
        <v>1026.1563999999998</v>
      </c>
      <c r="CO29" s="9">
        <v>1026.1563999999998</v>
      </c>
      <c r="CP29" s="9">
        <v>1026.1563999999998</v>
      </c>
      <c r="CQ29" s="9">
        <v>1026.1563999999998</v>
      </c>
      <c r="CR29" s="9">
        <v>1026.1563999999998</v>
      </c>
      <c r="CS29" s="9">
        <v>1026.1563999999998</v>
      </c>
      <c r="CT29" s="10">
        <f t="shared" si="48"/>
        <v>0</v>
      </c>
      <c r="CU29" s="10">
        <f t="shared" si="48"/>
        <v>0</v>
      </c>
      <c r="CV29" s="10">
        <f t="shared" si="49"/>
        <v>0</v>
      </c>
      <c r="CW29" s="10">
        <f t="shared" si="50"/>
        <v>0</v>
      </c>
      <c r="CX29" s="18">
        <f t="shared" si="51"/>
        <v>0</v>
      </c>
      <c r="CY29" s="18">
        <f t="shared" si="52"/>
        <v>0</v>
      </c>
      <c r="CZ29" s="18">
        <f t="shared" si="53"/>
        <v>0</v>
      </c>
      <c r="DA29" s="18">
        <f t="shared" si="54"/>
        <v>0</v>
      </c>
      <c r="DB29" s="7"/>
      <c r="DC29" s="9">
        <v>1039.3476509351201</v>
      </c>
      <c r="DD29" s="9">
        <v>708.5210765133412</v>
      </c>
      <c r="DE29" s="9">
        <v>611.02535125737404</v>
      </c>
      <c r="DF29" s="9">
        <v>2034.76699607405</v>
      </c>
      <c r="DG29" s="10">
        <v>2274.535946</v>
      </c>
      <c r="DH29" s="10">
        <v>2366.8588980671602</v>
      </c>
      <c r="DI29" s="10">
        <f t="shared" si="55"/>
        <v>-330.8265744217789</v>
      </c>
      <c r="DJ29" s="10">
        <f t="shared" si="55"/>
        <v>-97.495725255967159</v>
      </c>
      <c r="DK29" s="10">
        <f t="shared" si="56"/>
        <v>-1566.0148694866589</v>
      </c>
      <c r="DL29" s="10">
        <f t="shared" si="57"/>
        <v>-1755.8335468097862</v>
      </c>
      <c r="DM29" s="18">
        <f t="shared" si="58"/>
        <v>-0.13760455191502174</v>
      </c>
      <c r="DN29" s="18">
        <f t="shared" si="59"/>
        <v>4.0589796890007142E-2</v>
      </c>
      <c r="DO29" s="18">
        <f t="shared" si="60"/>
        <v>-0.31830213319299677</v>
      </c>
      <c r="DP29" s="18">
        <f t="shared" si="61"/>
        <v>0.11783607183946294</v>
      </c>
      <c r="DQ29" s="7"/>
      <c r="DR29" s="9">
        <v>18.316045112374599</v>
      </c>
      <c r="DS29" s="9">
        <v>20.976903245999999</v>
      </c>
      <c r="DT29" s="9">
        <v>21.775305022167199</v>
      </c>
      <c r="DU29" s="9">
        <v>18.316045110000001</v>
      </c>
      <c r="DV29" s="10">
        <v>20.976903245999999</v>
      </c>
      <c r="DW29" s="10">
        <v>21.775305022167199</v>
      </c>
      <c r="DX29" s="10">
        <f t="shared" si="62"/>
        <v>2.6608581336253998</v>
      </c>
      <c r="DY29" s="10">
        <f t="shared" si="62"/>
        <v>0.79840177616719998</v>
      </c>
      <c r="DZ29" s="10">
        <f t="shared" si="63"/>
        <v>0</v>
      </c>
      <c r="EA29" s="10">
        <f t="shared" si="64"/>
        <v>0</v>
      </c>
      <c r="EB29" s="18">
        <f t="shared" si="65"/>
        <v>3.8060993408044821E-2</v>
      </c>
      <c r="EC29" s="18">
        <f t="shared" si="66"/>
        <v>3.8060993408044821E-2</v>
      </c>
      <c r="ED29" s="18">
        <f t="shared" si="67"/>
        <v>0.14527470954019892</v>
      </c>
      <c r="EE29" s="18">
        <f t="shared" si="68"/>
        <v>0.14527470968867898</v>
      </c>
      <c r="EF29" s="6"/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v>0</v>
      </c>
      <c r="EM29" s="10">
        <f t="shared" si="69"/>
        <v>0</v>
      </c>
      <c r="EN29" s="10">
        <f t="shared" si="69"/>
        <v>0</v>
      </c>
      <c r="EO29" s="10">
        <f t="shared" si="70"/>
        <v>0</v>
      </c>
      <c r="EP29" s="10">
        <f t="shared" si="71"/>
        <v>0</v>
      </c>
      <c r="EQ29" s="18">
        <f t="shared" si="72"/>
        <v>0</v>
      </c>
      <c r="ER29" s="18">
        <f t="shared" si="73"/>
        <v>0</v>
      </c>
      <c r="ES29" s="18">
        <f t="shared" si="74"/>
        <v>0</v>
      </c>
      <c r="ET29" s="18">
        <f t="shared" si="75"/>
        <v>0</v>
      </c>
      <c r="EU29" s="7"/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10">
        <f t="shared" si="76"/>
        <v>0</v>
      </c>
      <c r="FC29" s="10">
        <f t="shared" si="76"/>
        <v>0</v>
      </c>
      <c r="FD29" s="10">
        <f t="shared" si="77"/>
        <v>0</v>
      </c>
      <c r="FE29" s="10">
        <f t="shared" si="78"/>
        <v>0</v>
      </c>
      <c r="FF29" s="18">
        <f t="shared" si="79"/>
        <v>0</v>
      </c>
      <c r="FG29" s="18">
        <f t="shared" si="80"/>
        <v>0</v>
      </c>
      <c r="FH29" s="18">
        <f t="shared" si="81"/>
        <v>0</v>
      </c>
      <c r="FI29" s="18">
        <f t="shared" si="82"/>
        <v>0</v>
      </c>
      <c r="FJ29" s="7"/>
    </row>
    <row r="30" spans="1:166">
      <c r="A30" s="5" t="s">
        <v>27</v>
      </c>
      <c r="B30" s="9">
        <f t="shared" si="0"/>
        <v>3126.1585262023827</v>
      </c>
      <c r="C30" s="9">
        <f t="shared" si="1"/>
        <v>2955.1801130244635</v>
      </c>
      <c r="D30" s="9">
        <f t="shared" si="2"/>
        <v>2906.6404204499004</v>
      </c>
      <c r="E30" s="9">
        <f t="shared" si="3"/>
        <v>3797.6825139645521</v>
      </c>
      <c r="F30" s="9">
        <f t="shared" si="4"/>
        <v>4049.3429289067994</v>
      </c>
      <c r="G30" s="9">
        <f t="shared" si="5"/>
        <v>4086.3945003027575</v>
      </c>
      <c r="H30" s="10">
        <f t="shared" si="6"/>
        <v>-170.97841317791926</v>
      </c>
      <c r="I30" s="10">
        <f t="shared" si="6"/>
        <v>-48.539692574563105</v>
      </c>
      <c r="J30" s="10">
        <f t="shared" si="7"/>
        <v>-1094.162815882336</v>
      </c>
      <c r="K30" s="10">
        <f t="shared" si="8"/>
        <v>-1179.7540798528571</v>
      </c>
      <c r="L30" s="18">
        <f t="shared" si="9"/>
        <v>-1.6425290749837042E-2</v>
      </c>
      <c r="M30" s="18">
        <f t="shared" si="10"/>
        <v>9.1500206444507879E-3</v>
      </c>
      <c r="N30" s="18">
        <f t="shared" si="11"/>
        <v>-5.4692816037586439E-2</v>
      </c>
      <c r="O30" s="18">
        <f t="shared" si="12"/>
        <v>6.6266838793622329E-2</v>
      </c>
      <c r="P30" s="5"/>
      <c r="Q30" s="10">
        <v>143.913702094299</v>
      </c>
      <c r="R30" s="9">
        <v>205.12466387999899</v>
      </c>
      <c r="S30" s="9">
        <v>219.844516709999</v>
      </c>
      <c r="T30" s="9">
        <v>143.91370209999999</v>
      </c>
      <c r="U30" s="10">
        <v>257.16341319999998</v>
      </c>
      <c r="V30" s="10">
        <v>254.731356019999</v>
      </c>
      <c r="W30" s="10">
        <f t="shared" si="13"/>
        <v>61.210961785699993</v>
      </c>
      <c r="X30" s="10">
        <f t="shared" si="13"/>
        <v>14.719852830000008</v>
      </c>
      <c r="Y30" s="10">
        <f t="shared" si="14"/>
        <v>-52.038749320000989</v>
      </c>
      <c r="Z30" s="10">
        <f t="shared" si="15"/>
        <v>-34.886839309999999</v>
      </c>
      <c r="AA30" s="18">
        <f t="shared" si="16"/>
        <v>7.1760521390111048E-2</v>
      </c>
      <c r="AB30" s="18">
        <f t="shared" si="17"/>
        <v>-9.4572441302508796E-3</v>
      </c>
      <c r="AC30" s="18">
        <f t="shared" si="18"/>
        <v>0.42533102056947786</v>
      </c>
      <c r="AD30" s="18">
        <f t="shared" si="19"/>
        <v>0.78692792588510574</v>
      </c>
      <c r="AE30" s="7"/>
      <c r="AF30" s="9">
        <v>51.785587744600001</v>
      </c>
      <c r="AG30" s="9">
        <v>51.785587744600001</v>
      </c>
      <c r="AH30" s="9">
        <v>51.785587744600001</v>
      </c>
      <c r="AI30" s="9">
        <v>51.785587739999997</v>
      </c>
      <c r="AJ30" s="10">
        <v>51.785629800000002</v>
      </c>
      <c r="AK30" s="10">
        <v>51.785587744600001</v>
      </c>
      <c r="AL30" s="10">
        <f t="shared" si="20"/>
        <v>0</v>
      </c>
      <c r="AM30" s="10">
        <f t="shared" si="20"/>
        <v>0</v>
      </c>
      <c r="AN30" s="10">
        <f t="shared" si="21"/>
        <v>-4.2055400001572707E-5</v>
      </c>
      <c r="AO30" s="10">
        <f t="shared" si="22"/>
        <v>0</v>
      </c>
      <c r="AP30" s="18">
        <f t="shared" si="23"/>
        <v>0</v>
      </c>
      <c r="AQ30" s="18">
        <f t="shared" si="24"/>
        <v>-8.1210560080072069E-7</v>
      </c>
      <c r="AR30" s="18">
        <f t="shared" si="25"/>
        <v>0</v>
      </c>
      <c r="AS30" s="18">
        <f t="shared" si="26"/>
        <v>8.1219508826812489E-7</v>
      </c>
      <c r="AT30" s="7"/>
      <c r="AU30" s="9">
        <v>0.35143713047194403</v>
      </c>
      <c r="AV30" s="9">
        <v>0.39613930174668799</v>
      </c>
      <c r="AW30" s="9">
        <v>0.40470969758606401</v>
      </c>
      <c r="AX30" s="9">
        <v>0.35143713047194403</v>
      </c>
      <c r="AY30" s="10">
        <v>0.396138563</v>
      </c>
      <c r="AZ30" s="10">
        <v>0.40929807807357799</v>
      </c>
      <c r="BA30" s="10">
        <f t="shared" si="27"/>
        <v>4.4702171274743963E-2</v>
      </c>
      <c r="BB30" s="10">
        <f t="shared" si="27"/>
        <v>8.5703958393760216E-3</v>
      </c>
      <c r="BC30" s="10">
        <f t="shared" si="28"/>
        <v>7.3874668798934451E-7</v>
      </c>
      <c r="BD30" s="10">
        <f t="shared" si="29"/>
        <v>-4.5883804875139766E-3</v>
      </c>
      <c r="BE30" s="18">
        <f t="shared" si="30"/>
        <v>2.1634803215906048E-2</v>
      </c>
      <c r="BF30" s="18">
        <f t="shared" si="31"/>
        <v>3.3219474958255925E-2</v>
      </c>
      <c r="BG30" s="18">
        <f t="shared" si="32"/>
        <v>0.12719820246288016</v>
      </c>
      <c r="BH30" s="18">
        <f t="shared" si="33"/>
        <v>0.12719610038935422</v>
      </c>
      <c r="BI30" s="1"/>
      <c r="BJ30" s="9">
        <v>1353.7168869840002</v>
      </c>
      <c r="BK30" s="9">
        <v>1387.2335795342101</v>
      </c>
      <c r="BL30" s="9">
        <v>1393.93691803965</v>
      </c>
      <c r="BM30" s="9">
        <v>1353.7168869840002</v>
      </c>
      <c r="BN30" s="10">
        <v>1387.230965</v>
      </c>
      <c r="BO30" s="10">
        <v>1397.2855049657501</v>
      </c>
      <c r="BP30" s="10">
        <f t="shared" si="34"/>
        <v>33.516692550209882</v>
      </c>
      <c r="BQ30" s="10">
        <f t="shared" si="34"/>
        <v>6.7033385054398877</v>
      </c>
      <c r="BR30" s="10">
        <f t="shared" si="35"/>
        <v>2.6145342101244751E-3</v>
      </c>
      <c r="BS30" s="10">
        <f t="shared" si="36"/>
        <v>-3.3485869261000971</v>
      </c>
      <c r="BT30" s="18">
        <f t="shared" si="37"/>
        <v>4.832162805409209E-3</v>
      </c>
      <c r="BU30" s="18">
        <f t="shared" si="38"/>
        <v>7.2479206559162334E-3</v>
      </c>
      <c r="BV30" s="18">
        <f t="shared" si="39"/>
        <v>2.4759011926698393E-2</v>
      </c>
      <c r="BW30" s="18">
        <f t="shared" si="40"/>
        <v>2.4757080552246864E-2</v>
      </c>
      <c r="BX30" s="2"/>
      <c r="BY30" s="9">
        <v>835.04917891929995</v>
      </c>
      <c r="BZ30" s="9">
        <v>789.38231476029796</v>
      </c>
      <c r="CA30" s="9">
        <v>780.24894192849797</v>
      </c>
      <c r="CB30" s="9">
        <v>835.04917890000002</v>
      </c>
      <c r="CC30" s="10">
        <v>789.38232079379986</v>
      </c>
      <c r="CD30" s="10">
        <v>775.67334198169704</v>
      </c>
      <c r="CE30" s="10">
        <f t="shared" si="41"/>
        <v>-45.666864159001989</v>
      </c>
      <c r="CF30" s="10">
        <f t="shared" si="41"/>
        <v>-9.1333728317999885</v>
      </c>
      <c r="CG30" s="10">
        <f t="shared" si="42"/>
        <v>-6.0335019043122884E-6</v>
      </c>
      <c r="CH30" s="10">
        <f t="shared" si="43"/>
        <v>4.575599946800935</v>
      </c>
      <c r="CI30" s="18">
        <f t="shared" si="44"/>
        <v>-1.1570278002204049E-2</v>
      </c>
      <c r="CJ30" s="18">
        <f t="shared" si="45"/>
        <v>-1.7366716293211546E-2</v>
      </c>
      <c r="CK30" s="18">
        <f t="shared" si="46"/>
        <v>-5.4687634347599642E-2</v>
      </c>
      <c r="CL30" s="18">
        <f t="shared" si="47"/>
        <v>-5.4687627100426038E-2</v>
      </c>
      <c r="CM30" s="6"/>
      <c r="CN30" s="9">
        <v>28.799300000000006</v>
      </c>
      <c r="CO30" s="9">
        <v>28.799300000000006</v>
      </c>
      <c r="CP30" s="9">
        <v>28.799300000000006</v>
      </c>
      <c r="CQ30" s="9">
        <v>28.799300000000006</v>
      </c>
      <c r="CR30" s="9">
        <v>28.799300000000006</v>
      </c>
      <c r="CS30" s="9">
        <v>28.799300000000006</v>
      </c>
      <c r="CT30" s="10">
        <f t="shared" si="48"/>
        <v>0</v>
      </c>
      <c r="CU30" s="10">
        <f t="shared" si="48"/>
        <v>0</v>
      </c>
      <c r="CV30" s="10">
        <f t="shared" si="49"/>
        <v>0</v>
      </c>
      <c r="CW30" s="10">
        <f t="shared" si="50"/>
        <v>0</v>
      </c>
      <c r="CX30" s="18">
        <f t="shared" si="51"/>
        <v>0</v>
      </c>
      <c r="CY30" s="18">
        <f t="shared" si="52"/>
        <v>0</v>
      </c>
      <c r="CZ30" s="18">
        <f t="shared" si="53"/>
        <v>0</v>
      </c>
      <c r="DA30" s="18">
        <f t="shared" si="54"/>
        <v>0</v>
      </c>
      <c r="DB30" s="7"/>
      <c r="DC30" s="9">
        <v>702.93779372047698</v>
      </c>
      <c r="DD30" s="9">
        <v>481.66224925360973</v>
      </c>
      <c r="DE30" s="9">
        <v>420.50397615886999</v>
      </c>
      <c r="DF30" s="9">
        <v>1374.46178150008</v>
      </c>
      <c r="DG30" s="10">
        <v>1523.7888829999999</v>
      </c>
      <c r="DH30" s="10">
        <v>1566.5936413419399</v>
      </c>
      <c r="DI30" s="10">
        <f t="shared" si="55"/>
        <v>-221.27554446686725</v>
      </c>
      <c r="DJ30" s="10">
        <f t="shared" si="55"/>
        <v>-61.158273094739741</v>
      </c>
      <c r="DK30" s="10">
        <f t="shared" si="56"/>
        <v>-1042.1266337463903</v>
      </c>
      <c r="DL30" s="10">
        <f t="shared" si="57"/>
        <v>-1146.0896651830699</v>
      </c>
      <c r="DM30" s="18">
        <f t="shared" si="58"/>
        <v>-0.12697335776160873</v>
      </c>
      <c r="DN30" s="18">
        <f t="shared" si="59"/>
        <v>2.8091003169459394E-2</v>
      </c>
      <c r="DO30" s="18">
        <f t="shared" si="60"/>
        <v>-0.31478680822624455</v>
      </c>
      <c r="DP30" s="18">
        <f t="shared" si="61"/>
        <v>0.1086440550838345</v>
      </c>
      <c r="DQ30" s="7"/>
      <c r="DR30" s="9">
        <v>9.6046396092345692</v>
      </c>
      <c r="DS30" s="9">
        <v>10.79627855</v>
      </c>
      <c r="DT30" s="9">
        <v>11.1164701706975</v>
      </c>
      <c r="DU30" s="9">
        <v>9.6046396099999995</v>
      </c>
      <c r="DV30" s="10">
        <v>10.79627855</v>
      </c>
      <c r="DW30" s="10">
        <v>11.1164701706975</v>
      </c>
      <c r="DX30" s="10">
        <f t="shared" si="62"/>
        <v>1.1916389407654311</v>
      </c>
      <c r="DY30" s="10">
        <f t="shared" si="62"/>
        <v>0.32019162069749996</v>
      </c>
      <c r="DZ30" s="10">
        <f t="shared" si="63"/>
        <v>0</v>
      </c>
      <c r="EA30" s="10">
        <f t="shared" si="64"/>
        <v>0</v>
      </c>
      <c r="EB30" s="18">
        <f t="shared" si="65"/>
        <v>2.9657591661295175E-2</v>
      </c>
      <c r="EC30" s="18">
        <f t="shared" si="66"/>
        <v>2.9657591661295175E-2</v>
      </c>
      <c r="ED30" s="18">
        <f t="shared" si="67"/>
        <v>0.12406909465085046</v>
      </c>
      <c r="EE30" s="18">
        <f t="shared" si="68"/>
        <v>0.12406909456126911</v>
      </c>
      <c r="EF30" s="6"/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v>0</v>
      </c>
      <c r="EM30" s="10">
        <f t="shared" si="69"/>
        <v>0</v>
      </c>
      <c r="EN30" s="10">
        <f t="shared" si="69"/>
        <v>0</v>
      </c>
      <c r="EO30" s="10">
        <f t="shared" si="70"/>
        <v>0</v>
      </c>
      <c r="EP30" s="10">
        <f t="shared" si="71"/>
        <v>0</v>
      </c>
      <c r="EQ30" s="18">
        <f t="shared" si="72"/>
        <v>0</v>
      </c>
      <c r="ER30" s="18">
        <f t="shared" si="73"/>
        <v>0</v>
      </c>
      <c r="ES30" s="18">
        <f t="shared" si="74"/>
        <v>0</v>
      </c>
      <c r="ET30" s="18">
        <f t="shared" si="75"/>
        <v>0</v>
      </c>
      <c r="EU30" s="7"/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10">
        <f t="shared" si="76"/>
        <v>0</v>
      </c>
      <c r="FC30" s="10">
        <f t="shared" si="76"/>
        <v>0</v>
      </c>
      <c r="FD30" s="10">
        <f t="shared" si="77"/>
        <v>0</v>
      </c>
      <c r="FE30" s="10">
        <f t="shared" si="78"/>
        <v>0</v>
      </c>
      <c r="FF30" s="18">
        <f t="shared" si="79"/>
        <v>0</v>
      </c>
      <c r="FG30" s="18">
        <f t="shared" si="80"/>
        <v>0</v>
      </c>
      <c r="FH30" s="18">
        <f t="shared" si="81"/>
        <v>0</v>
      </c>
      <c r="FI30" s="18">
        <f t="shared" si="82"/>
        <v>0</v>
      </c>
      <c r="FJ30" s="7"/>
    </row>
    <row r="31" spans="1:166">
      <c r="A31" s="5" t="s">
        <v>28</v>
      </c>
      <c r="B31" s="9">
        <f t="shared" si="0"/>
        <v>11184.363184477865</v>
      </c>
      <c r="C31" s="9">
        <f t="shared" si="1"/>
        <v>10500.454510598465</v>
      </c>
      <c r="D31" s="9">
        <f t="shared" si="2"/>
        <v>10164.358356701405</v>
      </c>
      <c r="E31" s="9">
        <f t="shared" si="3"/>
        <v>15157.345131723458</v>
      </c>
      <c r="F31" s="9">
        <f t="shared" si="4"/>
        <v>16567.86446143284</v>
      </c>
      <c r="G31" s="9">
        <f t="shared" si="5"/>
        <v>16857.593261893719</v>
      </c>
      <c r="H31" s="10">
        <f t="shared" si="6"/>
        <v>-683.90867387939943</v>
      </c>
      <c r="I31" s="10">
        <f t="shared" si="6"/>
        <v>-336.0961538970605</v>
      </c>
      <c r="J31" s="10">
        <f t="shared" si="7"/>
        <v>-6067.4099508343752</v>
      </c>
      <c r="K31" s="10">
        <f t="shared" si="8"/>
        <v>-6693.2349051923138</v>
      </c>
      <c r="L31" s="18">
        <f t="shared" si="9"/>
        <v>-3.2007772002424016E-2</v>
      </c>
      <c r="M31" s="18">
        <f t="shared" si="10"/>
        <v>1.7487395622732025E-2</v>
      </c>
      <c r="N31" s="18">
        <f t="shared" si="11"/>
        <v>-6.114864678469642E-2</v>
      </c>
      <c r="O31" s="18">
        <f t="shared" si="12"/>
        <v>9.3058468844734982E-2</v>
      </c>
      <c r="P31" s="5"/>
      <c r="Q31" s="10">
        <v>99.165912680000005</v>
      </c>
      <c r="R31" s="9">
        <v>520.83402156</v>
      </c>
      <c r="S31" s="9">
        <v>552.16177018999997</v>
      </c>
      <c r="T31" s="9">
        <v>99.165912680000005</v>
      </c>
      <c r="U31" s="10">
        <v>490.30584268999996</v>
      </c>
      <c r="V31" s="10">
        <v>490.39337569000003</v>
      </c>
      <c r="W31" s="10">
        <f t="shared" si="13"/>
        <v>421.66810887999998</v>
      </c>
      <c r="X31" s="10">
        <f t="shared" si="13"/>
        <v>31.327748629999974</v>
      </c>
      <c r="Y31" s="10">
        <f t="shared" si="14"/>
        <v>30.528178870000033</v>
      </c>
      <c r="Z31" s="10">
        <f t="shared" si="15"/>
        <v>61.768394499999943</v>
      </c>
      <c r="AA31" s="18">
        <f t="shared" si="16"/>
        <v>6.0149197888738577E-2</v>
      </c>
      <c r="AB31" s="18">
        <f t="shared" si="17"/>
        <v>1.7852734432007974E-4</v>
      </c>
      <c r="AC31" s="18">
        <f t="shared" si="18"/>
        <v>4.2521477137077053</v>
      </c>
      <c r="AD31" s="18">
        <f t="shared" si="19"/>
        <v>3.9442981911755841</v>
      </c>
      <c r="AE31" s="7"/>
      <c r="AF31" s="9">
        <v>462.97913999999901</v>
      </c>
      <c r="AG31" s="9">
        <v>462.97913999999901</v>
      </c>
      <c r="AH31" s="9">
        <v>462.97913999999901</v>
      </c>
      <c r="AI31" s="9">
        <v>462.97913999999997</v>
      </c>
      <c r="AJ31" s="10">
        <v>462.97913999999997</v>
      </c>
      <c r="AK31" s="10">
        <v>462.97913999999901</v>
      </c>
      <c r="AL31" s="10">
        <f t="shared" si="20"/>
        <v>0</v>
      </c>
      <c r="AM31" s="10">
        <f t="shared" si="20"/>
        <v>0</v>
      </c>
      <c r="AN31" s="10">
        <f t="shared" si="21"/>
        <v>-9.6633812063373625E-13</v>
      </c>
      <c r="AO31" s="10">
        <f t="shared" si="22"/>
        <v>0</v>
      </c>
      <c r="AP31" s="18">
        <f t="shared" si="23"/>
        <v>0</v>
      </c>
      <c r="AQ31" s="18">
        <f t="shared" si="24"/>
        <v>-2.0872174081833067E-15</v>
      </c>
      <c r="AR31" s="18">
        <f t="shared" si="25"/>
        <v>0</v>
      </c>
      <c r="AS31" s="18">
        <f t="shared" si="26"/>
        <v>0</v>
      </c>
      <c r="AT31" s="7"/>
      <c r="AU31" s="9">
        <v>11.0528682185208</v>
      </c>
      <c r="AV31" s="9">
        <v>12.3321039583277</v>
      </c>
      <c r="AW31" s="9">
        <v>12.582994922169499</v>
      </c>
      <c r="AX31" s="9">
        <v>11.0528682185208</v>
      </c>
      <c r="AY31" s="10">
        <v>12.332082979999999</v>
      </c>
      <c r="AZ31" s="10">
        <v>12.7167854014626</v>
      </c>
      <c r="BA31" s="10">
        <f t="shared" si="27"/>
        <v>1.2792357398069001</v>
      </c>
      <c r="BB31" s="10">
        <f t="shared" si="27"/>
        <v>0.25089096384179932</v>
      </c>
      <c r="BC31" s="10">
        <f t="shared" si="28"/>
        <v>2.0978327700760246E-5</v>
      </c>
      <c r="BD31" s="10">
        <f t="shared" si="29"/>
        <v>-0.13379047929310062</v>
      </c>
      <c r="BE31" s="18">
        <f t="shared" si="30"/>
        <v>2.0344538506130262E-2</v>
      </c>
      <c r="BF31" s="18">
        <f t="shared" si="31"/>
        <v>3.1195250801223585E-2</v>
      </c>
      <c r="BG31" s="18">
        <f t="shared" si="32"/>
        <v>0.11573789848171188</v>
      </c>
      <c r="BH31" s="18">
        <f t="shared" si="33"/>
        <v>0.11573600048317559</v>
      </c>
      <c r="BI31" s="1"/>
      <c r="BJ31" s="9">
        <v>3827.2697246079956</v>
      </c>
      <c r="BK31" s="9">
        <v>4007.4794794303002</v>
      </c>
      <c r="BL31" s="9">
        <v>4043.5214303737698</v>
      </c>
      <c r="BM31" s="9">
        <v>3827.2697246079956</v>
      </c>
      <c r="BN31" s="10">
        <v>4007.4858859999999</v>
      </c>
      <c r="BO31" s="10">
        <v>4061.5169327079102</v>
      </c>
      <c r="BP31" s="10">
        <f t="shared" si="34"/>
        <v>180.2097548223046</v>
      </c>
      <c r="BQ31" s="10">
        <f t="shared" si="34"/>
        <v>36.041950943469601</v>
      </c>
      <c r="BR31" s="10">
        <f t="shared" si="35"/>
        <v>-6.4065696997204213E-3</v>
      </c>
      <c r="BS31" s="10">
        <f t="shared" si="36"/>
        <v>-17.995502334140383</v>
      </c>
      <c r="BT31" s="18">
        <f t="shared" si="37"/>
        <v>8.993670742037909E-3</v>
      </c>
      <c r="BU31" s="18">
        <f t="shared" si="38"/>
        <v>1.3482529507256825E-2</v>
      </c>
      <c r="BV31" s="18">
        <f t="shared" si="39"/>
        <v>4.708572109867757E-2</v>
      </c>
      <c r="BW31" s="18">
        <f t="shared" si="40"/>
        <v>4.7087395025565588E-2</v>
      </c>
      <c r="BX31" s="1"/>
      <c r="BY31" s="9">
        <v>2648.4088769750001</v>
      </c>
      <c r="BZ31" s="9">
        <v>2648.4088769750001</v>
      </c>
      <c r="CA31" s="9">
        <v>2648.4088769750001</v>
      </c>
      <c r="CB31" s="9">
        <v>2648.4088769999998</v>
      </c>
      <c r="CC31" s="10">
        <v>2648.4088811558395</v>
      </c>
      <c r="CD31" s="10">
        <v>2648.4088769750001</v>
      </c>
      <c r="CE31" s="10">
        <f t="shared" si="41"/>
        <v>0</v>
      </c>
      <c r="CF31" s="10">
        <f t="shared" si="41"/>
        <v>0</v>
      </c>
      <c r="CG31" s="10">
        <f t="shared" si="42"/>
        <v>-4.180839368927991E-6</v>
      </c>
      <c r="CH31" s="10">
        <f t="shared" si="43"/>
        <v>0</v>
      </c>
      <c r="CI31" s="18">
        <f t="shared" si="44"/>
        <v>0</v>
      </c>
      <c r="CJ31" s="18">
        <f t="shared" si="45"/>
        <v>-1.5786230739051729E-9</v>
      </c>
      <c r="CK31" s="18">
        <f t="shared" si="46"/>
        <v>0</v>
      </c>
      <c r="CL31" s="18">
        <f t="shared" si="47"/>
        <v>1.5691835461677498E-9</v>
      </c>
      <c r="CM31" s="6"/>
      <c r="CN31" s="9">
        <v>46.679200000000009</v>
      </c>
      <c r="CO31" s="9">
        <v>46.679200000000009</v>
      </c>
      <c r="CP31" s="9">
        <v>46.679200000000009</v>
      </c>
      <c r="CQ31" s="9">
        <v>46.679200000000009</v>
      </c>
      <c r="CR31" s="9">
        <v>46.679200000000009</v>
      </c>
      <c r="CS31" s="9">
        <v>46.679200000000009</v>
      </c>
      <c r="CT31" s="10">
        <f t="shared" si="48"/>
        <v>0</v>
      </c>
      <c r="CU31" s="10">
        <f t="shared" si="48"/>
        <v>0</v>
      </c>
      <c r="CV31" s="10">
        <f t="shared" si="49"/>
        <v>0</v>
      </c>
      <c r="CW31" s="10">
        <f t="shared" si="50"/>
        <v>0</v>
      </c>
      <c r="CX31" s="18">
        <f t="shared" si="51"/>
        <v>0</v>
      </c>
      <c r="CY31" s="18">
        <f t="shared" si="52"/>
        <v>0</v>
      </c>
      <c r="CZ31" s="18">
        <f t="shared" si="53"/>
        <v>0</v>
      </c>
      <c r="DA31" s="18">
        <f t="shared" si="54"/>
        <v>0</v>
      </c>
      <c r="DB31" s="7"/>
      <c r="DC31" s="9">
        <v>4046.2052064620002</v>
      </c>
      <c r="DD31" s="9">
        <v>2754.231325067838</v>
      </c>
      <c r="DE31" s="9">
        <v>2348.9447019580002</v>
      </c>
      <c r="DF31" s="9">
        <v>8019.1871536769404</v>
      </c>
      <c r="DG31" s="10">
        <v>8852.1630650000006</v>
      </c>
      <c r="DH31" s="10">
        <v>9085.8187088368795</v>
      </c>
      <c r="DI31" s="10">
        <f t="shared" si="55"/>
        <v>-1291.9738813941622</v>
      </c>
      <c r="DJ31" s="10">
        <f t="shared" si="55"/>
        <v>-405.28662310983782</v>
      </c>
      <c r="DK31" s="10">
        <f t="shared" si="56"/>
        <v>-6097.9317399321626</v>
      </c>
      <c r="DL31" s="10">
        <f t="shared" si="57"/>
        <v>-6736.8740068788793</v>
      </c>
      <c r="DM31" s="18">
        <f t="shared" si="58"/>
        <v>-0.1471505386715676</v>
      </c>
      <c r="DN31" s="18">
        <f t="shared" si="59"/>
        <v>2.6395316277070733E-2</v>
      </c>
      <c r="DO31" s="18">
        <f t="shared" si="60"/>
        <v>-0.31930508104997063</v>
      </c>
      <c r="DP31" s="18">
        <f t="shared" si="61"/>
        <v>0.10387286084738974</v>
      </c>
      <c r="DQ31" s="7"/>
      <c r="DR31" s="9">
        <v>42.602255534347499</v>
      </c>
      <c r="DS31" s="9">
        <v>47.510363607000002</v>
      </c>
      <c r="DT31" s="9">
        <v>49.0802422824652</v>
      </c>
      <c r="DU31" s="9">
        <v>42.602255540000002</v>
      </c>
      <c r="DV31" s="10">
        <v>47.510363607000002</v>
      </c>
      <c r="DW31" s="10">
        <v>49.0802422824652</v>
      </c>
      <c r="DX31" s="10">
        <f t="shared" si="62"/>
        <v>4.908108072652503</v>
      </c>
      <c r="DY31" s="10">
        <f t="shared" si="62"/>
        <v>1.5698786754651977</v>
      </c>
      <c r="DZ31" s="10">
        <f t="shared" si="63"/>
        <v>0</v>
      </c>
      <c r="EA31" s="10">
        <f t="shared" si="64"/>
        <v>0</v>
      </c>
      <c r="EB31" s="18">
        <f t="shared" si="65"/>
        <v>3.3042868045613051E-2</v>
      </c>
      <c r="EC31" s="18">
        <f t="shared" si="66"/>
        <v>3.3042868045613051E-2</v>
      </c>
      <c r="ED31" s="18">
        <f t="shared" si="67"/>
        <v>0.11520770464125794</v>
      </c>
      <c r="EE31" s="18">
        <f t="shared" si="68"/>
        <v>0.11520770449329126</v>
      </c>
      <c r="EF31" s="6"/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v>0</v>
      </c>
      <c r="EM31" s="10">
        <f t="shared" si="69"/>
        <v>0</v>
      </c>
      <c r="EN31" s="10">
        <f t="shared" si="69"/>
        <v>0</v>
      </c>
      <c r="EO31" s="10">
        <f t="shared" si="70"/>
        <v>0</v>
      </c>
      <c r="EP31" s="10">
        <f t="shared" si="71"/>
        <v>0</v>
      </c>
      <c r="EQ31" s="18">
        <f t="shared" si="72"/>
        <v>0</v>
      </c>
      <c r="ER31" s="18">
        <f t="shared" si="73"/>
        <v>0</v>
      </c>
      <c r="ES31" s="18">
        <f t="shared" si="74"/>
        <v>0</v>
      </c>
      <c r="ET31" s="18">
        <f t="shared" si="75"/>
        <v>0</v>
      </c>
      <c r="EU31" s="7"/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10">
        <f t="shared" si="76"/>
        <v>0</v>
      </c>
      <c r="FC31" s="10">
        <f t="shared" si="76"/>
        <v>0</v>
      </c>
      <c r="FD31" s="10">
        <f t="shared" si="77"/>
        <v>0</v>
      </c>
      <c r="FE31" s="10">
        <f t="shared" si="78"/>
        <v>0</v>
      </c>
      <c r="FF31" s="18">
        <f t="shared" si="79"/>
        <v>0</v>
      </c>
      <c r="FG31" s="18">
        <f t="shared" si="80"/>
        <v>0</v>
      </c>
      <c r="FH31" s="18">
        <f t="shared" si="81"/>
        <v>0</v>
      </c>
      <c r="FI31" s="18">
        <f t="shared" si="82"/>
        <v>0</v>
      </c>
      <c r="FJ31" s="7"/>
    </row>
    <row r="32" spans="1:166">
      <c r="A32" s="5" t="s">
        <v>29</v>
      </c>
      <c r="B32" s="9">
        <f t="shared" si="0"/>
        <v>40338.233167078579</v>
      </c>
      <c r="C32" s="9">
        <f t="shared" si="1"/>
        <v>40715.307778989663</v>
      </c>
      <c r="D32" s="9">
        <f t="shared" si="2"/>
        <v>40616.922803405228</v>
      </c>
      <c r="E32" s="9">
        <f t="shared" si="3"/>
        <v>41539.161320994943</v>
      </c>
      <c r="F32" s="9">
        <f t="shared" si="4"/>
        <v>42594.096995786007</v>
      </c>
      <c r="G32" s="9">
        <f t="shared" si="5"/>
        <v>42751.417438512755</v>
      </c>
      <c r="H32" s="10">
        <f t="shared" si="6"/>
        <v>377.0746119110845</v>
      </c>
      <c r="I32" s="10">
        <f t="shared" si="6"/>
        <v>-98.384975584434869</v>
      </c>
      <c r="J32" s="10">
        <f t="shared" si="7"/>
        <v>-1878.7892167963437</v>
      </c>
      <c r="K32" s="10">
        <f t="shared" si="8"/>
        <v>-2134.4946351075268</v>
      </c>
      <c r="L32" s="18">
        <f t="shared" si="9"/>
        <v>-2.416412424498594E-3</v>
      </c>
      <c r="M32" s="18">
        <f t="shared" si="10"/>
        <v>3.6934799378963851E-3</v>
      </c>
      <c r="N32" s="18">
        <f t="shared" si="11"/>
        <v>9.3478217141852431E-3</v>
      </c>
      <c r="O32" s="18">
        <f t="shared" si="12"/>
        <v>2.5396171738736407E-2</v>
      </c>
      <c r="P32" s="5"/>
      <c r="Q32" s="10">
        <v>8.4829040100000004</v>
      </c>
      <c r="R32" s="9">
        <v>530.14373433000003</v>
      </c>
      <c r="S32" s="9">
        <v>533.16110663999905</v>
      </c>
      <c r="T32" s="9">
        <v>8.4829040100000004</v>
      </c>
      <c r="U32" s="10">
        <v>486.98823535000002</v>
      </c>
      <c r="V32" s="10">
        <v>475.55950086000001</v>
      </c>
      <c r="W32" s="10">
        <f t="shared" si="13"/>
        <v>521.66083032000006</v>
      </c>
      <c r="X32" s="10">
        <f t="shared" si="13"/>
        <v>3.0173723099990184</v>
      </c>
      <c r="Y32" s="10">
        <f t="shared" si="14"/>
        <v>43.155498980000004</v>
      </c>
      <c r="Z32" s="10">
        <f t="shared" si="15"/>
        <v>57.601605779999034</v>
      </c>
      <c r="AA32" s="18">
        <f t="shared" si="16"/>
        <v>5.691611754711009E-3</v>
      </c>
      <c r="AB32" s="18">
        <f t="shared" si="17"/>
        <v>-2.3468194219899669E-2</v>
      </c>
      <c r="AC32" s="18">
        <f t="shared" si="18"/>
        <v>61.495547952098072</v>
      </c>
      <c r="AD32" s="18">
        <f t="shared" si="19"/>
        <v>56.40819827454348</v>
      </c>
      <c r="AE32" s="7"/>
      <c r="AF32" s="9">
        <v>28.038298000000001</v>
      </c>
      <c r="AG32" s="9">
        <v>28.038298000000001</v>
      </c>
      <c r="AH32" s="9">
        <v>28.038298000000001</v>
      </c>
      <c r="AI32" s="9">
        <v>28.038298000000001</v>
      </c>
      <c r="AJ32" s="10">
        <v>28.038298000000001</v>
      </c>
      <c r="AK32" s="10">
        <v>28.038298000000001</v>
      </c>
      <c r="AL32" s="10">
        <f t="shared" si="20"/>
        <v>0</v>
      </c>
      <c r="AM32" s="10">
        <f t="shared" si="20"/>
        <v>0</v>
      </c>
      <c r="AN32" s="10">
        <f t="shared" si="21"/>
        <v>0</v>
      </c>
      <c r="AO32" s="10">
        <f t="shared" si="22"/>
        <v>0</v>
      </c>
      <c r="AP32" s="18">
        <f t="shared" si="23"/>
        <v>0</v>
      </c>
      <c r="AQ32" s="18">
        <f t="shared" si="24"/>
        <v>0</v>
      </c>
      <c r="AR32" s="18">
        <f t="shared" si="25"/>
        <v>0</v>
      </c>
      <c r="AS32" s="18">
        <f t="shared" si="26"/>
        <v>0</v>
      </c>
      <c r="AT32" s="7"/>
      <c r="AU32" s="9">
        <v>9.3792952043865299</v>
      </c>
      <c r="AV32" s="9">
        <v>11.4746648203554</v>
      </c>
      <c r="AW32" s="9">
        <v>11.836265268589999</v>
      </c>
      <c r="AX32" s="9">
        <v>9.3792952043865299</v>
      </c>
      <c r="AY32" s="10">
        <v>11.474629520000001</v>
      </c>
      <c r="AZ32" s="10">
        <v>12.033635747227899</v>
      </c>
      <c r="BA32" s="10">
        <f t="shared" si="27"/>
        <v>2.0953696159688704</v>
      </c>
      <c r="BB32" s="10">
        <f t="shared" si="27"/>
        <v>0.36160044823459891</v>
      </c>
      <c r="BC32" s="10">
        <f t="shared" si="28"/>
        <v>3.5300355399670025E-5</v>
      </c>
      <c r="BD32" s="10">
        <f t="shared" si="29"/>
        <v>-0.19737047863790025</v>
      </c>
      <c r="BE32" s="18">
        <f t="shared" si="30"/>
        <v>3.1512942111663285E-2</v>
      </c>
      <c r="BF32" s="18">
        <f t="shared" si="31"/>
        <v>4.8716712487628863E-2</v>
      </c>
      <c r="BG32" s="18">
        <f t="shared" si="32"/>
        <v>0.223403738800001</v>
      </c>
      <c r="BH32" s="18">
        <f t="shared" si="33"/>
        <v>0.22339997515309254</v>
      </c>
      <c r="BI32" s="1"/>
      <c r="BJ32" s="9">
        <v>36340.457415196426</v>
      </c>
      <c r="BK32" s="9">
        <v>36534.923464883599</v>
      </c>
      <c r="BL32" s="9">
        <v>36573.816674205496</v>
      </c>
      <c r="BM32" s="9">
        <v>36340.457415196426</v>
      </c>
      <c r="BN32" s="10">
        <v>36534.51251</v>
      </c>
      <c r="BO32" s="10">
        <v>36593.463248636501</v>
      </c>
      <c r="BP32" s="10">
        <f t="shared" si="34"/>
        <v>194.46604968717293</v>
      </c>
      <c r="BQ32" s="10">
        <f t="shared" si="34"/>
        <v>38.893209321897302</v>
      </c>
      <c r="BR32" s="10">
        <f t="shared" si="35"/>
        <v>0.4109548835986061</v>
      </c>
      <c r="BS32" s="10">
        <f t="shared" si="36"/>
        <v>-19.64657443100441</v>
      </c>
      <c r="BT32" s="18">
        <f t="shared" si="37"/>
        <v>1.0645488106545626E-3</v>
      </c>
      <c r="BU32" s="18">
        <f t="shared" si="38"/>
        <v>1.6135630281193622E-3</v>
      </c>
      <c r="BV32" s="18">
        <f t="shared" si="39"/>
        <v>5.3512273515262197E-3</v>
      </c>
      <c r="BW32" s="18">
        <f t="shared" si="40"/>
        <v>5.3399188839716319E-3</v>
      </c>
      <c r="BX32" s="2"/>
      <c r="BY32" s="9">
        <v>38.504438799099901</v>
      </c>
      <c r="BZ32" s="9">
        <v>38.504438799099901</v>
      </c>
      <c r="CA32" s="9">
        <v>38.504438799099901</v>
      </c>
      <c r="CB32" s="9">
        <v>38.504438800000003</v>
      </c>
      <c r="CC32" s="10">
        <v>38.50443908600014</v>
      </c>
      <c r="CD32" s="10">
        <v>38.504438799099901</v>
      </c>
      <c r="CE32" s="10">
        <f t="shared" si="41"/>
        <v>0</v>
      </c>
      <c r="CF32" s="10">
        <f t="shared" si="41"/>
        <v>0</v>
      </c>
      <c r="CG32" s="10">
        <f t="shared" si="42"/>
        <v>-2.8690023867739001E-7</v>
      </c>
      <c r="CH32" s="10">
        <f t="shared" si="43"/>
        <v>0</v>
      </c>
      <c r="CI32" s="18">
        <f t="shared" si="44"/>
        <v>0</v>
      </c>
      <c r="CJ32" s="18">
        <f t="shared" si="45"/>
        <v>-7.4510951331246451E-9</v>
      </c>
      <c r="CK32" s="18">
        <f t="shared" si="46"/>
        <v>0</v>
      </c>
      <c r="CL32" s="18">
        <f t="shared" si="47"/>
        <v>7.427718628393145E-9</v>
      </c>
      <c r="CM32" s="6"/>
      <c r="CN32" s="9">
        <v>2625.941600000001</v>
      </c>
      <c r="CO32" s="9">
        <v>2625.941600000001</v>
      </c>
      <c r="CP32" s="9">
        <v>2625.941600000001</v>
      </c>
      <c r="CQ32" s="9">
        <v>2625.941600000001</v>
      </c>
      <c r="CR32" s="9">
        <v>2625.941600000001</v>
      </c>
      <c r="CS32" s="9">
        <v>2625.941600000001</v>
      </c>
      <c r="CT32" s="10">
        <f t="shared" si="48"/>
        <v>0</v>
      </c>
      <c r="CU32" s="10">
        <f t="shared" si="48"/>
        <v>0</v>
      </c>
      <c r="CV32" s="10">
        <f t="shared" si="49"/>
        <v>0</v>
      </c>
      <c r="CW32" s="10">
        <f t="shared" si="50"/>
        <v>0</v>
      </c>
      <c r="CX32" s="18">
        <f t="shared" si="51"/>
        <v>0</v>
      </c>
      <c r="CY32" s="18">
        <f t="shared" si="52"/>
        <v>0</v>
      </c>
      <c r="CZ32" s="18">
        <f t="shared" si="53"/>
        <v>0</v>
      </c>
      <c r="DA32" s="18">
        <f t="shared" si="54"/>
        <v>0</v>
      </c>
      <c r="DB32" s="7"/>
      <c r="DC32" s="9">
        <v>1278.0773057644799</v>
      </c>
      <c r="DD32" s="9">
        <v>935.64840232660958</v>
      </c>
      <c r="DE32" s="9">
        <v>794.62018392142204</v>
      </c>
      <c r="DF32" s="9">
        <v>2479.0054596791301</v>
      </c>
      <c r="DG32" s="10">
        <v>2858.0041080000001</v>
      </c>
      <c r="DH32" s="10">
        <v>2966.8724798993098</v>
      </c>
      <c r="DI32" s="10">
        <f t="shared" si="55"/>
        <v>-342.4289034378703</v>
      </c>
      <c r="DJ32" s="10">
        <f t="shared" si="55"/>
        <v>-141.02821840518754</v>
      </c>
      <c r="DK32" s="10">
        <f t="shared" si="56"/>
        <v>-1922.3557056733905</v>
      </c>
      <c r="DL32" s="10">
        <f t="shared" si="57"/>
        <v>-2172.252295977888</v>
      </c>
      <c r="DM32" s="18">
        <f t="shared" si="58"/>
        <v>-0.15072779267778669</v>
      </c>
      <c r="DN32" s="18">
        <f t="shared" si="59"/>
        <v>3.8092447661138826E-2</v>
      </c>
      <c r="DO32" s="18">
        <f t="shared" si="60"/>
        <v>-0.26792503230706144</v>
      </c>
      <c r="DP32" s="18">
        <f t="shared" si="61"/>
        <v>0.15288334555339206</v>
      </c>
      <c r="DQ32" s="7"/>
      <c r="DR32" s="9">
        <v>9.3519101041799999</v>
      </c>
      <c r="DS32" s="9">
        <v>10.633175830000001</v>
      </c>
      <c r="DT32" s="9">
        <v>11.0042365706214</v>
      </c>
      <c r="DU32" s="9">
        <v>9.351910105</v>
      </c>
      <c r="DV32" s="10">
        <v>10.633175830000001</v>
      </c>
      <c r="DW32" s="10">
        <v>11.0042365706214</v>
      </c>
      <c r="DX32" s="10">
        <f t="shared" si="62"/>
        <v>1.2812657258200009</v>
      </c>
      <c r="DY32" s="10">
        <f t="shared" si="62"/>
        <v>0.37106074062139882</v>
      </c>
      <c r="DZ32" s="10">
        <f t="shared" si="63"/>
        <v>0</v>
      </c>
      <c r="EA32" s="10">
        <f t="shared" si="64"/>
        <v>0</v>
      </c>
      <c r="EB32" s="18">
        <f t="shared" si="65"/>
        <v>3.4896511310807392E-2</v>
      </c>
      <c r="EC32" s="18">
        <f t="shared" si="66"/>
        <v>3.4896511310807392E-2</v>
      </c>
      <c r="ED32" s="18">
        <f t="shared" si="67"/>
        <v>0.13700577866411662</v>
      </c>
      <c r="EE32" s="18">
        <f t="shared" si="68"/>
        <v>0.13700577856442098</v>
      </c>
      <c r="EF32" s="6"/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v>0</v>
      </c>
      <c r="EM32" s="10">
        <f t="shared" si="69"/>
        <v>0</v>
      </c>
      <c r="EN32" s="10">
        <f t="shared" si="69"/>
        <v>0</v>
      </c>
      <c r="EO32" s="10">
        <f t="shared" si="70"/>
        <v>0</v>
      </c>
      <c r="EP32" s="10">
        <f t="shared" si="71"/>
        <v>0</v>
      </c>
      <c r="EQ32" s="18">
        <f t="shared" si="72"/>
        <v>0</v>
      </c>
      <c r="ER32" s="18">
        <f t="shared" si="73"/>
        <v>0</v>
      </c>
      <c r="ES32" s="18">
        <f t="shared" si="74"/>
        <v>0</v>
      </c>
      <c r="ET32" s="18">
        <f t="shared" si="75"/>
        <v>0</v>
      </c>
      <c r="EU32" s="7"/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10">
        <f t="shared" si="76"/>
        <v>0</v>
      </c>
      <c r="FC32" s="10">
        <f t="shared" si="76"/>
        <v>0</v>
      </c>
      <c r="FD32" s="10">
        <f t="shared" si="77"/>
        <v>0</v>
      </c>
      <c r="FE32" s="10">
        <f t="shared" si="78"/>
        <v>0</v>
      </c>
      <c r="FF32" s="18">
        <f t="shared" si="79"/>
        <v>0</v>
      </c>
      <c r="FG32" s="18">
        <f t="shared" si="80"/>
        <v>0</v>
      </c>
      <c r="FH32" s="18">
        <f t="shared" si="81"/>
        <v>0</v>
      </c>
      <c r="FI32" s="18">
        <f t="shared" si="82"/>
        <v>0</v>
      </c>
      <c r="FJ32" s="7"/>
    </row>
    <row r="33" spans="1:166">
      <c r="A33" s="5" t="s">
        <v>30</v>
      </c>
      <c r="B33" s="9">
        <f t="shared" si="0"/>
        <v>64009.163956620854</v>
      </c>
      <c r="C33" s="9">
        <f t="shared" si="1"/>
        <v>61284.372971738994</v>
      </c>
      <c r="D33" s="9">
        <f t="shared" si="2"/>
        <v>60813.596333736561</v>
      </c>
      <c r="E33" s="9">
        <f t="shared" si="3"/>
        <v>71623.168513530007</v>
      </c>
      <c r="F33" s="9">
        <f t="shared" si="4"/>
        <v>73204.374775408418</v>
      </c>
      <c r="G33" s="9">
        <f t="shared" si="5"/>
        <v>73903.921518755902</v>
      </c>
      <c r="H33" s="10">
        <f t="shared" si="6"/>
        <v>-2724.7909848818599</v>
      </c>
      <c r="I33" s="10">
        <f t="shared" si="6"/>
        <v>-470.77663800243317</v>
      </c>
      <c r="J33" s="10">
        <f t="shared" si="7"/>
        <v>-11920.001803669424</v>
      </c>
      <c r="K33" s="10">
        <f t="shared" si="8"/>
        <v>-13090.325185019341</v>
      </c>
      <c r="L33" s="18">
        <f t="shared" si="9"/>
        <v>-7.6818382105260288E-3</v>
      </c>
      <c r="M33" s="18">
        <f t="shared" si="10"/>
        <v>9.5560783832072723E-3</v>
      </c>
      <c r="N33" s="18">
        <f t="shared" si="11"/>
        <v>-4.2568763852757964E-2</v>
      </c>
      <c r="O33" s="18">
        <f t="shared" si="12"/>
        <v>2.207674268947921E-2</v>
      </c>
      <c r="P33" s="5"/>
      <c r="Q33" s="10">
        <v>2171.0856321113001</v>
      </c>
      <c r="R33" s="9">
        <v>1021.51425104999</v>
      </c>
      <c r="S33" s="9">
        <v>1097.14034043999</v>
      </c>
      <c r="T33" s="9">
        <v>2171.0856319999998</v>
      </c>
      <c r="U33" s="10">
        <v>1440.31269651</v>
      </c>
      <c r="V33" s="10">
        <v>1468.8103249399901</v>
      </c>
      <c r="W33" s="10">
        <f t="shared" si="13"/>
        <v>-1149.5713810613101</v>
      </c>
      <c r="X33" s="10">
        <f t="shared" si="13"/>
        <v>75.626089390000061</v>
      </c>
      <c r="Y33" s="10">
        <f t="shared" si="14"/>
        <v>-418.79844546001004</v>
      </c>
      <c r="Z33" s="10">
        <f t="shared" si="15"/>
        <v>-371.66998450000006</v>
      </c>
      <c r="AA33" s="18">
        <f t="shared" si="16"/>
        <v>7.4033318000474121E-2</v>
      </c>
      <c r="AB33" s="18">
        <f t="shared" si="17"/>
        <v>1.9785723266233953E-2</v>
      </c>
      <c r="AC33" s="18">
        <f t="shared" si="18"/>
        <v>-0.52949149681553309</v>
      </c>
      <c r="AD33" s="18">
        <f t="shared" si="19"/>
        <v>-0.33659332672973069</v>
      </c>
      <c r="AE33" s="7"/>
      <c r="AF33" s="9">
        <v>2049.9243745145</v>
      </c>
      <c r="AG33" s="9">
        <v>2049.1567745395</v>
      </c>
      <c r="AH33" s="9">
        <v>2049.1567745395</v>
      </c>
      <c r="AI33" s="9">
        <v>2049.9243750000001</v>
      </c>
      <c r="AJ33" s="10">
        <v>2049.9254000000001</v>
      </c>
      <c r="AK33" s="10">
        <v>2049.9243745145</v>
      </c>
      <c r="AL33" s="10">
        <f t="shared" si="20"/>
        <v>-0.76759997499993915</v>
      </c>
      <c r="AM33" s="10">
        <f t="shared" si="20"/>
        <v>0</v>
      </c>
      <c r="AN33" s="10">
        <f t="shared" si="21"/>
        <v>-0.76862546050006131</v>
      </c>
      <c r="AO33" s="10">
        <f t="shared" si="22"/>
        <v>-0.76759997499993915</v>
      </c>
      <c r="AP33" s="18">
        <f t="shared" si="23"/>
        <v>0</v>
      </c>
      <c r="AQ33" s="18">
        <f t="shared" si="24"/>
        <v>-5.0025503373057305E-7</v>
      </c>
      <c r="AR33" s="18">
        <f t="shared" si="25"/>
        <v>-3.7445282593985253E-4</v>
      </c>
      <c r="AS33" s="18">
        <f t="shared" si="26"/>
        <v>5.000184458155541E-7</v>
      </c>
      <c r="AT33" s="7"/>
      <c r="AU33" s="9">
        <v>28.816263064512999</v>
      </c>
      <c r="AV33" s="9">
        <v>32.133662125221498</v>
      </c>
      <c r="AW33" s="9">
        <v>32.785156011617502</v>
      </c>
      <c r="AX33" s="9">
        <v>28.816263064512999</v>
      </c>
      <c r="AY33" s="10">
        <v>32.133607300000001</v>
      </c>
      <c r="AZ33" s="10">
        <v>33.132492803891502</v>
      </c>
      <c r="BA33" s="10">
        <f t="shared" si="27"/>
        <v>3.3173990607084995</v>
      </c>
      <c r="BB33" s="10">
        <f t="shared" si="27"/>
        <v>0.65149388639600403</v>
      </c>
      <c r="BC33" s="10">
        <f t="shared" si="28"/>
        <v>5.4825221496912491E-5</v>
      </c>
      <c r="BD33" s="10">
        <f t="shared" si="29"/>
        <v>-0.34733679227399961</v>
      </c>
      <c r="BE33" s="18">
        <f t="shared" si="30"/>
        <v>2.0274498557220182E-2</v>
      </c>
      <c r="BF33" s="18">
        <f t="shared" si="31"/>
        <v>3.1085383429438392E-2</v>
      </c>
      <c r="BG33" s="18">
        <f t="shared" si="32"/>
        <v>0.11512245891431531</v>
      </c>
      <c r="BH33" s="18">
        <f t="shared" si="33"/>
        <v>0.11512055633515804</v>
      </c>
      <c r="BI33" s="1"/>
      <c r="BJ33" s="9">
        <v>49281.38195828109</v>
      </c>
      <c r="BK33" s="9">
        <v>50165.465023334204</v>
      </c>
      <c r="BL33" s="9">
        <v>50342.281636085499</v>
      </c>
      <c r="BM33" s="9">
        <v>49281.38195828109</v>
      </c>
      <c r="BN33" s="10">
        <v>50165.46155</v>
      </c>
      <c r="BO33" s="10">
        <v>50430.588495229902</v>
      </c>
      <c r="BP33" s="10">
        <f t="shared" si="34"/>
        <v>884.08306505311339</v>
      </c>
      <c r="BQ33" s="10">
        <f t="shared" si="34"/>
        <v>176.81661275129591</v>
      </c>
      <c r="BR33" s="10">
        <f t="shared" si="35"/>
        <v>3.4733342035906389E-3</v>
      </c>
      <c r="BS33" s="10">
        <f t="shared" si="36"/>
        <v>-88.306859144402551</v>
      </c>
      <c r="BT33" s="18">
        <f t="shared" si="37"/>
        <v>3.5246680693391476E-3</v>
      </c>
      <c r="BU33" s="18">
        <f t="shared" si="38"/>
        <v>5.2850494551046753E-3</v>
      </c>
      <c r="BV33" s="18">
        <f t="shared" si="39"/>
        <v>1.7939494184670581E-2</v>
      </c>
      <c r="BW33" s="18">
        <f t="shared" si="40"/>
        <v>1.793942370502765E-2</v>
      </c>
      <c r="BX33" s="1"/>
      <c r="BY33" s="9">
        <v>2502.89313368174</v>
      </c>
      <c r="BZ33" s="9">
        <v>2599.2043836816301</v>
      </c>
      <c r="CA33" s="9">
        <v>2618.4666336816099</v>
      </c>
      <c r="CB33" s="9">
        <v>2502.8931339999999</v>
      </c>
      <c r="CC33" s="10">
        <v>2599.2044048484358</v>
      </c>
      <c r="CD33" s="10">
        <v>2628.0977586815902</v>
      </c>
      <c r="CE33" s="10">
        <f t="shared" si="41"/>
        <v>96.311249999890151</v>
      </c>
      <c r="CF33" s="10">
        <f t="shared" si="41"/>
        <v>19.262249999979758</v>
      </c>
      <c r="CG33" s="10">
        <f t="shared" si="42"/>
        <v>-2.1166805709071923E-5</v>
      </c>
      <c r="CH33" s="10">
        <f t="shared" si="43"/>
        <v>-9.6311249999803294</v>
      </c>
      <c r="CI33" s="18">
        <f t="shared" si="44"/>
        <v>7.4108254514005708E-3</v>
      </c>
      <c r="CJ33" s="18">
        <f t="shared" si="45"/>
        <v>1.111622994300027E-2</v>
      </c>
      <c r="CK33" s="18">
        <f t="shared" si="46"/>
        <v>3.8479968922291503E-2</v>
      </c>
      <c r="CL33" s="18">
        <f t="shared" si="47"/>
        <v>3.8479977247177159E-2</v>
      </c>
      <c r="CM33" s="6"/>
      <c r="CN33" s="9">
        <v>86.358700000000027</v>
      </c>
      <c r="CO33" s="9">
        <v>86.358700000000027</v>
      </c>
      <c r="CP33" s="9">
        <v>86.358700000000027</v>
      </c>
      <c r="CQ33" s="9">
        <v>86.358700000000027</v>
      </c>
      <c r="CR33" s="9">
        <v>86.358700000000027</v>
      </c>
      <c r="CS33" s="9">
        <v>86.358700000000027</v>
      </c>
      <c r="CT33" s="10">
        <f t="shared" si="48"/>
        <v>0</v>
      </c>
      <c r="CU33" s="10">
        <f t="shared" si="48"/>
        <v>0</v>
      </c>
      <c r="CV33" s="10">
        <f t="shared" si="49"/>
        <v>0</v>
      </c>
      <c r="CW33" s="10">
        <f t="shared" si="50"/>
        <v>0</v>
      </c>
      <c r="CX33" s="18">
        <f t="shared" si="51"/>
        <v>0</v>
      </c>
      <c r="CY33" s="18">
        <f t="shared" si="52"/>
        <v>0</v>
      </c>
      <c r="CZ33" s="18">
        <f t="shared" si="53"/>
        <v>0</v>
      </c>
      <c r="DA33" s="18">
        <f t="shared" si="54"/>
        <v>0</v>
      </c>
      <c r="DB33" s="7"/>
      <c r="DC33" s="9">
        <v>7805.3715324083996</v>
      </c>
      <c r="DD33" s="9">
        <v>5236.6244702584518</v>
      </c>
      <c r="DE33" s="9">
        <v>4490.3253417211299</v>
      </c>
      <c r="DF33" s="9">
        <v>15419.3760886244</v>
      </c>
      <c r="DG33" s="10">
        <v>16737.062709999998</v>
      </c>
      <c r="DH33" s="10">
        <v>17109.927621328799</v>
      </c>
      <c r="DI33" s="10">
        <f t="shared" si="55"/>
        <v>-2568.7470621499479</v>
      </c>
      <c r="DJ33" s="10">
        <f t="shared" si="55"/>
        <v>-746.29912853732185</v>
      </c>
      <c r="DK33" s="10">
        <f t="shared" si="56"/>
        <v>-11500.438239741547</v>
      </c>
      <c r="DL33" s="10">
        <f t="shared" si="57"/>
        <v>-12619.602279607669</v>
      </c>
      <c r="DM33" s="18">
        <f t="shared" si="58"/>
        <v>-0.14251530404289015</v>
      </c>
      <c r="DN33" s="18">
        <f t="shared" si="59"/>
        <v>2.2277798547413172E-2</v>
      </c>
      <c r="DO33" s="18">
        <f t="shared" si="60"/>
        <v>-0.32909990914389486</v>
      </c>
      <c r="DP33" s="18">
        <f t="shared" si="61"/>
        <v>8.5456545958932664E-2</v>
      </c>
      <c r="DQ33" s="7"/>
      <c r="DR33" s="9">
        <v>83.332362559305494</v>
      </c>
      <c r="DS33" s="9">
        <v>93.915706749999998</v>
      </c>
      <c r="DT33" s="9">
        <v>97.081751257215799</v>
      </c>
      <c r="DU33" s="9">
        <v>83.332362560000007</v>
      </c>
      <c r="DV33" s="10">
        <v>93.915706749999998</v>
      </c>
      <c r="DW33" s="10">
        <v>97.081751257215799</v>
      </c>
      <c r="DX33" s="10">
        <f t="shared" si="62"/>
        <v>10.583344190694504</v>
      </c>
      <c r="DY33" s="10">
        <f t="shared" si="62"/>
        <v>3.1660445072158012</v>
      </c>
      <c r="DZ33" s="10">
        <f t="shared" si="63"/>
        <v>0</v>
      </c>
      <c r="EA33" s="10">
        <f t="shared" si="64"/>
        <v>0</v>
      </c>
      <c r="EB33" s="18">
        <f t="shared" si="65"/>
        <v>3.3711554933443563E-2</v>
      </c>
      <c r="EC33" s="18">
        <f t="shared" si="66"/>
        <v>3.3711554933443563E-2</v>
      </c>
      <c r="ED33" s="18">
        <f t="shared" si="67"/>
        <v>0.1270016097667051</v>
      </c>
      <c r="EE33" s="18">
        <f t="shared" si="68"/>
        <v>0.12700160975731239</v>
      </c>
      <c r="EF33" s="6"/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v>0</v>
      </c>
      <c r="EM33" s="10">
        <f t="shared" si="69"/>
        <v>0</v>
      </c>
      <c r="EN33" s="10">
        <f t="shared" si="69"/>
        <v>0</v>
      </c>
      <c r="EO33" s="10">
        <f t="shared" si="70"/>
        <v>0</v>
      </c>
      <c r="EP33" s="10">
        <f t="shared" si="71"/>
        <v>0</v>
      </c>
      <c r="EQ33" s="18">
        <f t="shared" si="72"/>
        <v>0</v>
      </c>
      <c r="ER33" s="18">
        <f t="shared" si="73"/>
        <v>0</v>
      </c>
      <c r="ES33" s="18">
        <f t="shared" si="74"/>
        <v>0</v>
      </c>
      <c r="ET33" s="18">
        <f t="shared" si="75"/>
        <v>0</v>
      </c>
      <c r="EU33" s="7"/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10">
        <f t="shared" si="76"/>
        <v>0</v>
      </c>
      <c r="FC33" s="10">
        <f t="shared" si="76"/>
        <v>0</v>
      </c>
      <c r="FD33" s="10">
        <f t="shared" si="77"/>
        <v>0</v>
      </c>
      <c r="FE33" s="10">
        <f t="shared" si="78"/>
        <v>0</v>
      </c>
      <c r="FF33" s="18">
        <f t="shared" si="79"/>
        <v>0</v>
      </c>
      <c r="FG33" s="18">
        <f t="shared" si="80"/>
        <v>0</v>
      </c>
      <c r="FH33" s="18">
        <f t="shared" si="81"/>
        <v>0</v>
      </c>
      <c r="FI33" s="18">
        <f t="shared" si="82"/>
        <v>0</v>
      </c>
      <c r="FJ33" s="7"/>
    </row>
    <row r="34" spans="1:166">
      <c r="A34" s="5" t="s">
        <v>31</v>
      </c>
      <c r="B34" s="9">
        <f t="shared" si="0"/>
        <v>165509.83907656273</v>
      </c>
      <c r="C34" s="9">
        <f t="shared" si="1"/>
        <v>178559.73269036162</v>
      </c>
      <c r="D34" s="9">
        <f t="shared" si="2"/>
        <v>180955.79072403265</v>
      </c>
      <c r="E34" s="9">
        <f t="shared" si="3"/>
        <v>169926.06292477602</v>
      </c>
      <c r="F34" s="9">
        <f t="shared" si="4"/>
        <v>185235.34374879536</v>
      </c>
      <c r="G34" s="9">
        <f t="shared" si="5"/>
        <v>189595.60198506611</v>
      </c>
      <c r="H34" s="10">
        <f t="shared" si="6"/>
        <v>13049.893613798893</v>
      </c>
      <c r="I34" s="10">
        <f t="shared" si="6"/>
        <v>2396.0580336710264</v>
      </c>
      <c r="J34" s="10">
        <f t="shared" si="7"/>
        <v>-6675.6110584337439</v>
      </c>
      <c r="K34" s="10">
        <f t="shared" si="8"/>
        <v>-8639.8112610334647</v>
      </c>
      <c r="L34" s="18">
        <f t="shared" si="9"/>
        <v>1.3418803879069437E-2</v>
      </c>
      <c r="M34" s="18">
        <f t="shared" si="10"/>
        <v>2.3539018785658193E-2</v>
      </c>
      <c r="N34" s="18">
        <f t="shared" si="11"/>
        <v>7.8846633448553957E-2</v>
      </c>
      <c r="O34" s="18">
        <f t="shared" si="12"/>
        <v>9.0093777025814767E-2</v>
      </c>
      <c r="P34" s="5"/>
      <c r="Q34" s="10">
        <v>122.01590435099899</v>
      </c>
      <c r="R34" s="9">
        <v>629.19699336999997</v>
      </c>
      <c r="S34" s="9">
        <v>595.23437210999896</v>
      </c>
      <c r="T34" s="9">
        <v>122.0159044</v>
      </c>
      <c r="U34" s="10">
        <v>620.06487435000008</v>
      </c>
      <c r="V34" s="10">
        <v>574.52399957</v>
      </c>
      <c r="W34" s="10">
        <f t="shared" si="13"/>
        <v>507.18108901900098</v>
      </c>
      <c r="X34" s="10">
        <f t="shared" si="13"/>
        <v>-33.962621260001015</v>
      </c>
      <c r="Y34" s="10">
        <f t="shared" si="14"/>
        <v>9.132119019999891</v>
      </c>
      <c r="Z34" s="10">
        <f t="shared" si="15"/>
        <v>20.710372539998957</v>
      </c>
      <c r="AA34" s="18">
        <f t="shared" si="16"/>
        <v>-5.3977723380552234E-2</v>
      </c>
      <c r="AB34" s="18">
        <f t="shared" si="17"/>
        <v>-7.344533880868441E-2</v>
      </c>
      <c r="AC34" s="18">
        <f t="shared" si="18"/>
        <v>4.1566801616288513</v>
      </c>
      <c r="AD34" s="18">
        <f t="shared" si="19"/>
        <v>4.0818364818840784</v>
      </c>
      <c r="AE34" s="7"/>
      <c r="AF34" s="9">
        <v>1821.1649957449899</v>
      </c>
      <c r="AG34" s="9">
        <v>1820.28239574499</v>
      </c>
      <c r="AH34" s="9">
        <v>1820.28239574499</v>
      </c>
      <c r="AI34" s="9">
        <v>1821.164996</v>
      </c>
      <c r="AJ34" s="10">
        <v>1821.16536</v>
      </c>
      <c r="AK34" s="10">
        <v>1821.1649957449899</v>
      </c>
      <c r="AL34" s="10">
        <f t="shared" si="20"/>
        <v>-0.88259999999991123</v>
      </c>
      <c r="AM34" s="10">
        <f t="shared" si="20"/>
        <v>0</v>
      </c>
      <c r="AN34" s="10">
        <f t="shared" si="21"/>
        <v>-0.88296425500993792</v>
      </c>
      <c r="AO34" s="10">
        <f t="shared" si="22"/>
        <v>-0.88259999999991123</v>
      </c>
      <c r="AP34" s="18">
        <f t="shared" si="23"/>
        <v>0</v>
      </c>
      <c r="AQ34" s="18">
        <f t="shared" si="24"/>
        <v>-2.0001204614757316E-7</v>
      </c>
      <c r="AR34" s="18">
        <f t="shared" si="25"/>
        <v>-4.8463483652609038E-4</v>
      </c>
      <c r="AS34" s="18">
        <f t="shared" si="26"/>
        <v>1.9987206035146254E-7</v>
      </c>
      <c r="AT34" s="7"/>
      <c r="AU34" s="9">
        <v>7.15646419282744</v>
      </c>
      <c r="AV34" s="9">
        <v>8.6357835716905402</v>
      </c>
      <c r="AW34" s="9">
        <v>8.8940963067017709</v>
      </c>
      <c r="AX34" s="9">
        <v>7.15646419282744</v>
      </c>
      <c r="AY34" s="10">
        <v>8.635758848</v>
      </c>
      <c r="AZ34" s="10">
        <v>9.0347733737056704</v>
      </c>
      <c r="BA34" s="10">
        <f t="shared" si="27"/>
        <v>1.4793193788631003</v>
      </c>
      <c r="BB34" s="10">
        <f t="shared" si="27"/>
        <v>0.25831273501123064</v>
      </c>
      <c r="BC34" s="10">
        <f t="shared" si="28"/>
        <v>2.4723690540184862E-5</v>
      </c>
      <c r="BD34" s="10">
        <f t="shared" si="29"/>
        <v>-0.14067706700389948</v>
      </c>
      <c r="BE34" s="18">
        <f t="shared" si="30"/>
        <v>2.9911904677419256E-2</v>
      </c>
      <c r="BF34" s="18">
        <f t="shared" si="31"/>
        <v>4.6204917567618291E-2</v>
      </c>
      <c r="BG34" s="18">
        <f t="shared" si="32"/>
        <v>0.20671093140460994</v>
      </c>
      <c r="BH34" s="18">
        <f t="shared" si="33"/>
        <v>0.20670747666916042</v>
      </c>
      <c r="BI34" s="1"/>
      <c r="BJ34" s="9">
        <v>158187.07466867595</v>
      </c>
      <c r="BK34" s="9">
        <v>172244.20538978101</v>
      </c>
      <c r="BL34" s="9">
        <v>175055.63152950199</v>
      </c>
      <c r="BM34" s="9">
        <v>158187.07466867595</v>
      </c>
      <c r="BN34" s="10">
        <v>172243.16759999999</v>
      </c>
      <c r="BO34" s="10">
        <v>176462.79522163101</v>
      </c>
      <c r="BP34" s="10">
        <f t="shared" si="34"/>
        <v>14057.130721105059</v>
      </c>
      <c r="BQ34" s="10">
        <f t="shared" si="34"/>
        <v>2811.4261397209775</v>
      </c>
      <c r="BR34" s="10">
        <f t="shared" si="35"/>
        <v>1.0377897810249124</v>
      </c>
      <c r="BS34" s="10">
        <f t="shared" si="36"/>
        <v>-1407.1636921290192</v>
      </c>
      <c r="BT34" s="18">
        <f t="shared" si="37"/>
        <v>1.6322326393267306E-2</v>
      </c>
      <c r="BU34" s="18">
        <f t="shared" si="38"/>
        <v>2.449808419356439E-2</v>
      </c>
      <c r="BV34" s="18">
        <f t="shared" si="39"/>
        <v>8.8863965343235707E-2</v>
      </c>
      <c r="BW34" s="18">
        <f t="shared" si="40"/>
        <v>8.8857404821251221E-2</v>
      </c>
      <c r="BX34" s="1"/>
      <c r="BY34" s="9">
        <v>236.48238956679899</v>
      </c>
      <c r="BZ34" s="9">
        <v>236.48238956679899</v>
      </c>
      <c r="CA34" s="9">
        <v>236.48238956679899</v>
      </c>
      <c r="CB34" s="9">
        <v>236.4823896</v>
      </c>
      <c r="CC34" s="10">
        <v>236.48238930736255</v>
      </c>
      <c r="CD34" s="10">
        <v>236.48238956679899</v>
      </c>
      <c r="CE34" s="10">
        <f t="shared" si="41"/>
        <v>0</v>
      </c>
      <c r="CF34" s="10">
        <f t="shared" si="41"/>
        <v>0</v>
      </c>
      <c r="CG34" s="10">
        <f t="shared" si="42"/>
        <v>2.5943643322534626E-7</v>
      </c>
      <c r="CH34" s="10">
        <f t="shared" si="43"/>
        <v>0</v>
      </c>
      <c r="CI34" s="18">
        <f t="shared" si="44"/>
        <v>0</v>
      </c>
      <c r="CJ34" s="18">
        <f t="shared" si="45"/>
        <v>1.0970644959449802E-9</v>
      </c>
      <c r="CK34" s="18">
        <f t="shared" si="46"/>
        <v>0</v>
      </c>
      <c r="CL34" s="18">
        <f t="shared" si="47"/>
        <v>-1.2374598063873705E-9</v>
      </c>
      <c r="CM34" s="6"/>
      <c r="CN34" s="9">
        <v>532.41660000000002</v>
      </c>
      <c r="CO34" s="9">
        <v>532.41660000000002</v>
      </c>
      <c r="CP34" s="9">
        <v>532.41660000000002</v>
      </c>
      <c r="CQ34" s="9">
        <v>532.41660000000002</v>
      </c>
      <c r="CR34" s="9">
        <v>532.41660000000002</v>
      </c>
      <c r="CS34" s="9">
        <v>532.41660000000002</v>
      </c>
      <c r="CT34" s="10">
        <f t="shared" si="48"/>
        <v>0</v>
      </c>
      <c r="CU34" s="10">
        <f t="shared" si="48"/>
        <v>0</v>
      </c>
      <c r="CV34" s="10">
        <f t="shared" si="49"/>
        <v>0</v>
      </c>
      <c r="CW34" s="10">
        <f t="shared" si="50"/>
        <v>0</v>
      </c>
      <c r="CX34" s="18">
        <f t="shared" si="51"/>
        <v>0</v>
      </c>
      <c r="CY34" s="18">
        <f t="shared" si="52"/>
        <v>0</v>
      </c>
      <c r="CZ34" s="18">
        <f t="shared" si="53"/>
        <v>0</v>
      </c>
      <c r="DA34" s="18">
        <f t="shared" si="54"/>
        <v>0</v>
      </c>
      <c r="DB34" s="7"/>
      <c r="DC34" s="9">
        <v>4547.1433604362001</v>
      </c>
      <c r="DD34" s="9">
        <v>3024.9346120371356</v>
      </c>
      <c r="DE34" s="9">
        <v>2641.1207280669501</v>
      </c>
      <c r="DF34" s="9">
        <v>8963.3672083072197</v>
      </c>
      <c r="DG34" s="10">
        <v>9709.8326400000005</v>
      </c>
      <c r="DH34" s="10">
        <v>9893.4553924443808</v>
      </c>
      <c r="DI34" s="10">
        <f t="shared" si="55"/>
        <v>-1522.2087483990645</v>
      </c>
      <c r="DJ34" s="10">
        <f t="shared" si="55"/>
        <v>-383.81388397018554</v>
      </c>
      <c r="DK34" s="10">
        <f t="shared" si="56"/>
        <v>-6684.8980279628649</v>
      </c>
      <c r="DL34" s="10">
        <f t="shared" si="57"/>
        <v>-7252.3346643774312</v>
      </c>
      <c r="DM34" s="18">
        <f t="shared" si="58"/>
        <v>-0.12688336549255422</v>
      </c>
      <c r="DN34" s="18">
        <f t="shared" si="59"/>
        <v>1.8911011059854915E-2</v>
      </c>
      <c r="DO34" s="18">
        <f t="shared" si="60"/>
        <v>-0.33476154757809118</v>
      </c>
      <c r="DP34" s="18">
        <f t="shared" si="61"/>
        <v>8.3279577233091498E-2</v>
      </c>
      <c r="DQ34" s="7"/>
      <c r="DR34" s="9">
        <v>56.384693594933701</v>
      </c>
      <c r="DS34" s="9">
        <v>63.578526289999999</v>
      </c>
      <c r="DT34" s="9">
        <v>65.728612735225397</v>
      </c>
      <c r="DU34" s="9">
        <v>56.384693599999999</v>
      </c>
      <c r="DV34" s="10">
        <v>63.578526289999999</v>
      </c>
      <c r="DW34" s="10">
        <v>65.728612735225397</v>
      </c>
      <c r="DX34" s="10">
        <f t="shared" si="62"/>
        <v>7.1938326950662983</v>
      </c>
      <c r="DY34" s="10">
        <f t="shared" si="62"/>
        <v>2.1500864452253978</v>
      </c>
      <c r="DZ34" s="10">
        <f t="shared" si="63"/>
        <v>0</v>
      </c>
      <c r="EA34" s="10">
        <f t="shared" si="64"/>
        <v>0</v>
      </c>
      <c r="EB34" s="18">
        <f t="shared" si="65"/>
        <v>3.3817808790002984E-2</v>
      </c>
      <c r="EC34" s="18">
        <f t="shared" si="66"/>
        <v>3.3817808790002984E-2</v>
      </c>
      <c r="ED34" s="18">
        <f t="shared" si="67"/>
        <v>0.12758485036287723</v>
      </c>
      <c r="EE34" s="18">
        <f t="shared" si="68"/>
        <v>0.12758485026156108</v>
      </c>
      <c r="EF34" s="6"/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v>0</v>
      </c>
      <c r="EM34" s="10">
        <f t="shared" si="69"/>
        <v>0</v>
      </c>
      <c r="EN34" s="10">
        <f t="shared" si="69"/>
        <v>0</v>
      </c>
      <c r="EO34" s="10">
        <f t="shared" si="70"/>
        <v>0</v>
      </c>
      <c r="EP34" s="10">
        <f t="shared" si="71"/>
        <v>0</v>
      </c>
      <c r="EQ34" s="18">
        <f t="shared" si="72"/>
        <v>0</v>
      </c>
      <c r="ER34" s="18">
        <f t="shared" si="73"/>
        <v>0</v>
      </c>
      <c r="ES34" s="18">
        <f t="shared" si="74"/>
        <v>0</v>
      </c>
      <c r="ET34" s="18">
        <f t="shared" si="75"/>
        <v>0</v>
      </c>
      <c r="EU34" s="7"/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10">
        <f t="shared" si="76"/>
        <v>0</v>
      </c>
      <c r="FC34" s="10">
        <f t="shared" si="76"/>
        <v>0</v>
      </c>
      <c r="FD34" s="10">
        <f t="shared" si="77"/>
        <v>0</v>
      </c>
      <c r="FE34" s="10">
        <f t="shared" si="78"/>
        <v>0</v>
      </c>
      <c r="FF34" s="18">
        <f t="shared" si="79"/>
        <v>0</v>
      </c>
      <c r="FG34" s="18">
        <f t="shared" si="80"/>
        <v>0</v>
      </c>
      <c r="FH34" s="18">
        <f t="shared" si="81"/>
        <v>0</v>
      </c>
      <c r="FI34" s="18">
        <f t="shared" si="82"/>
        <v>0</v>
      </c>
      <c r="FJ34" s="7"/>
    </row>
    <row r="35" spans="1:166">
      <c r="A35" s="5" t="s">
        <v>32</v>
      </c>
      <c r="B35" s="9">
        <f t="shared" ref="B35:B52" si="83">EV35+EG35+DR35+DC35+CN35+BY35+BJ35+AU35+AF35+Q35</f>
        <v>72258.565844325974</v>
      </c>
      <c r="C35" s="9">
        <f t="shared" ref="C35:C52" si="84">EW35+EH35+DS35+DD35+CO35+BZ35+BK35+AV35+AG35+R35</f>
        <v>72606.319253135705</v>
      </c>
      <c r="D35" s="9">
        <f t="shared" ref="D35:D52" si="85">EX35+EI35+DT35+DE35+CP35+CA35+BL35+AW35+AH35+S35</f>
        <v>72640.415660071405</v>
      </c>
      <c r="E35" s="9">
        <f t="shared" ref="E35:E52" si="86">EY35+EJ35+DU35+DF35+CQ35+CB35+BM35+AX35+AI35+T35</f>
        <v>72631.702648401129</v>
      </c>
      <c r="F35" s="9">
        <f t="shared" ref="F35:F52" si="87">EZ35+EK35+DV35+DG35+CR35+CC35+BN35+AY35+AJ35+U35</f>
        <v>73167.377235722059</v>
      </c>
      <c r="G35" s="9">
        <f t="shared" ref="G35:G52" si="88">FA35+EL35+DW35+DH35+CS35+CD35+BO35+AZ35+AK35+V35</f>
        <v>73276.450047297592</v>
      </c>
      <c r="H35" s="10">
        <f t="shared" si="6"/>
        <v>347.7534088097309</v>
      </c>
      <c r="I35" s="10">
        <f t="shared" si="6"/>
        <v>34.096406935699633</v>
      </c>
      <c r="J35" s="10">
        <f t="shared" si="7"/>
        <v>-561.05798258635332</v>
      </c>
      <c r="K35" s="10">
        <f t="shared" si="8"/>
        <v>-636.03438722618739</v>
      </c>
      <c r="L35" s="18">
        <f t="shared" si="9"/>
        <v>4.6960660292977302E-4</v>
      </c>
      <c r="M35" s="18">
        <f t="shared" si="10"/>
        <v>1.4907300998932317E-3</v>
      </c>
      <c r="N35" s="18">
        <f t="shared" si="11"/>
        <v>4.8126253925234504E-3</v>
      </c>
      <c r="O35" s="18">
        <f t="shared" si="12"/>
        <v>7.3752172644781207E-3</v>
      </c>
      <c r="P35" s="5"/>
      <c r="Q35" s="10">
        <v>262.38980096</v>
      </c>
      <c r="R35" s="9">
        <v>369.73983824999999</v>
      </c>
      <c r="S35" s="9">
        <v>371.33969087000003</v>
      </c>
      <c r="T35" s="9">
        <v>262.38980099999998</v>
      </c>
      <c r="U35" s="10">
        <v>395.42710674</v>
      </c>
      <c r="V35" s="10">
        <v>382.12358941000002</v>
      </c>
      <c r="W35" s="10">
        <f t="shared" si="13"/>
        <v>107.35003728999999</v>
      </c>
      <c r="X35" s="10">
        <f t="shared" si="13"/>
        <v>1.5998526200000356</v>
      </c>
      <c r="Y35" s="10">
        <f t="shared" si="14"/>
        <v>-25.687268490000008</v>
      </c>
      <c r="Z35" s="10">
        <f t="shared" si="15"/>
        <v>-10.783898539999996</v>
      </c>
      <c r="AA35" s="18">
        <f t="shared" si="16"/>
        <v>4.3269684640211623E-3</v>
      </c>
      <c r="AB35" s="18">
        <f t="shared" si="17"/>
        <v>-3.364341266251953E-2</v>
      </c>
      <c r="AC35" s="18">
        <f t="shared" si="18"/>
        <v>0.40912427578069227</v>
      </c>
      <c r="AD35" s="18">
        <f t="shared" si="19"/>
        <v>0.50702163435079561</v>
      </c>
      <c r="AE35" s="7"/>
      <c r="AF35" s="9">
        <v>153.19900000000001</v>
      </c>
      <c r="AG35" s="9">
        <v>153.19900000000001</v>
      </c>
      <c r="AH35" s="9">
        <v>153.19900000000001</v>
      </c>
      <c r="AI35" s="9">
        <v>153.19900000000001</v>
      </c>
      <c r="AJ35" s="10">
        <v>153.19900000000001</v>
      </c>
      <c r="AK35" s="10">
        <v>153.19900000000001</v>
      </c>
      <c r="AL35" s="10">
        <f t="shared" si="20"/>
        <v>0</v>
      </c>
      <c r="AM35" s="10">
        <f t="shared" si="20"/>
        <v>0</v>
      </c>
      <c r="AN35" s="10">
        <f t="shared" si="21"/>
        <v>0</v>
      </c>
      <c r="AO35" s="10">
        <f t="shared" si="22"/>
        <v>0</v>
      </c>
      <c r="AP35" s="18">
        <f t="shared" si="23"/>
        <v>0</v>
      </c>
      <c r="AQ35" s="18">
        <f t="shared" si="24"/>
        <v>0</v>
      </c>
      <c r="AR35" s="18">
        <f t="shared" si="25"/>
        <v>0</v>
      </c>
      <c r="AS35" s="18">
        <f t="shared" si="26"/>
        <v>0</v>
      </c>
      <c r="AT35" s="7"/>
      <c r="AU35" s="9">
        <v>5.9332233136393304</v>
      </c>
      <c r="AV35" s="9">
        <v>7.2587275850416901</v>
      </c>
      <c r="AW35" s="9">
        <v>7.4874714472334603</v>
      </c>
      <c r="AX35" s="9">
        <v>5.9332233136393304</v>
      </c>
      <c r="AY35" s="10">
        <v>7.2587053719999997</v>
      </c>
      <c r="AZ35" s="10">
        <v>7.6123255113992601</v>
      </c>
      <c r="BA35" s="10">
        <f t="shared" si="27"/>
        <v>1.3255042714023597</v>
      </c>
      <c r="BB35" s="10">
        <f t="shared" si="27"/>
        <v>0.22874386219177012</v>
      </c>
      <c r="BC35" s="10">
        <f t="shared" si="28"/>
        <v>2.2213041690477553E-5</v>
      </c>
      <c r="BD35" s="10">
        <f t="shared" si="29"/>
        <v>-0.12485406416579981</v>
      </c>
      <c r="BE35" s="18">
        <f t="shared" si="30"/>
        <v>3.1512942111665748E-2</v>
      </c>
      <c r="BF35" s="18">
        <f t="shared" si="31"/>
        <v>4.8716695509274682E-2</v>
      </c>
      <c r="BG35" s="18">
        <f t="shared" si="32"/>
        <v>0.22340373880000139</v>
      </c>
      <c r="BH35" s="18">
        <f t="shared" si="33"/>
        <v>0.22339999495950927</v>
      </c>
      <c r="BI35" s="1"/>
      <c r="BJ35" s="9">
        <v>71302.210802932968</v>
      </c>
      <c r="BK35" s="9">
        <v>71666.1389061558</v>
      </c>
      <c r="BL35" s="9">
        <v>71738.924525879396</v>
      </c>
      <c r="BM35" s="9">
        <v>71302.210802932968</v>
      </c>
      <c r="BN35" s="10">
        <v>71665.583859999999</v>
      </c>
      <c r="BO35" s="10">
        <v>71775.608221460396</v>
      </c>
      <c r="BP35" s="10">
        <f t="shared" si="34"/>
        <v>363.92810322283185</v>
      </c>
      <c r="BQ35" s="10">
        <f t="shared" si="34"/>
        <v>72.785619723596028</v>
      </c>
      <c r="BR35" s="10">
        <f t="shared" si="35"/>
        <v>0.55504615580139216</v>
      </c>
      <c r="BS35" s="10">
        <f t="shared" si="36"/>
        <v>-36.683695580999483</v>
      </c>
      <c r="BT35" s="18">
        <f t="shared" si="37"/>
        <v>1.0156207776019042E-3</v>
      </c>
      <c r="BU35" s="18">
        <f t="shared" si="38"/>
        <v>1.5352468442220671E-3</v>
      </c>
      <c r="BV35" s="18">
        <f t="shared" si="39"/>
        <v>5.1040227101606496E-3</v>
      </c>
      <c r="BW35" s="18">
        <f t="shared" si="40"/>
        <v>5.0962382929658524E-3</v>
      </c>
      <c r="BX35" s="2"/>
      <c r="BY35" s="9">
        <v>69.303821963999994</v>
      </c>
      <c r="BZ35" s="9">
        <v>69.303821963999994</v>
      </c>
      <c r="CA35" s="9">
        <v>69.303821963999994</v>
      </c>
      <c r="CB35" s="9">
        <v>69.303821959999993</v>
      </c>
      <c r="CC35" s="10">
        <v>69.30382251006219</v>
      </c>
      <c r="CD35" s="10">
        <v>69.303821963999994</v>
      </c>
      <c r="CE35" s="10">
        <f t="shared" si="41"/>
        <v>0</v>
      </c>
      <c r="CF35" s="10">
        <f t="shared" si="41"/>
        <v>0</v>
      </c>
      <c r="CG35" s="10">
        <f t="shared" si="42"/>
        <v>-5.460621963493395E-7</v>
      </c>
      <c r="CH35" s="10">
        <f t="shared" si="43"/>
        <v>0</v>
      </c>
      <c r="CI35" s="18">
        <f t="shared" si="44"/>
        <v>0</v>
      </c>
      <c r="CJ35" s="18">
        <f t="shared" si="45"/>
        <v>-7.8792507623956376E-9</v>
      </c>
      <c r="CK35" s="18">
        <f t="shared" si="46"/>
        <v>0</v>
      </c>
      <c r="CL35" s="18">
        <f t="shared" si="47"/>
        <v>7.9369677042888023E-9</v>
      </c>
      <c r="CM35" s="6"/>
      <c r="CN35" s="9">
        <v>50.321600000000032</v>
      </c>
      <c r="CO35" s="9">
        <v>50.321600000000032</v>
      </c>
      <c r="CP35" s="9">
        <v>50.321600000000032</v>
      </c>
      <c r="CQ35" s="9">
        <v>50.321600000000032</v>
      </c>
      <c r="CR35" s="9">
        <v>50.321600000000032</v>
      </c>
      <c r="CS35" s="9">
        <v>50.321600000000032</v>
      </c>
      <c r="CT35" s="10">
        <f t="shared" si="48"/>
        <v>0</v>
      </c>
      <c r="CU35" s="10">
        <f t="shared" si="48"/>
        <v>0</v>
      </c>
      <c r="CV35" s="10">
        <f t="shared" si="49"/>
        <v>0</v>
      </c>
      <c r="CW35" s="10">
        <f t="shared" si="50"/>
        <v>0</v>
      </c>
      <c r="CX35" s="18">
        <f t="shared" si="51"/>
        <v>0</v>
      </c>
      <c r="CY35" s="18">
        <f t="shared" si="52"/>
        <v>0</v>
      </c>
      <c r="CZ35" s="18">
        <f t="shared" si="53"/>
        <v>0</v>
      </c>
      <c r="DA35" s="18">
        <f t="shared" si="54"/>
        <v>0</v>
      </c>
      <c r="DB35" s="7"/>
      <c r="DC35" s="9">
        <v>388.410467370334</v>
      </c>
      <c r="DD35" s="9">
        <v>259.46582348088401</v>
      </c>
      <c r="DE35" s="9">
        <v>217.785568802038</v>
      </c>
      <c r="DF35" s="9">
        <v>761.54727140453701</v>
      </c>
      <c r="DG35" s="10">
        <v>795.3916054</v>
      </c>
      <c r="DH35" s="10">
        <v>806.22750784307198</v>
      </c>
      <c r="DI35" s="10">
        <f t="shared" si="55"/>
        <v>-128.94464388944999</v>
      </c>
      <c r="DJ35" s="10">
        <f t="shared" si="55"/>
        <v>-41.680254678846012</v>
      </c>
      <c r="DK35" s="10">
        <f t="shared" si="56"/>
        <v>-535.92578191911593</v>
      </c>
      <c r="DL35" s="10">
        <f t="shared" si="57"/>
        <v>-588.44193904103395</v>
      </c>
      <c r="DM35" s="18">
        <f t="shared" si="58"/>
        <v>-0.16063870809527553</v>
      </c>
      <c r="DN35" s="18">
        <f t="shared" si="59"/>
        <v>1.3623355300088477E-2</v>
      </c>
      <c r="DO35" s="18">
        <f t="shared" si="60"/>
        <v>-0.33198035254417174</v>
      </c>
      <c r="DP35" s="18">
        <f t="shared" si="61"/>
        <v>4.4441540619065183E-2</v>
      </c>
      <c r="DQ35" s="7"/>
      <c r="DR35" s="9">
        <v>26.797127785048801</v>
      </c>
      <c r="DS35" s="9">
        <v>30.891535699999999</v>
      </c>
      <c r="DT35" s="9">
        <v>32.053981108740203</v>
      </c>
      <c r="DU35" s="9">
        <v>26.797127790000001</v>
      </c>
      <c r="DV35" s="10">
        <v>30.891535699999999</v>
      </c>
      <c r="DW35" s="10">
        <v>32.053981108740203</v>
      </c>
      <c r="DX35" s="10">
        <f t="shared" si="62"/>
        <v>4.0944079149511978</v>
      </c>
      <c r="DY35" s="10">
        <f t="shared" si="62"/>
        <v>1.1624454087402043</v>
      </c>
      <c r="DZ35" s="10">
        <f t="shared" si="63"/>
        <v>0</v>
      </c>
      <c r="EA35" s="10">
        <f t="shared" si="64"/>
        <v>0</v>
      </c>
      <c r="EB35" s="18">
        <f t="shared" si="65"/>
        <v>3.7629900307617412E-2</v>
      </c>
      <c r="EC35" s="18">
        <f t="shared" si="66"/>
        <v>3.7629900307617412E-2</v>
      </c>
      <c r="ED35" s="18">
        <f t="shared" si="67"/>
        <v>0.15279278987637002</v>
      </c>
      <c r="EE35" s="18">
        <f t="shared" si="68"/>
        <v>0.15279278966337301</v>
      </c>
      <c r="EF35" s="6"/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v>0</v>
      </c>
      <c r="EM35" s="10">
        <f t="shared" si="69"/>
        <v>0</v>
      </c>
      <c r="EN35" s="10">
        <f t="shared" si="69"/>
        <v>0</v>
      </c>
      <c r="EO35" s="10">
        <f t="shared" si="70"/>
        <v>0</v>
      </c>
      <c r="EP35" s="10">
        <f t="shared" si="71"/>
        <v>0</v>
      </c>
      <c r="EQ35" s="18">
        <f t="shared" si="72"/>
        <v>0</v>
      </c>
      <c r="ER35" s="18">
        <f t="shared" si="73"/>
        <v>0</v>
      </c>
      <c r="ES35" s="18">
        <f t="shared" si="74"/>
        <v>0</v>
      </c>
      <c r="ET35" s="18">
        <f t="shared" si="75"/>
        <v>0</v>
      </c>
      <c r="EU35" s="7"/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10">
        <f t="shared" si="76"/>
        <v>0</v>
      </c>
      <c r="FC35" s="10">
        <f t="shared" si="76"/>
        <v>0</v>
      </c>
      <c r="FD35" s="10">
        <f t="shared" si="77"/>
        <v>0</v>
      </c>
      <c r="FE35" s="10">
        <f t="shared" si="78"/>
        <v>0</v>
      </c>
      <c r="FF35" s="18">
        <f t="shared" si="79"/>
        <v>0</v>
      </c>
      <c r="FG35" s="18">
        <f t="shared" si="80"/>
        <v>0</v>
      </c>
      <c r="FH35" s="18">
        <f t="shared" si="81"/>
        <v>0</v>
      </c>
      <c r="FI35" s="18">
        <f t="shared" si="82"/>
        <v>0</v>
      </c>
      <c r="FJ35" s="7"/>
    </row>
    <row r="36" spans="1:166">
      <c r="A36" s="5" t="s">
        <v>33</v>
      </c>
      <c r="B36" s="9">
        <f t="shared" si="83"/>
        <v>119002.18454902079</v>
      </c>
      <c r="C36" s="9">
        <f t="shared" si="84"/>
        <v>122521.65759293042</v>
      </c>
      <c r="D36" s="9">
        <f t="shared" si="85"/>
        <v>123023.69186058045</v>
      </c>
      <c r="E36" s="9">
        <f t="shared" si="86"/>
        <v>124559.68870404574</v>
      </c>
      <c r="F36" s="9">
        <f t="shared" si="87"/>
        <v>130977.9421209226</v>
      </c>
      <c r="G36" s="9">
        <f t="shared" si="88"/>
        <v>132643.53318408527</v>
      </c>
      <c r="H36" s="10">
        <f t="shared" si="6"/>
        <v>3519.4730439096311</v>
      </c>
      <c r="I36" s="10">
        <f t="shared" si="6"/>
        <v>502.03426765002951</v>
      </c>
      <c r="J36" s="10">
        <f t="shared" si="7"/>
        <v>-8456.2845279921748</v>
      </c>
      <c r="K36" s="10">
        <f t="shared" si="8"/>
        <v>-9619.841323504821</v>
      </c>
      <c r="L36" s="18">
        <f t="shared" si="9"/>
        <v>4.0975144926458876E-3</v>
      </c>
      <c r="M36" s="18">
        <f t="shared" si="10"/>
        <v>1.2716576823484937E-2</v>
      </c>
      <c r="N36" s="18">
        <f t="shared" si="11"/>
        <v>2.9574860808205147E-2</v>
      </c>
      <c r="O36" s="18">
        <f t="shared" si="12"/>
        <v>5.1527532572168307E-2</v>
      </c>
      <c r="P36" s="5"/>
      <c r="Q36" s="10">
        <v>115.8878452677</v>
      </c>
      <c r="R36" s="9">
        <v>1027.77183633</v>
      </c>
      <c r="S36" s="9">
        <v>1164.3370076900001</v>
      </c>
      <c r="T36" s="9">
        <v>74.077845269999997</v>
      </c>
      <c r="U36" s="10">
        <v>1110.8535486000001</v>
      </c>
      <c r="V36" s="10">
        <v>1153.1948833700001</v>
      </c>
      <c r="W36" s="10">
        <f t="shared" si="13"/>
        <v>911.88399106230008</v>
      </c>
      <c r="X36" s="10">
        <f t="shared" si="13"/>
        <v>136.56517136000002</v>
      </c>
      <c r="Y36" s="10">
        <f t="shared" si="14"/>
        <v>-83.081712270000025</v>
      </c>
      <c r="Z36" s="10">
        <f t="shared" si="15"/>
        <v>11.142124319999994</v>
      </c>
      <c r="AA36" s="18">
        <f t="shared" si="16"/>
        <v>0.13287498891548852</v>
      </c>
      <c r="AB36" s="18">
        <f t="shared" si="17"/>
        <v>3.8116036828943343E-2</v>
      </c>
      <c r="AC36" s="18">
        <f t="shared" si="18"/>
        <v>7.8686767275364842</v>
      </c>
      <c r="AD36" s="18">
        <f t="shared" si="19"/>
        <v>13.995759454816014</v>
      </c>
      <c r="AE36" s="7"/>
      <c r="AF36" s="9">
        <v>5701.6787718680298</v>
      </c>
      <c r="AG36" s="9">
        <v>5701.6787718680298</v>
      </c>
      <c r="AH36" s="9">
        <v>5701.6787718680298</v>
      </c>
      <c r="AI36" s="9">
        <v>5743.5987720000003</v>
      </c>
      <c r="AJ36" s="10">
        <v>5743.5982800000002</v>
      </c>
      <c r="AK36" s="10">
        <v>5743.5987718678298</v>
      </c>
      <c r="AL36" s="10">
        <f t="shared" si="20"/>
        <v>0</v>
      </c>
      <c r="AM36" s="10">
        <f t="shared" si="20"/>
        <v>0</v>
      </c>
      <c r="AN36" s="10">
        <f t="shared" si="21"/>
        <v>-41.91950813197036</v>
      </c>
      <c r="AO36" s="10">
        <f t="shared" si="22"/>
        <v>-41.919999999799984</v>
      </c>
      <c r="AP36" s="18">
        <f t="shared" si="23"/>
        <v>0</v>
      </c>
      <c r="AQ36" s="18">
        <f t="shared" si="24"/>
        <v>8.5637575200248114E-8</v>
      </c>
      <c r="AR36" s="18">
        <f t="shared" si="25"/>
        <v>0</v>
      </c>
      <c r="AS36" s="18">
        <f t="shared" si="26"/>
        <v>-8.5660579656183107E-8</v>
      </c>
      <c r="AT36" s="7"/>
      <c r="AU36" s="9">
        <v>31.674575295172801</v>
      </c>
      <c r="AV36" s="9">
        <v>37.6456137908974</v>
      </c>
      <c r="AW36" s="9">
        <v>38.7040180552046</v>
      </c>
      <c r="AX36" s="9">
        <v>31.674575295172801</v>
      </c>
      <c r="AY36" s="10">
        <v>37.645514089999999</v>
      </c>
      <c r="AZ36" s="10">
        <v>39.278794900967597</v>
      </c>
      <c r="BA36" s="10">
        <f t="shared" si="27"/>
        <v>5.9710384957245992</v>
      </c>
      <c r="BB36" s="10">
        <f t="shared" si="27"/>
        <v>1.0584042643071996</v>
      </c>
      <c r="BC36" s="10">
        <f t="shared" si="28"/>
        <v>9.9700897401078237E-5</v>
      </c>
      <c r="BD36" s="10">
        <f t="shared" si="29"/>
        <v>-0.57477684576299737</v>
      </c>
      <c r="BE36" s="18">
        <f t="shared" si="30"/>
        <v>2.8114942425593249E-2</v>
      </c>
      <c r="BF36" s="18">
        <f t="shared" si="31"/>
        <v>4.3385801746866196E-2</v>
      </c>
      <c r="BG36" s="18">
        <f t="shared" si="32"/>
        <v>0.18851203023500632</v>
      </c>
      <c r="BH36" s="18">
        <f t="shared" si="33"/>
        <v>0.18850888257173154</v>
      </c>
      <c r="BI36" s="1"/>
      <c r="BJ36" s="9">
        <v>98710.588968406562</v>
      </c>
      <c r="BK36" s="9">
        <v>103374.428585641</v>
      </c>
      <c r="BL36" s="9">
        <v>104307.196507733</v>
      </c>
      <c r="BM36" s="9">
        <v>98710.588968406562</v>
      </c>
      <c r="BN36" s="10">
        <v>103374.265</v>
      </c>
      <c r="BO36" s="10">
        <v>104773.342157739</v>
      </c>
      <c r="BP36" s="10">
        <f t="shared" si="34"/>
        <v>4663.8396172344364</v>
      </c>
      <c r="BQ36" s="10">
        <f t="shared" si="34"/>
        <v>932.7679220919963</v>
      </c>
      <c r="BR36" s="10">
        <f t="shared" si="35"/>
        <v>0.16358564099937212</v>
      </c>
      <c r="BS36" s="10">
        <f t="shared" si="36"/>
        <v>-466.14565000600123</v>
      </c>
      <c r="BT36" s="18">
        <f t="shared" si="37"/>
        <v>9.0231978532218978E-3</v>
      </c>
      <c r="BU36" s="18">
        <f t="shared" si="38"/>
        <v>1.3534095335420252E-2</v>
      </c>
      <c r="BV36" s="18">
        <f t="shared" si="39"/>
        <v>4.7247612094859961E-2</v>
      </c>
      <c r="BW36" s="18">
        <f t="shared" si="40"/>
        <v>4.7245954870009939E-2</v>
      </c>
      <c r="BX36" s="1"/>
      <c r="BY36" s="9">
        <v>8526.7853392295892</v>
      </c>
      <c r="BZ36" s="9">
        <v>8374.4648584471306</v>
      </c>
      <c r="CA36" s="9">
        <v>8344.0007622906396</v>
      </c>
      <c r="CB36" s="9">
        <v>8526.785339</v>
      </c>
      <c r="CC36" s="10">
        <v>8374.4649452295853</v>
      </c>
      <c r="CD36" s="10">
        <v>8328.7398656364803</v>
      </c>
      <c r="CE36" s="10">
        <f t="shared" si="41"/>
        <v>-152.32048078245862</v>
      </c>
      <c r="CF36" s="10">
        <f t="shared" si="41"/>
        <v>-30.464096156490996</v>
      </c>
      <c r="CG36" s="10">
        <f t="shared" si="42"/>
        <v>-8.678245467308443E-5</v>
      </c>
      <c r="CH36" s="10">
        <f t="shared" si="43"/>
        <v>15.260896654159296</v>
      </c>
      <c r="CI36" s="18">
        <f t="shared" si="44"/>
        <v>-3.6377364609468223E-3</v>
      </c>
      <c r="CJ36" s="18">
        <f t="shared" si="45"/>
        <v>-5.4600598237803501E-3</v>
      </c>
      <c r="CK36" s="18">
        <f t="shared" si="46"/>
        <v>-1.7863763976990309E-2</v>
      </c>
      <c r="CL36" s="18">
        <f t="shared" si="47"/>
        <v>-1.7863753772917015E-2</v>
      </c>
      <c r="CM36" s="6"/>
      <c r="CN36" s="9">
        <v>16.996300000000009</v>
      </c>
      <c r="CO36" s="9">
        <v>16.996300000000009</v>
      </c>
      <c r="CP36" s="9">
        <v>16.996300000000009</v>
      </c>
      <c r="CQ36" s="9">
        <v>16.996300000000009</v>
      </c>
      <c r="CR36" s="9">
        <v>16.996300000000009</v>
      </c>
      <c r="CS36" s="9">
        <v>16.996300000000009</v>
      </c>
      <c r="CT36" s="10">
        <f t="shared" si="48"/>
        <v>0</v>
      </c>
      <c r="CU36" s="10">
        <f t="shared" si="48"/>
        <v>0</v>
      </c>
      <c r="CV36" s="10">
        <f t="shared" si="49"/>
        <v>0</v>
      </c>
      <c r="CW36" s="10">
        <f t="shared" si="50"/>
        <v>0</v>
      </c>
      <c r="CX36" s="18">
        <f t="shared" si="51"/>
        <v>0</v>
      </c>
      <c r="CY36" s="18">
        <f t="shared" si="52"/>
        <v>0</v>
      </c>
      <c r="CZ36" s="18">
        <f t="shared" si="53"/>
        <v>0</v>
      </c>
      <c r="DA36" s="18">
        <f t="shared" si="54"/>
        <v>0</v>
      </c>
      <c r="DB36" s="7"/>
      <c r="DC36" s="9">
        <v>5821.5858294891996</v>
      </c>
      <c r="DD36" s="9">
        <v>3901.5906338503801</v>
      </c>
      <c r="DE36" s="9">
        <v>3360.4242555931801</v>
      </c>
      <c r="DF36" s="9">
        <v>11378.979984604</v>
      </c>
      <c r="DG36" s="10">
        <v>12233.037539999999</v>
      </c>
      <c r="DH36" s="10">
        <v>12498.0281732206</v>
      </c>
      <c r="DI36" s="10">
        <f t="shared" si="55"/>
        <v>-1919.9951956388195</v>
      </c>
      <c r="DJ36" s="10">
        <f t="shared" si="55"/>
        <v>-541.16637825719999</v>
      </c>
      <c r="DK36" s="10">
        <f t="shared" si="56"/>
        <v>-8331.4469061496202</v>
      </c>
      <c r="DL36" s="10">
        <f t="shared" si="57"/>
        <v>-9137.6039176274207</v>
      </c>
      <c r="DM36" s="18">
        <f t="shared" si="58"/>
        <v>-0.13870403869693954</v>
      </c>
      <c r="DN36" s="18">
        <f t="shared" si="59"/>
        <v>2.1661883432804459E-2</v>
      </c>
      <c r="DO36" s="18">
        <f t="shared" si="60"/>
        <v>-0.32980621635999907</v>
      </c>
      <c r="DP36" s="18">
        <f t="shared" si="61"/>
        <v>7.5055721738816375E-2</v>
      </c>
      <c r="DQ36" s="7"/>
      <c r="DR36" s="9">
        <v>76.986919464543007</v>
      </c>
      <c r="DS36" s="9">
        <v>87.080993003000003</v>
      </c>
      <c r="DT36" s="9">
        <v>90.354237350406393</v>
      </c>
      <c r="DU36" s="9">
        <v>76.986919470000004</v>
      </c>
      <c r="DV36" s="10">
        <v>87.080993003000003</v>
      </c>
      <c r="DW36" s="10">
        <v>90.354237350406393</v>
      </c>
      <c r="DX36" s="10">
        <f t="shared" si="62"/>
        <v>10.094073538456996</v>
      </c>
      <c r="DY36" s="10">
        <f t="shared" si="62"/>
        <v>3.2732443474063899</v>
      </c>
      <c r="DZ36" s="10">
        <f t="shared" si="63"/>
        <v>0</v>
      </c>
      <c r="EA36" s="10">
        <f t="shared" si="64"/>
        <v>0</v>
      </c>
      <c r="EB36" s="18">
        <f t="shared" si="65"/>
        <v>3.758850507473685E-2</v>
      </c>
      <c r="EC36" s="18">
        <f t="shared" si="66"/>
        <v>3.758850507473685E-2</v>
      </c>
      <c r="ED36" s="18">
        <f t="shared" si="67"/>
        <v>0.13111413742312303</v>
      </c>
      <c r="EE36" s="18">
        <f t="shared" si="68"/>
        <v>0.13111413734294725</v>
      </c>
      <c r="EF36" s="6"/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v>0</v>
      </c>
      <c r="EM36" s="10">
        <f t="shared" si="69"/>
        <v>0</v>
      </c>
      <c r="EN36" s="10">
        <f t="shared" si="69"/>
        <v>0</v>
      </c>
      <c r="EO36" s="10">
        <f t="shared" si="70"/>
        <v>0</v>
      </c>
      <c r="EP36" s="10">
        <f t="shared" si="71"/>
        <v>0</v>
      </c>
      <c r="EQ36" s="18">
        <f t="shared" si="72"/>
        <v>0</v>
      </c>
      <c r="ER36" s="18">
        <f t="shared" si="73"/>
        <v>0</v>
      </c>
      <c r="ES36" s="18">
        <f t="shared" si="74"/>
        <v>0</v>
      </c>
      <c r="ET36" s="18">
        <f t="shared" si="75"/>
        <v>0</v>
      </c>
      <c r="EU36" s="7"/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10">
        <f t="shared" si="76"/>
        <v>0</v>
      </c>
      <c r="FC36" s="10">
        <f t="shared" si="76"/>
        <v>0</v>
      </c>
      <c r="FD36" s="10">
        <f t="shared" si="77"/>
        <v>0</v>
      </c>
      <c r="FE36" s="10">
        <f t="shared" si="78"/>
        <v>0</v>
      </c>
      <c r="FF36" s="18">
        <f t="shared" si="79"/>
        <v>0</v>
      </c>
      <c r="FG36" s="18">
        <f t="shared" si="80"/>
        <v>0</v>
      </c>
      <c r="FH36" s="18">
        <f t="shared" si="81"/>
        <v>0</v>
      </c>
      <c r="FI36" s="18">
        <f t="shared" si="82"/>
        <v>0</v>
      </c>
      <c r="FJ36" s="7"/>
    </row>
    <row r="37" spans="1:166">
      <c r="A37" s="5" t="s">
        <v>34</v>
      </c>
      <c r="B37" s="9">
        <f t="shared" si="83"/>
        <v>113164.08655367029</v>
      </c>
      <c r="C37" s="9">
        <f t="shared" si="84"/>
        <v>116761.79890098429</v>
      </c>
      <c r="D37" s="9">
        <f t="shared" si="85"/>
        <v>117321.93552984895</v>
      </c>
      <c r="E37" s="9">
        <f t="shared" si="86"/>
        <v>115514.00038735768</v>
      </c>
      <c r="F37" s="9">
        <f t="shared" si="87"/>
        <v>120770.32072962464</v>
      </c>
      <c r="G37" s="9">
        <f t="shared" si="88"/>
        <v>121870.51149187228</v>
      </c>
      <c r="H37" s="10">
        <f t="shared" si="6"/>
        <v>3597.7123473139945</v>
      </c>
      <c r="I37" s="10">
        <f t="shared" si="6"/>
        <v>560.13662886466773</v>
      </c>
      <c r="J37" s="10">
        <f t="shared" si="7"/>
        <v>-4008.5218286403542</v>
      </c>
      <c r="K37" s="10">
        <f t="shared" si="8"/>
        <v>-4548.5759620233293</v>
      </c>
      <c r="L37" s="18">
        <f t="shared" si="9"/>
        <v>4.7972593274249889E-3</v>
      </c>
      <c r="M37" s="18">
        <f t="shared" si="10"/>
        <v>9.1097775976823163E-3</v>
      </c>
      <c r="N37" s="18">
        <f t="shared" si="11"/>
        <v>3.1791997416138813E-2</v>
      </c>
      <c r="O37" s="18">
        <f t="shared" si="12"/>
        <v>4.5503751273791346E-2</v>
      </c>
      <c r="P37" s="5"/>
      <c r="Q37" s="10">
        <v>786.47979204000001</v>
      </c>
      <c r="R37" s="9">
        <v>953.44949789999998</v>
      </c>
      <c r="S37" s="9">
        <v>899.53921575999902</v>
      </c>
      <c r="T37" s="9">
        <v>786.47979199999997</v>
      </c>
      <c r="U37" s="10">
        <v>1225.01226866</v>
      </c>
      <c r="V37" s="10">
        <v>886.95838734999904</v>
      </c>
      <c r="W37" s="10">
        <f t="shared" si="13"/>
        <v>166.96970585999998</v>
      </c>
      <c r="X37" s="10">
        <f t="shared" si="13"/>
        <v>-53.910282140000959</v>
      </c>
      <c r="Y37" s="10">
        <f t="shared" si="14"/>
        <v>-271.56277076000003</v>
      </c>
      <c r="Z37" s="10">
        <f t="shared" si="15"/>
        <v>12.580828409999981</v>
      </c>
      <c r="AA37" s="18">
        <f t="shared" si="16"/>
        <v>-5.6542357260389677E-2</v>
      </c>
      <c r="AB37" s="18">
        <f t="shared" si="17"/>
        <v>-0.27595958829031714</v>
      </c>
      <c r="AC37" s="18">
        <f t="shared" si="18"/>
        <v>0.21230005850106823</v>
      </c>
      <c r="AD37" s="18">
        <f t="shared" si="19"/>
        <v>0.55758899481043511</v>
      </c>
      <c r="AE37" s="7"/>
      <c r="AF37" s="9">
        <v>3110.4941614999898</v>
      </c>
      <c r="AG37" s="9">
        <v>3106.77416149999</v>
      </c>
      <c r="AH37" s="9">
        <v>3106.77416149999</v>
      </c>
      <c r="AI37" s="9">
        <v>3110.4941610000001</v>
      </c>
      <c r="AJ37" s="10">
        <v>3110.4941610000001</v>
      </c>
      <c r="AK37" s="10">
        <v>3110.4941614999898</v>
      </c>
      <c r="AL37" s="10">
        <f t="shared" si="20"/>
        <v>-3.7199999999997999</v>
      </c>
      <c r="AM37" s="10">
        <f t="shared" si="20"/>
        <v>0</v>
      </c>
      <c r="AN37" s="10">
        <f t="shared" si="21"/>
        <v>-3.7199995000100898</v>
      </c>
      <c r="AO37" s="10">
        <f t="shared" si="22"/>
        <v>-3.7199999999997999</v>
      </c>
      <c r="AP37" s="18">
        <f t="shared" si="23"/>
        <v>0</v>
      </c>
      <c r="AQ37" s="18">
        <f t="shared" si="24"/>
        <v>1.6074285441451035E-10</v>
      </c>
      <c r="AR37" s="18">
        <f t="shared" si="25"/>
        <v>-1.1959514491439794E-3</v>
      </c>
      <c r="AS37" s="18">
        <f t="shared" si="26"/>
        <v>0</v>
      </c>
      <c r="AT37" s="7"/>
      <c r="AU37" s="9">
        <v>6.6478110354720998</v>
      </c>
      <c r="AV37" s="9">
        <v>8.1183584735827203</v>
      </c>
      <c r="AW37" s="9">
        <v>8.3725022467674908</v>
      </c>
      <c r="AX37" s="9">
        <v>6.6478110354720998</v>
      </c>
      <c r="AY37" s="10">
        <v>8.118333818</v>
      </c>
      <c r="AZ37" s="10">
        <v>8.5111815442137004</v>
      </c>
      <c r="BA37" s="10">
        <f t="shared" si="27"/>
        <v>1.4705474381106205</v>
      </c>
      <c r="BB37" s="10">
        <f t="shared" si="27"/>
        <v>0.25414377318477044</v>
      </c>
      <c r="BC37" s="10">
        <f t="shared" si="28"/>
        <v>2.4655582720356506E-5</v>
      </c>
      <c r="BD37" s="10">
        <f t="shared" si="29"/>
        <v>-0.13867929744620966</v>
      </c>
      <c r="BE37" s="18">
        <f t="shared" si="30"/>
        <v>3.1304822768267584E-2</v>
      </c>
      <c r="BF37" s="18">
        <f t="shared" si="31"/>
        <v>4.8390191265931567E-2</v>
      </c>
      <c r="BG37" s="18">
        <f t="shared" si="32"/>
        <v>0.22120776752887777</v>
      </c>
      <c r="BH37" s="18">
        <f t="shared" si="33"/>
        <v>0.2212040587016279</v>
      </c>
      <c r="BI37" s="1"/>
      <c r="BJ37" s="9">
        <v>95060.928885648289</v>
      </c>
      <c r="BK37" s="9">
        <v>99222.086967180294</v>
      </c>
      <c r="BL37" s="9">
        <v>100054.31858006099</v>
      </c>
      <c r="BM37" s="9">
        <v>95060.928885648289</v>
      </c>
      <c r="BN37" s="10">
        <v>99220.360060000006</v>
      </c>
      <c r="BO37" s="10">
        <v>100471.45876372101</v>
      </c>
      <c r="BP37" s="10">
        <f t="shared" si="34"/>
        <v>4161.1580815320049</v>
      </c>
      <c r="BQ37" s="10">
        <f t="shared" si="34"/>
        <v>832.23161288069969</v>
      </c>
      <c r="BR37" s="10">
        <f t="shared" si="35"/>
        <v>1.726907180287526</v>
      </c>
      <c r="BS37" s="10">
        <f t="shared" si="36"/>
        <v>-417.14018366001255</v>
      </c>
      <c r="BT37" s="18">
        <f t="shared" si="37"/>
        <v>8.3875640829443252E-3</v>
      </c>
      <c r="BU37" s="18">
        <f t="shared" si="38"/>
        <v>1.2609294130402692E-2</v>
      </c>
      <c r="BV37" s="18">
        <f t="shared" si="39"/>
        <v>4.3773589531589677E-2</v>
      </c>
      <c r="BW37" s="18">
        <f t="shared" si="40"/>
        <v>4.3755423212361248E-2</v>
      </c>
      <c r="BX37" s="2"/>
      <c r="BY37" s="9">
        <v>11357.72136032</v>
      </c>
      <c r="BZ37" s="9">
        <v>11357.72136032</v>
      </c>
      <c r="CA37" s="9">
        <v>11357.72136032</v>
      </c>
      <c r="CB37" s="9">
        <v>11357.72136</v>
      </c>
      <c r="CC37" s="10">
        <v>11357.721393295655</v>
      </c>
      <c r="CD37" s="10">
        <v>11357.72136032</v>
      </c>
      <c r="CE37" s="10">
        <f t="shared" si="41"/>
        <v>0</v>
      </c>
      <c r="CF37" s="10">
        <f t="shared" si="41"/>
        <v>0</v>
      </c>
      <c r="CG37" s="10">
        <f t="shared" si="42"/>
        <v>-3.2975654903566465E-5</v>
      </c>
      <c r="CH37" s="10">
        <f t="shared" si="43"/>
        <v>0</v>
      </c>
      <c r="CI37" s="18">
        <f t="shared" si="44"/>
        <v>0</v>
      </c>
      <c r="CJ37" s="18">
        <f t="shared" si="45"/>
        <v>-2.9033688855082896E-9</v>
      </c>
      <c r="CK37" s="18">
        <f t="shared" si="46"/>
        <v>0</v>
      </c>
      <c r="CL37" s="18">
        <f t="shared" si="47"/>
        <v>2.9315435818560231E-9</v>
      </c>
      <c r="CM37" s="6"/>
      <c r="CN37" s="9">
        <v>358.50309999999996</v>
      </c>
      <c r="CO37" s="9">
        <v>358.50309999999996</v>
      </c>
      <c r="CP37" s="9">
        <v>358.50309999999996</v>
      </c>
      <c r="CQ37" s="9">
        <v>358.50309999999996</v>
      </c>
      <c r="CR37" s="9">
        <v>358.50309999999996</v>
      </c>
      <c r="CS37" s="9">
        <v>358.50309999999996</v>
      </c>
      <c r="CT37" s="10">
        <f t="shared" si="48"/>
        <v>0</v>
      </c>
      <c r="CU37" s="10">
        <f t="shared" si="48"/>
        <v>0</v>
      </c>
      <c r="CV37" s="10">
        <f t="shared" si="49"/>
        <v>0</v>
      </c>
      <c r="CW37" s="10">
        <f t="shared" si="50"/>
        <v>0</v>
      </c>
      <c r="CX37" s="18">
        <f t="shared" si="51"/>
        <v>0</v>
      </c>
      <c r="CY37" s="18">
        <f t="shared" si="52"/>
        <v>0</v>
      </c>
      <c r="CZ37" s="18">
        <f t="shared" si="53"/>
        <v>0</v>
      </c>
      <c r="DA37" s="18">
        <f t="shared" si="54"/>
        <v>0</v>
      </c>
      <c r="DB37" s="7"/>
      <c r="DC37" s="9">
        <v>2455.8465700407901</v>
      </c>
      <c r="DD37" s="9">
        <v>1724.2258217594233</v>
      </c>
      <c r="DE37" s="9">
        <v>1504.76551976071</v>
      </c>
      <c r="DF37" s="9">
        <v>4805.7604045839298</v>
      </c>
      <c r="DG37" s="10">
        <v>5459.1917789999998</v>
      </c>
      <c r="DH37" s="10">
        <v>5644.9234472365897</v>
      </c>
      <c r="DI37" s="10">
        <f t="shared" si="55"/>
        <v>-731.62074828136679</v>
      </c>
      <c r="DJ37" s="10">
        <f t="shared" si="55"/>
        <v>-219.46030199871325</v>
      </c>
      <c r="DK37" s="10">
        <f t="shared" si="56"/>
        <v>-3734.9659572405762</v>
      </c>
      <c r="DL37" s="10">
        <f t="shared" si="57"/>
        <v>-4140.1579274758797</v>
      </c>
      <c r="DM37" s="18">
        <f t="shared" si="58"/>
        <v>-0.12728048683018386</v>
      </c>
      <c r="DN37" s="18">
        <f t="shared" si="59"/>
        <v>3.4021825163030227E-2</v>
      </c>
      <c r="DO37" s="18">
        <f t="shared" si="60"/>
        <v>-0.29790979501997755</v>
      </c>
      <c r="DP37" s="18">
        <f t="shared" si="61"/>
        <v>0.13596836284072766</v>
      </c>
      <c r="DQ37" s="7"/>
      <c r="DR37" s="9">
        <v>27.464873085756999</v>
      </c>
      <c r="DS37" s="9">
        <v>30.919633851</v>
      </c>
      <c r="DT37" s="9">
        <v>31.941090200497499</v>
      </c>
      <c r="DU37" s="9">
        <v>27.464873090000001</v>
      </c>
      <c r="DV37" s="10">
        <v>30.919633851</v>
      </c>
      <c r="DW37" s="10">
        <v>31.941090200497499</v>
      </c>
      <c r="DX37" s="10">
        <f t="shared" si="62"/>
        <v>3.4547607652430017</v>
      </c>
      <c r="DY37" s="10">
        <f t="shared" si="62"/>
        <v>1.0214563494974982</v>
      </c>
      <c r="DZ37" s="10">
        <f t="shared" si="63"/>
        <v>0</v>
      </c>
      <c r="EA37" s="10">
        <f t="shared" si="64"/>
        <v>0</v>
      </c>
      <c r="EB37" s="18">
        <f t="shared" si="65"/>
        <v>3.3035848820844378E-2</v>
      </c>
      <c r="EC37" s="18">
        <f t="shared" si="66"/>
        <v>3.3035848820844378E-2</v>
      </c>
      <c r="ED37" s="18">
        <f t="shared" si="67"/>
        <v>0.12578833896139885</v>
      </c>
      <c r="EE37" s="18">
        <f t="shared" si="68"/>
        <v>0.12578833878747769</v>
      </c>
      <c r="EF37" s="6"/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v>0</v>
      </c>
      <c r="EM37" s="10">
        <f t="shared" si="69"/>
        <v>0</v>
      </c>
      <c r="EN37" s="10">
        <f t="shared" si="69"/>
        <v>0</v>
      </c>
      <c r="EO37" s="10">
        <f t="shared" si="70"/>
        <v>0</v>
      </c>
      <c r="EP37" s="10">
        <f t="shared" si="71"/>
        <v>0</v>
      </c>
      <c r="EQ37" s="18">
        <f t="shared" si="72"/>
        <v>0</v>
      </c>
      <c r="ER37" s="18">
        <f t="shared" si="73"/>
        <v>0</v>
      </c>
      <c r="ES37" s="18">
        <f t="shared" si="74"/>
        <v>0</v>
      </c>
      <c r="ET37" s="18">
        <f t="shared" si="75"/>
        <v>0</v>
      </c>
      <c r="EU37" s="7"/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10">
        <f t="shared" si="76"/>
        <v>0</v>
      </c>
      <c r="FC37" s="10">
        <f t="shared" si="76"/>
        <v>0</v>
      </c>
      <c r="FD37" s="10">
        <f t="shared" si="77"/>
        <v>0</v>
      </c>
      <c r="FE37" s="10">
        <f t="shared" si="78"/>
        <v>0</v>
      </c>
      <c r="FF37" s="18">
        <f t="shared" si="79"/>
        <v>0</v>
      </c>
      <c r="FG37" s="18">
        <f t="shared" si="80"/>
        <v>0</v>
      </c>
      <c r="FH37" s="18">
        <f t="shared" si="81"/>
        <v>0</v>
      </c>
      <c r="FI37" s="18">
        <f t="shared" si="82"/>
        <v>0</v>
      </c>
      <c r="FJ37" s="7"/>
    </row>
    <row r="38" spans="1:166">
      <c r="A38" s="5" t="s">
        <v>35</v>
      </c>
      <c r="B38" s="9">
        <f t="shared" si="83"/>
        <v>48100.677621596216</v>
      </c>
      <c r="C38" s="9">
        <f t="shared" si="84"/>
        <v>48388.590616947477</v>
      </c>
      <c r="D38" s="9">
        <f t="shared" si="85"/>
        <v>48377.647884247817</v>
      </c>
      <c r="E38" s="9">
        <f t="shared" si="86"/>
        <v>49794.799482084643</v>
      </c>
      <c r="F38" s="9">
        <f t="shared" si="87"/>
        <v>51152.622745981003</v>
      </c>
      <c r="G38" s="9">
        <f t="shared" si="88"/>
        <v>51530.649351222659</v>
      </c>
      <c r="H38" s="10">
        <f t="shared" si="6"/>
        <v>287.91299535126018</v>
      </c>
      <c r="I38" s="10">
        <f t="shared" si="6"/>
        <v>-10.942732699659246</v>
      </c>
      <c r="J38" s="10">
        <f t="shared" si="7"/>
        <v>-2764.0321290335269</v>
      </c>
      <c r="K38" s="10">
        <f t="shared" si="8"/>
        <v>-3153.0014669748416</v>
      </c>
      <c r="L38" s="18">
        <f t="shared" si="9"/>
        <v>-2.2614282747525808E-4</v>
      </c>
      <c r="M38" s="18">
        <f t="shared" si="10"/>
        <v>7.3901705318004749E-3</v>
      </c>
      <c r="N38" s="18">
        <f t="shared" si="11"/>
        <v>5.9856328348686953E-3</v>
      </c>
      <c r="O38" s="18">
        <f t="shared" si="12"/>
        <v>2.7268374971263467E-2</v>
      </c>
      <c r="P38" s="5"/>
      <c r="Q38" s="10">
        <v>260.978687699999</v>
      </c>
      <c r="R38" s="9">
        <v>358.79236662</v>
      </c>
      <c r="S38" s="9">
        <v>341.26700262999901</v>
      </c>
      <c r="T38" s="9">
        <v>260.97868770000002</v>
      </c>
      <c r="U38" s="10">
        <v>328.93315429</v>
      </c>
      <c r="V38" s="10">
        <v>342.21839301</v>
      </c>
      <c r="W38" s="10">
        <f t="shared" si="13"/>
        <v>97.813678920000996</v>
      </c>
      <c r="X38" s="10">
        <f t="shared" si="13"/>
        <v>-17.525363990000983</v>
      </c>
      <c r="Y38" s="10">
        <f t="shared" si="14"/>
        <v>29.859212329999991</v>
      </c>
      <c r="Z38" s="10">
        <f t="shared" si="15"/>
        <v>-0.95139038000098708</v>
      </c>
      <c r="AA38" s="18">
        <f t="shared" si="16"/>
        <v>-4.8845420417102249E-2</v>
      </c>
      <c r="AB38" s="18">
        <f t="shared" si="17"/>
        <v>4.0388870950622456E-2</v>
      </c>
      <c r="AC38" s="18">
        <f t="shared" si="18"/>
        <v>0.37479565776819318</v>
      </c>
      <c r="AD38" s="18">
        <f t="shared" si="19"/>
        <v>0.26038320289247119</v>
      </c>
      <c r="AE38" s="7"/>
      <c r="AF38" s="9">
        <v>772.66110059200003</v>
      </c>
      <c r="AG38" s="9">
        <v>772.66110059200003</v>
      </c>
      <c r="AH38" s="9">
        <v>772.66110059200003</v>
      </c>
      <c r="AI38" s="9">
        <v>772.66110060000005</v>
      </c>
      <c r="AJ38" s="10">
        <v>772.66110000000003</v>
      </c>
      <c r="AK38" s="10">
        <v>772.66110059200003</v>
      </c>
      <c r="AL38" s="10">
        <f t="shared" si="20"/>
        <v>0</v>
      </c>
      <c r="AM38" s="10">
        <f t="shared" si="20"/>
        <v>0</v>
      </c>
      <c r="AN38" s="10">
        <f t="shared" si="21"/>
        <v>5.9199999213888077E-7</v>
      </c>
      <c r="AO38" s="10">
        <f t="shared" si="22"/>
        <v>0</v>
      </c>
      <c r="AP38" s="18">
        <f t="shared" si="23"/>
        <v>0</v>
      </c>
      <c r="AQ38" s="18">
        <f t="shared" si="24"/>
        <v>7.6618324921350482E-10</v>
      </c>
      <c r="AR38" s="18">
        <f t="shared" si="25"/>
        <v>0</v>
      </c>
      <c r="AS38" s="18">
        <f t="shared" si="26"/>
        <v>-7.7653711408092227E-10</v>
      </c>
      <c r="AT38" s="7"/>
      <c r="AU38" s="9">
        <v>8.7300269672947692</v>
      </c>
      <c r="AV38" s="9">
        <v>10.1516632542455</v>
      </c>
      <c r="AW38" s="9">
        <v>10.4103832459387</v>
      </c>
      <c r="AX38" s="9">
        <v>8.7300269672947692</v>
      </c>
      <c r="AY38" s="10">
        <v>10.15163927</v>
      </c>
      <c r="AZ38" s="10">
        <v>10.550198686410599</v>
      </c>
      <c r="BA38" s="10">
        <f t="shared" si="27"/>
        <v>1.4216362869507311</v>
      </c>
      <c r="BB38" s="10">
        <f t="shared" si="27"/>
        <v>0.2587199916931997</v>
      </c>
      <c r="BC38" s="10">
        <f t="shared" si="28"/>
        <v>2.3984245499875101E-5</v>
      </c>
      <c r="BD38" s="10">
        <f t="shared" si="29"/>
        <v>-0.13981544047189942</v>
      </c>
      <c r="BE38" s="18">
        <f t="shared" si="30"/>
        <v>2.5485478114633194E-2</v>
      </c>
      <c r="BF38" s="18">
        <f t="shared" si="31"/>
        <v>3.9260596816951217E-2</v>
      </c>
      <c r="BG38" s="18">
        <f t="shared" si="32"/>
        <v>0.16284443247158295</v>
      </c>
      <c r="BH38" s="18">
        <f t="shared" si="33"/>
        <v>0.16284168514381525</v>
      </c>
      <c r="BI38" s="1"/>
      <c r="BJ38" s="9">
        <v>40655.298227389947</v>
      </c>
      <c r="BK38" s="9">
        <v>41374.2840975828</v>
      </c>
      <c r="BL38" s="9">
        <v>41518.081270993098</v>
      </c>
      <c r="BM38" s="9">
        <v>40655.298227389947</v>
      </c>
      <c r="BN38" s="10">
        <v>41373.876960000001</v>
      </c>
      <c r="BO38" s="10">
        <v>41590.0988065294</v>
      </c>
      <c r="BP38" s="10">
        <f t="shared" si="34"/>
        <v>718.98587019285333</v>
      </c>
      <c r="BQ38" s="10">
        <f t="shared" si="34"/>
        <v>143.79717341029755</v>
      </c>
      <c r="BR38" s="10">
        <f t="shared" si="35"/>
        <v>0.40713758279889589</v>
      </c>
      <c r="BS38" s="10">
        <f t="shared" si="36"/>
        <v>-72.017535536302603</v>
      </c>
      <c r="BT38" s="18">
        <f t="shared" si="37"/>
        <v>3.4755205206970234E-3</v>
      </c>
      <c r="BU38" s="18">
        <f t="shared" si="38"/>
        <v>5.2260475067018967E-3</v>
      </c>
      <c r="BV38" s="18">
        <f t="shared" si="39"/>
        <v>1.7684924266733435E-2</v>
      </c>
      <c r="BW38" s="18">
        <f t="shared" si="40"/>
        <v>1.7674909887290893E-2</v>
      </c>
      <c r="BX38" s="1"/>
      <c r="BY38" s="9">
        <v>1060.7717600317001</v>
      </c>
      <c r="BZ38" s="9">
        <v>1060.7717600317001</v>
      </c>
      <c r="CA38" s="9">
        <v>1060.7717600317001</v>
      </c>
      <c r="CB38" s="9">
        <v>1060.7717600000001</v>
      </c>
      <c r="CC38" s="10">
        <v>1060.7717438310015</v>
      </c>
      <c r="CD38" s="10">
        <v>1060.7717600317001</v>
      </c>
      <c r="CE38" s="10">
        <f t="shared" si="41"/>
        <v>0</v>
      </c>
      <c r="CF38" s="10">
        <f t="shared" si="41"/>
        <v>0</v>
      </c>
      <c r="CG38" s="10">
        <f t="shared" si="42"/>
        <v>1.6200698610191466E-5</v>
      </c>
      <c r="CH38" s="10">
        <f t="shared" si="43"/>
        <v>0</v>
      </c>
      <c r="CI38" s="18">
        <f t="shared" si="44"/>
        <v>0</v>
      </c>
      <c r="CJ38" s="18">
        <f t="shared" si="45"/>
        <v>1.5272558591806255E-8</v>
      </c>
      <c r="CK38" s="18">
        <f t="shared" si="46"/>
        <v>0</v>
      </c>
      <c r="CL38" s="18">
        <f t="shared" si="47"/>
        <v>-1.5242674472318646E-8</v>
      </c>
      <c r="CM38" s="6"/>
      <c r="CN38" s="9">
        <v>3542.3255999999983</v>
      </c>
      <c r="CO38" s="9">
        <v>3542.3255999999983</v>
      </c>
      <c r="CP38" s="9">
        <v>3542.3255999999983</v>
      </c>
      <c r="CQ38" s="9">
        <v>3542.3255999999983</v>
      </c>
      <c r="CR38" s="9">
        <v>3542.3255999999983</v>
      </c>
      <c r="CS38" s="9">
        <v>3542.3255999999983</v>
      </c>
      <c r="CT38" s="10">
        <f t="shared" si="48"/>
        <v>0</v>
      </c>
      <c r="CU38" s="10">
        <f t="shared" si="48"/>
        <v>0</v>
      </c>
      <c r="CV38" s="10">
        <f t="shared" si="49"/>
        <v>0</v>
      </c>
      <c r="CW38" s="10">
        <f t="shared" si="50"/>
        <v>0</v>
      </c>
      <c r="CX38" s="18">
        <f t="shared" si="51"/>
        <v>0</v>
      </c>
      <c r="CY38" s="18">
        <f t="shared" si="52"/>
        <v>0</v>
      </c>
      <c r="CZ38" s="18">
        <f t="shared" si="53"/>
        <v>0</v>
      </c>
      <c r="DA38" s="18">
        <f t="shared" si="54"/>
        <v>0</v>
      </c>
      <c r="DB38" s="7"/>
      <c r="DC38" s="9">
        <v>1774.79504089229</v>
      </c>
      <c r="DD38" s="9">
        <v>1241.190200276729</v>
      </c>
      <c r="DE38" s="9">
        <v>1102.77380049473</v>
      </c>
      <c r="DF38" s="9">
        <v>3468.9169014074</v>
      </c>
      <c r="DG38" s="10">
        <v>4035.4887199999998</v>
      </c>
      <c r="DH38" s="10">
        <v>4182.6665261127901</v>
      </c>
      <c r="DI38" s="10">
        <f t="shared" si="55"/>
        <v>-533.60484061556099</v>
      </c>
      <c r="DJ38" s="10">
        <f t="shared" si="55"/>
        <v>-138.41639978199896</v>
      </c>
      <c r="DK38" s="10">
        <f t="shared" si="56"/>
        <v>-2794.2985197232711</v>
      </c>
      <c r="DL38" s="10">
        <f t="shared" si="57"/>
        <v>-3079.89272561806</v>
      </c>
      <c r="DM38" s="18">
        <f t="shared" si="58"/>
        <v>-0.11151908849355917</v>
      </c>
      <c r="DN38" s="18">
        <f t="shared" si="59"/>
        <v>3.647087535727029E-2</v>
      </c>
      <c r="DO38" s="18">
        <f t="shared" si="60"/>
        <v>-0.30065716227564371</v>
      </c>
      <c r="DP38" s="18">
        <f t="shared" si="61"/>
        <v>0.16332816112220266</v>
      </c>
      <c r="DQ38" s="7"/>
      <c r="DR38" s="9">
        <v>25.11717802299</v>
      </c>
      <c r="DS38" s="9">
        <v>28.413828590000001</v>
      </c>
      <c r="DT38" s="9">
        <v>29.3569662603627</v>
      </c>
      <c r="DU38" s="9">
        <v>25.117178020000001</v>
      </c>
      <c r="DV38" s="10">
        <v>28.413828590000001</v>
      </c>
      <c r="DW38" s="10">
        <v>29.3569662603627</v>
      </c>
      <c r="DX38" s="10">
        <f t="shared" si="62"/>
        <v>3.2966505670100013</v>
      </c>
      <c r="DY38" s="10">
        <f t="shared" si="62"/>
        <v>0.9431376703626988</v>
      </c>
      <c r="DZ38" s="10">
        <f t="shared" si="63"/>
        <v>0</v>
      </c>
      <c r="EA38" s="10">
        <f t="shared" si="64"/>
        <v>0</v>
      </c>
      <c r="EB38" s="18">
        <f t="shared" si="65"/>
        <v>3.319291053563362E-2</v>
      </c>
      <c r="EC38" s="18">
        <f t="shared" si="66"/>
        <v>3.319291053563362E-2</v>
      </c>
      <c r="ED38" s="18">
        <f t="shared" si="67"/>
        <v>0.1312508341499409</v>
      </c>
      <c r="EE38" s="18">
        <f t="shared" si="68"/>
        <v>0.13125083428460729</v>
      </c>
      <c r="EF38" s="6"/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v>0</v>
      </c>
      <c r="EM38" s="10">
        <f t="shared" si="69"/>
        <v>0</v>
      </c>
      <c r="EN38" s="10">
        <f t="shared" si="69"/>
        <v>0</v>
      </c>
      <c r="EO38" s="10">
        <f t="shared" si="70"/>
        <v>0</v>
      </c>
      <c r="EP38" s="10">
        <f t="shared" si="71"/>
        <v>0</v>
      </c>
      <c r="EQ38" s="18">
        <f t="shared" si="72"/>
        <v>0</v>
      </c>
      <c r="ER38" s="18">
        <f t="shared" si="73"/>
        <v>0</v>
      </c>
      <c r="ES38" s="18">
        <f t="shared" si="74"/>
        <v>0</v>
      </c>
      <c r="ET38" s="18">
        <f t="shared" si="75"/>
        <v>0</v>
      </c>
      <c r="EU38" s="7"/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10">
        <f t="shared" si="76"/>
        <v>0</v>
      </c>
      <c r="FC38" s="10">
        <f t="shared" si="76"/>
        <v>0</v>
      </c>
      <c r="FD38" s="10">
        <f t="shared" si="77"/>
        <v>0</v>
      </c>
      <c r="FE38" s="10">
        <f t="shared" si="78"/>
        <v>0</v>
      </c>
      <c r="FF38" s="18">
        <f t="shared" si="79"/>
        <v>0</v>
      </c>
      <c r="FG38" s="18">
        <f t="shared" si="80"/>
        <v>0</v>
      </c>
      <c r="FH38" s="18">
        <f t="shared" si="81"/>
        <v>0</v>
      </c>
      <c r="FI38" s="18">
        <f t="shared" si="82"/>
        <v>0</v>
      </c>
      <c r="FJ38" s="7"/>
    </row>
    <row r="39" spans="1:166">
      <c r="A39" s="5" t="s">
        <v>36</v>
      </c>
      <c r="B39" s="9">
        <f t="shared" si="83"/>
        <v>88302.099100174557</v>
      </c>
      <c r="C39" s="9">
        <f t="shared" si="84"/>
        <v>91462.013933037379</v>
      </c>
      <c r="D39" s="9">
        <f t="shared" si="85"/>
        <v>91693.808106511002</v>
      </c>
      <c r="E39" s="9">
        <f t="shared" si="86"/>
        <v>93751.156244353537</v>
      </c>
      <c r="F39" s="9">
        <f t="shared" si="87"/>
        <v>99727.408147097987</v>
      </c>
      <c r="G39" s="9">
        <f t="shared" si="88"/>
        <v>101015.40125238524</v>
      </c>
      <c r="H39" s="10">
        <f t="shared" si="6"/>
        <v>3159.9148328628216</v>
      </c>
      <c r="I39" s="10">
        <f t="shared" si="6"/>
        <v>231.79417347362323</v>
      </c>
      <c r="J39" s="10">
        <f t="shared" si="7"/>
        <v>-8265.3942140606086</v>
      </c>
      <c r="K39" s="10">
        <f t="shared" si="8"/>
        <v>-9321.5931458742416</v>
      </c>
      <c r="L39" s="18">
        <f t="shared" si="9"/>
        <v>2.5343217747569834E-3</v>
      </c>
      <c r="M39" s="18">
        <f t="shared" si="10"/>
        <v>1.2915136663207627E-2</v>
      </c>
      <c r="N39" s="18">
        <f t="shared" si="11"/>
        <v>3.5785274246742965E-2</v>
      </c>
      <c r="O39" s="18">
        <f t="shared" si="12"/>
        <v>6.3745900767004024E-2</v>
      </c>
      <c r="P39" s="5"/>
      <c r="Q39" s="10">
        <v>370.90117611440002</v>
      </c>
      <c r="R39" s="9">
        <v>1341.5244439099899</v>
      </c>
      <c r="S39" s="9">
        <v>1321.73408449</v>
      </c>
      <c r="T39" s="9">
        <v>369.90117609999999</v>
      </c>
      <c r="U39" s="10">
        <v>1408.34022065</v>
      </c>
      <c r="V39" s="10">
        <v>1240.9399144900001</v>
      </c>
      <c r="W39" s="10">
        <f t="shared" si="13"/>
        <v>970.62326779558998</v>
      </c>
      <c r="X39" s="10">
        <f t="shared" si="13"/>
        <v>-19.790359419989954</v>
      </c>
      <c r="Y39" s="10">
        <f t="shared" si="14"/>
        <v>-66.815776740010051</v>
      </c>
      <c r="Z39" s="10">
        <f t="shared" si="15"/>
        <v>80.794169999999895</v>
      </c>
      <c r="AA39" s="18">
        <f t="shared" si="16"/>
        <v>-1.4752142243721797E-2</v>
      </c>
      <c r="AB39" s="18">
        <f t="shared" si="17"/>
        <v>-0.11886354142661537</v>
      </c>
      <c r="AC39" s="18">
        <f t="shared" si="18"/>
        <v>2.6169322997676687</v>
      </c>
      <c r="AD39" s="18">
        <f t="shared" si="19"/>
        <v>2.8073418297790593</v>
      </c>
      <c r="AE39" s="7"/>
      <c r="AF39" s="9">
        <v>1854.29368419919</v>
      </c>
      <c r="AG39" s="9">
        <v>1850.5629841996899</v>
      </c>
      <c r="AH39" s="9">
        <v>1850.5629841996899</v>
      </c>
      <c r="AI39" s="9">
        <v>1855.293684</v>
      </c>
      <c r="AJ39" s="10">
        <v>1855.162499</v>
      </c>
      <c r="AK39" s="10">
        <v>1855.1629841996901</v>
      </c>
      <c r="AL39" s="10">
        <f t="shared" si="20"/>
        <v>-3.7306999995000751</v>
      </c>
      <c r="AM39" s="10">
        <f t="shared" si="20"/>
        <v>0</v>
      </c>
      <c r="AN39" s="10">
        <f t="shared" si="21"/>
        <v>-4.5995148003100894</v>
      </c>
      <c r="AO39" s="10">
        <f t="shared" si="22"/>
        <v>-4.6000000000001364</v>
      </c>
      <c r="AP39" s="18">
        <f t="shared" si="23"/>
        <v>0</v>
      </c>
      <c r="AQ39" s="18">
        <f t="shared" si="24"/>
        <v>2.6154026415936692E-7</v>
      </c>
      <c r="AR39" s="18">
        <f t="shared" si="25"/>
        <v>-2.0119250964882865E-3</v>
      </c>
      <c r="AS39" s="18">
        <f t="shared" si="26"/>
        <v>-7.0708481967731134E-5</v>
      </c>
      <c r="AT39" s="7"/>
      <c r="AU39" s="9">
        <v>14.495765281294799</v>
      </c>
      <c r="AV39" s="9">
        <v>16.711112077694299</v>
      </c>
      <c r="AW39" s="9">
        <v>17.119321478744499</v>
      </c>
      <c r="AX39" s="9">
        <v>14.495765281294799</v>
      </c>
      <c r="AY39" s="10">
        <v>16.711075130000001</v>
      </c>
      <c r="AZ39" s="10">
        <v>17.339422473776999</v>
      </c>
      <c r="BA39" s="10">
        <f t="shared" si="27"/>
        <v>2.2153467963994995</v>
      </c>
      <c r="BB39" s="10">
        <f t="shared" si="27"/>
        <v>0.40820940105020043</v>
      </c>
      <c r="BC39" s="10">
        <f t="shared" si="28"/>
        <v>3.694769429785083E-5</v>
      </c>
      <c r="BD39" s="10">
        <f t="shared" si="29"/>
        <v>-0.22010099503249947</v>
      </c>
      <c r="BE39" s="18">
        <f t="shared" si="30"/>
        <v>2.442742285207166E-2</v>
      </c>
      <c r="BF39" s="18">
        <f t="shared" si="31"/>
        <v>3.7600653392370793E-2</v>
      </c>
      <c r="BG39" s="18">
        <f t="shared" si="32"/>
        <v>0.15282717079160785</v>
      </c>
      <c r="BH39" s="18">
        <f t="shared" si="33"/>
        <v>0.15282462193036589</v>
      </c>
      <c r="BI39" s="1"/>
      <c r="BJ39" s="9">
        <v>76675.457705728244</v>
      </c>
      <c r="BK39" s="9">
        <v>80672.855000605807</v>
      </c>
      <c r="BL39" s="9">
        <v>81472.334458491707</v>
      </c>
      <c r="BM39" s="9">
        <v>76675.457705728244</v>
      </c>
      <c r="BN39" s="10">
        <v>80672.531000000003</v>
      </c>
      <c r="BO39" s="10">
        <v>81871.948895308698</v>
      </c>
      <c r="BP39" s="10">
        <f t="shared" si="34"/>
        <v>3997.3972948775627</v>
      </c>
      <c r="BQ39" s="10">
        <f t="shared" si="34"/>
        <v>799.47945788590005</v>
      </c>
      <c r="BR39" s="10">
        <f t="shared" si="35"/>
        <v>0.32400060580403078</v>
      </c>
      <c r="BS39" s="10">
        <f t="shared" si="36"/>
        <v>-399.61443681699166</v>
      </c>
      <c r="BT39" s="18">
        <f t="shared" si="37"/>
        <v>9.9101421150881094E-3</v>
      </c>
      <c r="BU39" s="18">
        <f t="shared" si="38"/>
        <v>1.4867736024157909E-2</v>
      </c>
      <c r="BV39" s="18">
        <f t="shared" si="39"/>
        <v>5.2133986734309724E-2</v>
      </c>
      <c r="BW39" s="18">
        <f t="shared" si="40"/>
        <v>5.2129761123984091E-2</v>
      </c>
      <c r="BX39" s="1"/>
      <c r="BY39" s="9">
        <v>3688.5814657803899</v>
      </c>
      <c r="BZ39" s="9">
        <v>3688.5814657803899</v>
      </c>
      <c r="CA39" s="9">
        <v>3688.5814657803899</v>
      </c>
      <c r="CB39" s="9">
        <v>3688.5814660000001</v>
      </c>
      <c r="CC39" s="10">
        <v>3688.5814833529698</v>
      </c>
      <c r="CD39" s="10">
        <v>3688.5814657803899</v>
      </c>
      <c r="CE39" s="10">
        <f t="shared" si="41"/>
        <v>0</v>
      </c>
      <c r="CF39" s="10">
        <f t="shared" si="41"/>
        <v>0</v>
      </c>
      <c r="CG39" s="10">
        <f t="shared" si="42"/>
        <v>-1.75725799635984E-5</v>
      </c>
      <c r="CH39" s="10">
        <f t="shared" si="43"/>
        <v>0</v>
      </c>
      <c r="CI39" s="18">
        <f t="shared" si="44"/>
        <v>0</v>
      </c>
      <c r="CJ39" s="18">
        <f t="shared" si="45"/>
        <v>-4.7640481965508026E-9</v>
      </c>
      <c r="CK39" s="18">
        <f t="shared" si="46"/>
        <v>0</v>
      </c>
      <c r="CL39" s="18">
        <f t="shared" si="47"/>
        <v>4.70451036391167E-9</v>
      </c>
      <c r="CM39" s="6"/>
      <c r="CN39" s="9">
        <v>24.576899999999977</v>
      </c>
      <c r="CO39" s="9">
        <v>24.576899999999977</v>
      </c>
      <c r="CP39" s="9">
        <v>24.576899999999977</v>
      </c>
      <c r="CQ39" s="9">
        <v>24.576899999999977</v>
      </c>
      <c r="CR39" s="9">
        <v>24.576899999999977</v>
      </c>
      <c r="CS39" s="9">
        <v>24.576899999999977</v>
      </c>
      <c r="CT39" s="10">
        <f t="shared" si="48"/>
        <v>0</v>
      </c>
      <c r="CU39" s="10">
        <f t="shared" si="48"/>
        <v>0</v>
      </c>
      <c r="CV39" s="10">
        <f t="shared" si="49"/>
        <v>0</v>
      </c>
      <c r="CW39" s="10">
        <f t="shared" si="50"/>
        <v>0</v>
      </c>
      <c r="CX39" s="18">
        <f t="shared" si="51"/>
        <v>0</v>
      </c>
      <c r="CY39" s="18">
        <f t="shared" si="52"/>
        <v>0</v>
      </c>
      <c r="CZ39" s="18">
        <f t="shared" si="53"/>
        <v>0</v>
      </c>
      <c r="DA39" s="18">
        <f t="shared" si="54"/>
        <v>0</v>
      </c>
      <c r="DB39" s="7"/>
      <c r="DC39" s="9">
        <v>5615.7969272354803</v>
      </c>
      <c r="DD39" s="9">
        <v>3801.2752474988097</v>
      </c>
      <c r="DE39" s="9">
        <v>3250.6723778863702</v>
      </c>
      <c r="DF39" s="9">
        <v>11064.854071403999</v>
      </c>
      <c r="DG39" s="10">
        <v>11995.57819</v>
      </c>
      <c r="DH39" s="10">
        <v>12248.625155948601</v>
      </c>
      <c r="DI39" s="10">
        <f t="shared" si="55"/>
        <v>-1814.5216797366706</v>
      </c>
      <c r="DJ39" s="10">
        <f t="shared" si="55"/>
        <v>-550.60286961243946</v>
      </c>
      <c r="DK39" s="10">
        <f t="shared" si="56"/>
        <v>-8194.30294250119</v>
      </c>
      <c r="DL39" s="10">
        <f t="shared" si="57"/>
        <v>-8997.9527780622302</v>
      </c>
      <c r="DM39" s="18">
        <f t="shared" si="58"/>
        <v>-0.14484688262833087</v>
      </c>
      <c r="DN39" s="18">
        <f t="shared" si="59"/>
        <v>2.1095020343375435E-2</v>
      </c>
      <c r="DO39" s="18">
        <f t="shared" si="60"/>
        <v>-0.32311027326088076</v>
      </c>
      <c r="DP39" s="18">
        <f t="shared" si="61"/>
        <v>8.4115354128470959E-2</v>
      </c>
      <c r="DQ39" s="7"/>
      <c r="DR39" s="9">
        <v>57.995475835559098</v>
      </c>
      <c r="DS39" s="9">
        <v>65.926778964999997</v>
      </c>
      <c r="DT39" s="9">
        <v>68.226514184099301</v>
      </c>
      <c r="DU39" s="9">
        <v>57.995475839999997</v>
      </c>
      <c r="DV39" s="10">
        <v>65.926778964999997</v>
      </c>
      <c r="DW39" s="10">
        <v>68.226514184099301</v>
      </c>
      <c r="DX39" s="10">
        <f t="shared" si="62"/>
        <v>7.9313031294408987</v>
      </c>
      <c r="DY39" s="10">
        <f t="shared" si="62"/>
        <v>2.2997352190993041</v>
      </c>
      <c r="DZ39" s="10">
        <f t="shared" si="63"/>
        <v>0</v>
      </c>
      <c r="EA39" s="10">
        <f t="shared" si="64"/>
        <v>0</v>
      </c>
      <c r="EB39" s="18">
        <f t="shared" si="65"/>
        <v>3.4883172744116855E-2</v>
      </c>
      <c r="EC39" s="18">
        <f t="shared" si="66"/>
        <v>3.4883172744116855E-2</v>
      </c>
      <c r="ED39" s="18">
        <f t="shared" si="67"/>
        <v>0.13675727313505259</v>
      </c>
      <c r="EE39" s="18">
        <f t="shared" si="68"/>
        <v>0.13675727304800747</v>
      </c>
      <c r="EF39" s="6"/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v>0</v>
      </c>
      <c r="EM39" s="10">
        <f t="shared" si="69"/>
        <v>0</v>
      </c>
      <c r="EN39" s="10">
        <f t="shared" si="69"/>
        <v>0</v>
      </c>
      <c r="EO39" s="10">
        <f t="shared" si="70"/>
        <v>0</v>
      </c>
      <c r="EP39" s="10">
        <f t="shared" si="71"/>
        <v>0</v>
      </c>
      <c r="EQ39" s="18">
        <f t="shared" si="72"/>
        <v>0</v>
      </c>
      <c r="ER39" s="18">
        <f t="shared" si="73"/>
        <v>0</v>
      </c>
      <c r="ES39" s="18">
        <f t="shared" si="74"/>
        <v>0</v>
      </c>
      <c r="ET39" s="18">
        <f t="shared" si="75"/>
        <v>0</v>
      </c>
      <c r="EU39" s="7"/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10">
        <f t="shared" si="76"/>
        <v>0</v>
      </c>
      <c r="FC39" s="10">
        <f t="shared" si="76"/>
        <v>0</v>
      </c>
      <c r="FD39" s="10">
        <f t="shared" si="77"/>
        <v>0</v>
      </c>
      <c r="FE39" s="10">
        <f t="shared" si="78"/>
        <v>0</v>
      </c>
      <c r="FF39" s="18">
        <f t="shared" si="79"/>
        <v>0</v>
      </c>
      <c r="FG39" s="18">
        <f t="shared" si="80"/>
        <v>0</v>
      </c>
      <c r="FH39" s="18">
        <f t="shared" si="81"/>
        <v>0</v>
      </c>
      <c r="FI39" s="18">
        <f t="shared" si="82"/>
        <v>0</v>
      </c>
      <c r="FJ39" s="7"/>
    </row>
    <row r="40" spans="1:166">
      <c r="A40" s="5" t="s">
        <v>37</v>
      </c>
      <c r="B40" s="9">
        <f t="shared" si="83"/>
        <v>759.32491062148631</v>
      </c>
      <c r="C40" s="9">
        <f t="shared" si="84"/>
        <v>732.7275121663971</v>
      </c>
      <c r="D40" s="9">
        <f t="shared" si="85"/>
        <v>685.23650892377918</v>
      </c>
      <c r="E40" s="9">
        <f t="shared" si="86"/>
        <v>1194.8754945489982</v>
      </c>
      <c r="F40" s="9">
        <f t="shared" si="87"/>
        <v>1405.8205260294199</v>
      </c>
      <c r="G40" s="9">
        <f t="shared" si="88"/>
        <v>1466.7872346082524</v>
      </c>
      <c r="H40" s="10">
        <f t="shared" si="6"/>
        <v>-26.597398455089206</v>
      </c>
      <c r="I40" s="10">
        <f t="shared" si="6"/>
        <v>-47.491003242617921</v>
      </c>
      <c r="J40" s="10">
        <f t="shared" si="7"/>
        <v>-673.09301386302275</v>
      </c>
      <c r="K40" s="10">
        <f t="shared" si="8"/>
        <v>-781.55072568447326</v>
      </c>
      <c r="L40" s="18">
        <f t="shared" si="9"/>
        <v>-6.4814003096737904E-2</v>
      </c>
      <c r="M40" s="18">
        <f t="shared" si="10"/>
        <v>4.3367348427488198E-2</v>
      </c>
      <c r="N40" s="18">
        <f t="shared" si="11"/>
        <v>-3.5027691154396572E-2</v>
      </c>
      <c r="O40" s="18">
        <f t="shared" si="12"/>
        <v>0.17654143251137824</v>
      </c>
      <c r="P40" s="5"/>
      <c r="Q40" s="10">
        <v>29.3285527399999</v>
      </c>
      <c r="R40" s="9">
        <v>135.18728614</v>
      </c>
      <c r="S40" s="9">
        <v>134.08427975999899</v>
      </c>
      <c r="T40" s="9">
        <v>29.328552739999999</v>
      </c>
      <c r="U40" s="10">
        <v>134.98785777000001</v>
      </c>
      <c r="V40" s="10">
        <v>166.422700359999</v>
      </c>
      <c r="W40" s="10">
        <f t="shared" si="13"/>
        <v>105.85873340000009</v>
      </c>
      <c r="X40" s="10">
        <f t="shared" si="13"/>
        <v>-1.1030063800010055</v>
      </c>
      <c r="Y40" s="10">
        <f t="shared" si="14"/>
        <v>0.19942836999999258</v>
      </c>
      <c r="Z40" s="10">
        <f t="shared" si="15"/>
        <v>-32.338420600000006</v>
      </c>
      <c r="AA40" s="18">
        <f t="shared" si="16"/>
        <v>-8.1590984736444206E-3</v>
      </c>
      <c r="AB40" s="18">
        <f t="shared" si="17"/>
        <v>0.23287163089556889</v>
      </c>
      <c r="AC40" s="18">
        <f t="shared" si="18"/>
        <v>3.6094086993806584</v>
      </c>
      <c r="AD40" s="18">
        <f t="shared" si="19"/>
        <v>3.6026088967525376</v>
      </c>
      <c r="AE40" s="7"/>
      <c r="AF40" s="9">
        <v>15.5075</v>
      </c>
      <c r="AG40" s="9">
        <v>15.5075</v>
      </c>
      <c r="AH40" s="9">
        <v>15.5075</v>
      </c>
      <c r="AI40" s="9">
        <v>15.5075</v>
      </c>
      <c r="AJ40" s="10">
        <v>15.5075</v>
      </c>
      <c r="AK40" s="10">
        <v>15.5075</v>
      </c>
      <c r="AL40" s="10">
        <f t="shared" si="20"/>
        <v>0</v>
      </c>
      <c r="AM40" s="10">
        <f t="shared" si="20"/>
        <v>0</v>
      </c>
      <c r="AN40" s="10">
        <f t="shared" si="21"/>
        <v>0</v>
      </c>
      <c r="AO40" s="10">
        <f t="shared" si="22"/>
        <v>0</v>
      </c>
      <c r="AP40" s="18">
        <f t="shared" si="23"/>
        <v>0</v>
      </c>
      <c r="AQ40" s="18">
        <f t="shared" si="24"/>
        <v>0</v>
      </c>
      <c r="AR40" s="18">
        <f t="shared" si="25"/>
        <v>0</v>
      </c>
      <c r="AS40" s="18">
        <f t="shared" si="26"/>
        <v>0</v>
      </c>
      <c r="AT40" s="7"/>
      <c r="AU40" s="9">
        <v>0.120267149142244</v>
      </c>
      <c r="AV40" s="9">
        <v>0.14700264361183901</v>
      </c>
      <c r="AW40" s="9">
        <v>0.15161977837173499</v>
      </c>
      <c r="AX40" s="9">
        <v>0.120267149142244</v>
      </c>
      <c r="AY40" s="10">
        <v>0.147002197</v>
      </c>
      <c r="AZ40" s="10">
        <v>0.15413957353713101</v>
      </c>
      <c r="BA40" s="10">
        <f t="shared" si="27"/>
        <v>2.6735494469595014E-2</v>
      </c>
      <c r="BB40" s="10">
        <f t="shared" si="27"/>
        <v>4.6171347598959744E-3</v>
      </c>
      <c r="BC40" s="10">
        <f t="shared" si="28"/>
        <v>4.4661183901117951E-7</v>
      </c>
      <c r="BD40" s="10">
        <f t="shared" si="29"/>
        <v>-2.5197951653960216E-3</v>
      </c>
      <c r="BE40" s="18">
        <f t="shared" si="30"/>
        <v>3.1408515156282048E-2</v>
      </c>
      <c r="BF40" s="18">
        <f t="shared" si="31"/>
        <v>4.8552856234733738E-2</v>
      </c>
      <c r="BG40" s="18">
        <f t="shared" si="32"/>
        <v>0.22230089147597609</v>
      </c>
      <c r="BH40" s="18">
        <f t="shared" si="33"/>
        <v>0.22229717797779977</v>
      </c>
      <c r="BI40" s="1"/>
      <c r="BJ40" s="9">
        <v>234.70174467806004</v>
      </c>
      <c r="BK40" s="9">
        <v>238.04256786523899</v>
      </c>
      <c r="BL40" s="9">
        <v>238.71073250154299</v>
      </c>
      <c r="BM40" s="9">
        <v>234.70174467806004</v>
      </c>
      <c r="BN40" s="10">
        <v>238.04139420000001</v>
      </c>
      <c r="BO40" s="10">
        <v>239.04542754806101</v>
      </c>
      <c r="BP40" s="10">
        <f t="shared" si="34"/>
        <v>3.3408231871789553</v>
      </c>
      <c r="BQ40" s="10">
        <f t="shared" si="34"/>
        <v>0.6681646363039988</v>
      </c>
      <c r="BR40" s="10">
        <f t="shared" si="35"/>
        <v>1.1736652389799929E-3</v>
      </c>
      <c r="BS40" s="10">
        <f t="shared" si="36"/>
        <v>-0.3346950465180214</v>
      </c>
      <c r="BT40" s="18">
        <f t="shared" si="37"/>
        <v>2.8069124035086917E-3</v>
      </c>
      <c r="BU40" s="18">
        <f t="shared" si="38"/>
        <v>4.2178939147761059E-3</v>
      </c>
      <c r="BV40" s="18">
        <f t="shared" si="39"/>
        <v>1.4234334694706068E-2</v>
      </c>
      <c r="BW40" s="18">
        <f t="shared" si="40"/>
        <v>1.422933402783591E-2</v>
      </c>
      <c r="BX40" s="1"/>
      <c r="BY40" s="9">
        <v>15.3427706039</v>
      </c>
      <c r="BZ40" s="9">
        <v>15.3427706039</v>
      </c>
      <c r="CA40" s="9">
        <v>15.3427706039</v>
      </c>
      <c r="CB40" s="9">
        <v>15.3427706</v>
      </c>
      <c r="CC40" s="10">
        <v>15.342770913719997</v>
      </c>
      <c r="CD40" s="10">
        <v>15.3427706039</v>
      </c>
      <c r="CE40" s="10">
        <f t="shared" si="41"/>
        <v>0</v>
      </c>
      <c r="CF40" s="10">
        <f t="shared" si="41"/>
        <v>0</v>
      </c>
      <c r="CG40" s="10">
        <f t="shared" si="42"/>
        <v>-3.0981999721291231E-7</v>
      </c>
      <c r="CH40" s="10">
        <f t="shared" si="43"/>
        <v>0</v>
      </c>
      <c r="CI40" s="18">
        <f t="shared" si="44"/>
        <v>0</v>
      </c>
      <c r="CJ40" s="18">
        <f t="shared" si="45"/>
        <v>-2.0193223176907462E-8</v>
      </c>
      <c r="CK40" s="18">
        <f t="shared" si="46"/>
        <v>0</v>
      </c>
      <c r="CL40" s="18">
        <f t="shared" si="47"/>
        <v>2.0447414988763487E-8</v>
      </c>
      <c r="CM40" s="6"/>
      <c r="CN40" s="9">
        <v>0.76339999999999997</v>
      </c>
      <c r="CO40" s="9">
        <v>0.76339999999999997</v>
      </c>
      <c r="CP40" s="9">
        <v>0.76339999999999997</v>
      </c>
      <c r="CQ40" s="9">
        <v>0.76339999999999997</v>
      </c>
      <c r="CR40" s="9">
        <v>0.76339999999999997</v>
      </c>
      <c r="CS40" s="9">
        <v>0.76339999999999997</v>
      </c>
      <c r="CT40" s="10">
        <f t="shared" si="48"/>
        <v>0</v>
      </c>
      <c r="CU40" s="10">
        <f t="shared" si="48"/>
        <v>0</v>
      </c>
      <c r="CV40" s="10">
        <f t="shared" si="49"/>
        <v>0</v>
      </c>
      <c r="CW40" s="10">
        <f t="shared" si="50"/>
        <v>0</v>
      </c>
      <c r="CX40" s="18">
        <f t="shared" si="51"/>
        <v>0</v>
      </c>
      <c r="CY40" s="18">
        <f t="shared" si="52"/>
        <v>0</v>
      </c>
      <c r="CZ40" s="18">
        <f t="shared" si="53"/>
        <v>0</v>
      </c>
      <c r="DA40" s="18">
        <f t="shared" si="54"/>
        <v>0</v>
      </c>
      <c r="DB40" s="7"/>
      <c r="DC40" s="9">
        <v>459.10164536689001</v>
      </c>
      <c r="DD40" s="9">
        <v>322.8233385649462</v>
      </c>
      <c r="DE40" s="9">
        <v>275.61150960041999</v>
      </c>
      <c r="DF40" s="9">
        <v>894.652229297796</v>
      </c>
      <c r="DG40" s="10">
        <v>996.11695459999999</v>
      </c>
      <c r="DH40" s="10">
        <v>1024.4865998432099</v>
      </c>
      <c r="DI40" s="10">
        <f t="shared" si="55"/>
        <v>-136.27830680194381</v>
      </c>
      <c r="DJ40" s="10">
        <f t="shared" si="55"/>
        <v>-47.211828964526205</v>
      </c>
      <c r="DK40" s="10">
        <f t="shared" si="56"/>
        <v>-673.29361603505379</v>
      </c>
      <c r="DL40" s="10">
        <f t="shared" si="57"/>
        <v>-748.87509024278984</v>
      </c>
      <c r="DM40" s="18">
        <f t="shared" si="58"/>
        <v>-0.14624664119514408</v>
      </c>
      <c r="DN40" s="18">
        <f t="shared" si="59"/>
        <v>2.8480235289843045E-2</v>
      </c>
      <c r="DO40" s="18">
        <f t="shared" si="60"/>
        <v>-0.29683689478620212</v>
      </c>
      <c r="DP40" s="18">
        <f t="shared" si="61"/>
        <v>0.1134124769150161</v>
      </c>
      <c r="DQ40" s="7"/>
      <c r="DR40" s="9">
        <v>4.4590300834940901</v>
      </c>
      <c r="DS40" s="9">
        <v>4.9136463487000004</v>
      </c>
      <c r="DT40" s="9">
        <v>5.06469667954548</v>
      </c>
      <c r="DU40" s="9">
        <v>4.4590300840000001</v>
      </c>
      <c r="DV40" s="10">
        <v>4.9136463487000004</v>
      </c>
      <c r="DW40" s="10">
        <v>5.06469667954548</v>
      </c>
      <c r="DX40" s="10">
        <f t="shared" si="62"/>
        <v>0.45461626520591025</v>
      </c>
      <c r="DY40" s="10">
        <f t="shared" si="62"/>
        <v>0.15105033084547959</v>
      </c>
      <c r="DZ40" s="10">
        <f t="shared" si="63"/>
        <v>0</v>
      </c>
      <c r="EA40" s="10">
        <f t="shared" si="64"/>
        <v>0</v>
      </c>
      <c r="EB40" s="18">
        <f t="shared" si="65"/>
        <v>3.074098543649623E-2</v>
      </c>
      <c r="EC40" s="18">
        <f t="shared" si="66"/>
        <v>3.074098543649623E-2</v>
      </c>
      <c r="ED40" s="18">
        <f t="shared" si="67"/>
        <v>0.10195406998682403</v>
      </c>
      <c r="EE40" s="18">
        <f t="shared" si="68"/>
        <v>0.10195406986179918</v>
      </c>
      <c r="EF40" s="6"/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v>0</v>
      </c>
      <c r="EM40" s="10">
        <f t="shared" si="69"/>
        <v>0</v>
      </c>
      <c r="EN40" s="10">
        <f t="shared" si="69"/>
        <v>0</v>
      </c>
      <c r="EO40" s="10">
        <f t="shared" si="70"/>
        <v>0</v>
      </c>
      <c r="EP40" s="10">
        <f t="shared" si="71"/>
        <v>0</v>
      </c>
      <c r="EQ40" s="18">
        <f t="shared" si="72"/>
        <v>0</v>
      </c>
      <c r="ER40" s="18">
        <f t="shared" si="73"/>
        <v>0</v>
      </c>
      <c r="ES40" s="18">
        <f t="shared" si="74"/>
        <v>0</v>
      </c>
      <c r="ET40" s="18">
        <f t="shared" si="75"/>
        <v>0</v>
      </c>
      <c r="EU40" s="7"/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10">
        <f t="shared" si="76"/>
        <v>0</v>
      </c>
      <c r="FC40" s="10">
        <f t="shared" si="76"/>
        <v>0</v>
      </c>
      <c r="FD40" s="10">
        <f t="shared" si="77"/>
        <v>0</v>
      </c>
      <c r="FE40" s="10">
        <f t="shared" si="78"/>
        <v>0</v>
      </c>
      <c r="FF40" s="18">
        <f t="shared" si="79"/>
        <v>0</v>
      </c>
      <c r="FG40" s="18">
        <f t="shared" si="80"/>
        <v>0</v>
      </c>
      <c r="FH40" s="18">
        <f t="shared" si="81"/>
        <v>0</v>
      </c>
      <c r="FI40" s="18">
        <f t="shared" si="82"/>
        <v>0</v>
      </c>
      <c r="FJ40" s="7"/>
    </row>
    <row r="41" spans="1:166">
      <c r="A41" s="5" t="s">
        <v>38</v>
      </c>
      <c r="B41" s="9">
        <f t="shared" si="83"/>
        <v>33061.095457657822</v>
      </c>
      <c r="C41" s="9">
        <f t="shared" si="84"/>
        <v>34925.104025914959</v>
      </c>
      <c r="D41" s="9">
        <f t="shared" si="85"/>
        <v>35159.986899169897</v>
      </c>
      <c r="E41" s="9">
        <f t="shared" si="86"/>
        <v>35529.194738602579</v>
      </c>
      <c r="F41" s="9">
        <f t="shared" si="87"/>
        <v>38619.867773000384</v>
      </c>
      <c r="G41" s="9">
        <f t="shared" si="88"/>
        <v>39513.126504842599</v>
      </c>
      <c r="H41" s="10">
        <f t="shared" si="6"/>
        <v>1864.0085682571371</v>
      </c>
      <c r="I41" s="10">
        <f t="shared" si="6"/>
        <v>234.88287325493729</v>
      </c>
      <c r="J41" s="10">
        <f t="shared" si="7"/>
        <v>-3694.7637470854243</v>
      </c>
      <c r="K41" s="10">
        <f t="shared" si="8"/>
        <v>-4353.1396056727026</v>
      </c>
      <c r="L41" s="18">
        <f t="shared" si="9"/>
        <v>6.7253306699000988E-3</v>
      </c>
      <c r="M41" s="18">
        <f t="shared" si="10"/>
        <v>2.3129512951535883E-2</v>
      </c>
      <c r="N41" s="18">
        <f t="shared" si="11"/>
        <v>5.6380726120960505E-2</v>
      </c>
      <c r="O41" s="18">
        <f t="shared" si="12"/>
        <v>8.6989673060047693E-2</v>
      </c>
      <c r="P41" s="5"/>
      <c r="Q41" s="10">
        <v>302.54236215430001</v>
      </c>
      <c r="R41" s="9">
        <v>449.056662369999</v>
      </c>
      <c r="S41" s="9">
        <v>434.26073287999901</v>
      </c>
      <c r="T41" s="9">
        <v>302.54236220000001</v>
      </c>
      <c r="U41" s="10">
        <v>359.90192567000003</v>
      </c>
      <c r="V41" s="10">
        <v>356.39708651999899</v>
      </c>
      <c r="W41" s="10">
        <f t="shared" si="13"/>
        <v>146.514300215699</v>
      </c>
      <c r="X41" s="10">
        <f t="shared" si="13"/>
        <v>-14.795929489999992</v>
      </c>
      <c r="Y41" s="10">
        <f t="shared" si="14"/>
        <v>89.154736699998978</v>
      </c>
      <c r="Z41" s="10">
        <f t="shared" si="15"/>
        <v>77.863646360000018</v>
      </c>
      <c r="AA41" s="18">
        <f t="shared" si="16"/>
        <v>-3.294891431275309E-2</v>
      </c>
      <c r="AB41" s="18">
        <f t="shared" si="17"/>
        <v>-9.7383173026272633E-3</v>
      </c>
      <c r="AC41" s="18">
        <f t="shared" si="18"/>
        <v>0.48427697586685414</v>
      </c>
      <c r="AD41" s="18">
        <f t="shared" si="19"/>
        <v>0.18959184113225652</v>
      </c>
      <c r="AE41" s="7"/>
      <c r="AF41" s="9">
        <v>1559.8278661910999</v>
      </c>
      <c r="AG41" s="9">
        <v>1555.3875011911</v>
      </c>
      <c r="AH41" s="9">
        <v>1555.3875011911</v>
      </c>
      <c r="AI41" s="9">
        <v>1559.8278660000001</v>
      </c>
      <c r="AJ41" s="10">
        <v>1559.702851</v>
      </c>
      <c r="AK41" s="10">
        <v>1559.7028661910999</v>
      </c>
      <c r="AL41" s="10">
        <f t="shared" si="20"/>
        <v>-4.4403649999999288</v>
      </c>
      <c r="AM41" s="10">
        <f t="shared" si="20"/>
        <v>0</v>
      </c>
      <c r="AN41" s="10">
        <f t="shared" si="21"/>
        <v>-4.3153498089000095</v>
      </c>
      <c r="AO41" s="10">
        <f t="shared" si="22"/>
        <v>-4.3153649999999288</v>
      </c>
      <c r="AP41" s="18">
        <f t="shared" si="23"/>
        <v>0</v>
      </c>
      <c r="AQ41" s="18">
        <f t="shared" si="24"/>
        <v>9.739739790551008E-9</v>
      </c>
      <c r="AR41" s="18">
        <f t="shared" si="25"/>
        <v>-2.8467019318245239E-3</v>
      </c>
      <c r="AS41" s="18">
        <f t="shared" si="26"/>
        <v>-8.0146664080737613E-5</v>
      </c>
      <c r="AT41" s="7"/>
      <c r="AU41" s="9">
        <v>4.4690974645785797</v>
      </c>
      <c r="AV41" s="9">
        <v>5.2919656735795098</v>
      </c>
      <c r="AW41" s="9">
        <v>5.4384138980393404</v>
      </c>
      <c r="AX41" s="9">
        <v>4.4690974645785797</v>
      </c>
      <c r="AY41" s="10">
        <v>5.2919517889999996</v>
      </c>
      <c r="AZ41" s="10">
        <v>5.5178839959120598</v>
      </c>
      <c r="BA41" s="10">
        <f t="shared" si="27"/>
        <v>0.82286820900093005</v>
      </c>
      <c r="BB41" s="10">
        <f t="shared" si="27"/>
        <v>0.14644822445983063</v>
      </c>
      <c r="BC41" s="10">
        <f t="shared" si="28"/>
        <v>1.3884579510126116E-5</v>
      </c>
      <c r="BD41" s="10">
        <f t="shared" si="29"/>
        <v>-7.9470097872719414E-2</v>
      </c>
      <c r="BE41" s="18">
        <f t="shared" si="30"/>
        <v>2.7673691307368662E-2</v>
      </c>
      <c r="BF41" s="18">
        <f t="shared" si="31"/>
        <v>4.2693549737488019E-2</v>
      </c>
      <c r="BG41" s="18">
        <f t="shared" si="32"/>
        <v>0.1841240240390514</v>
      </c>
      <c r="BH41" s="18">
        <f t="shared" si="33"/>
        <v>0.18412091724184679</v>
      </c>
      <c r="BI41" s="1"/>
      <c r="BJ41" s="9">
        <v>27944.501888017017</v>
      </c>
      <c r="BK41" s="9">
        <v>30441.792751879599</v>
      </c>
      <c r="BL41" s="9">
        <v>30941.2509241798</v>
      </c>
      <c r="BM41" s="9">
        <v>27944.501888017017</v>
      </c>
      <c r="BN41" s="10">
        <v>30441.715219999998</v>
      </c>
      <c r="BO41" s="10">
        <v>31190.724879438199</v>
      </c>
      <c r="BP41" s="10">
        <f t="shared" si="34"/>
        <v>2497.2908638625813</v>
      </c>
      <c r="BQ41" s="10">
        <f t="shared" si="34"/>
        <v>499.45817230020111</v>
      </c>
      <c r="BR41" s="10">
        <f t="shared" si="35"/>
        <v>7.753187960042851E-2</v>
      </c>
      <c r="BS41" s="10">
        <f t="shared" si="36"/>
        <v>-249.47395525839966</v>
      </c>
      <c r="BT41" s="18">
        <f t="shared" si="37"/>
        <v>1.6406989442806798E-2</v>
      </c>
      <c r="BU41" s="18">
        <f t="shared" si="38"/>
        <v>2.4604712777357138E-2</v>
      </c>
      <c r="BV41" s="18">
        <f t="shared" si="39"/>
        <v>8.9366089754258735E-2</v>
      </c>
      <c r="BW41" s="18">
        <f t="shared" si="40"/>
        <v>8.9363315259300427E-2</v>
      </c>
      <c r="BX41" s="1"/>
      <c r="BY41" s="9">
        <v>186.01753775700001</v>
      </c>
      <c r="BZ41" s="9">
        <v>186.01753775729901</v>
      </c>
      <c r="CA41" s="9">
        <v>186.01753775729901</v>
      </c>
      <c r="CB41" s="9">
        <v>223.4461092</v>
      </c>
      <c r="CC41" s="10">
        <v>223.44610972938702</v>
      </c>
      <c r="CD41" s="10">
        <v>223.446109186</v>
      </c>
      <c r="CE41" s="10">
        <f t="shared" si="41"/>
        <v>2.9899638320785016E-10</v>
      </c>
      <c r="CF41" s="10">
        <f t="shared" si="41"/>
        <v>0</v>
      </c>
      <c r="CG41" s="10">
        <f t="shared" si="42"/>
        <v>-37.428571972088008</v>
      </c>
      <c r="CH41" s="10">
        <f t="shared" si="43"/>
        <v>-37.428571428700991</v>
      </c>
      <c r="CI41" s="18">
        <f t="shared" si="44"/>
        <v>0</v>
      </c>
      <c r="CJ41" s="18">
        <f t="shared" si="45"/>
        <v>-2.431848188443053E-9</v>
      </c>
      <c r="CK41" s="18">
        <f t="shared" si="46"/>
        <v>1.6073558805967941E-12</v>
      </c>
      <c r="CL41" s="18">
        <f t="shared" si="47"/>
        <v>2.3691932922997595E-9</v>
      </c>
      <c r="CM41" s="6"/>
      <c r="CN41" s="9">
        <v>494.32420000000002</v>
      </c>
      <c r="CO41" s="9">
        <v>494.32420000000002</v>
      </c>
      <c r="CP41" s="9">
        <v>494.32420000000002</v>
      </c>
      <c r="CQ41" s="9">
        <v>494.32420000000002</v>
      </c>
      <c r="CR41" s="9">
        <v>494.32420000000002</v>
      </c>
      <c r="CS41" s="9">
        <v>494.32420000000002</v>
      </c>
      <c r="CT41" s="10">
        <f t="shared" si="48"/>
        <v>0</v>
      </c>
      <c r="CU41" s="10">
        <f t="shared" si="48"/>
        <v>0</v>
      </c>
      <c r="CV41" s="10">
        <f t="shared" si="49"/>
        <v>0</v>
      </c>
      <c r="CW41" s="10">
        <f t="shared" si="50"/>
        <v>0</v>
      </c>
      <c r="CX41" s="18">
        <f t="shared" si="51"/>
        <v>0</v>
      </c>
      <c r="CY41" s="18">
        <f t="shared" si="52"/>
        <v>0</v>
      </c>
      <c r="CZ41" s="18">
        <f t="shared" si="53"/>
        <v>0</v>
      </c>
      <c r="DA41" s="18">
        <f t="shared" si="54"/>
        <v>0</v>
      </c>
      <c r="DB41" s="7"/>
      <c r="DC41" s="9">
        <v>2540.8876281349098</v>
      </c>
      <c r="DD41" s="9">
        <v>1761.4120342313809</v>
      </c>
      <c r="DE41" s="9">
        <v>1510.48059539211</v>
      </c>
      <c r="DF41" s="9">
        <v>4971.5583377809799</v>
      </c>
      <c r="DG41" s="10">
        <v>5503.6641419999996</v>
      </c>
      <c r="DH41" s="10">
        <v>5650.1864856398397</v>
      </c>
      <c r="DI41" s="10">
        <f t="shared" si="55"/>
        <v>-779.47559390352899</v>
      </c>
      <c r="DJ41" s="10">
        <f t="shared" si="55"/>
        <v>-250.93143883927087</v>
      </c>
      <c r="DK41" s="10">
        <f t="shared" si="56"/>
        <v>-3742.2521077686188</v>
      </c>
      <c r="DL41" s="10">
        <f t="shared" si="57"/>
        <v>-4139.7058902477293</v>
      </c>
      <c r="DM41" s="18">
        <f t="shared" si="58"/>
        <v>-0.14246038630522281</v>
      </c>
      <c r="DN41" s="18">
        <f t="shared" si="59"/>
        <v>2.6622689877037937E-2</v>
      </c>
      <c r="DO41" s="18">
        <f t="shared" si="60"/>
        <v>-0.30677295023695644</v>
      </c>
      <c r="DP41" s="18">
        <f t="shared" si="61"/>
        <v>0.1070299829683828</v>
      </c>
      <c r="DQ41" s="7"/>
      <c r="DR41" s="9">
        <v>28.524877938917498</v>
      </c>
      <c r="DS41" s="9">
        <v>31.821372812</v>
      </c>
      <c r="DT41" s="9">
        <v>32.826993871551501</v>
      </c>
      <c r="DU41" s="9">
        <v>28.52487794</v>
      </c>
      <c r="DV41" s="10">
        <v>31.821372812</v>
      </c>
      <c r="DW41" s="10">
        <v>32.826993871551501</v>
      </c>
      <c r="DX41" s="10">
        <f t="shared" si="62"/>
        <v>3.2964948730825014</v>
      </c>
      <c r="DY41" s="10">
        <f t="shared" si="62"/>
        <v>1.0056210595515012</v>
      </c>
      <c r="DZ41" s="10">
        <f t="shared" si="63"/>
        <v>0</v>
      </c>
      <c r="EA41" s="10">
        <f t="shared" si="64"/>
        <v>0</v>
      </c>
      <c r="EB41" s="18">
        <f t="shared" si="65"/>
        <v>3.1602063980479073E-2</v>
      </c>
      <c r="EC41" s="18">
        <f t="shared" si="66"/>
        <v>3.1602063980479073E-2</v>
      </c>
      <c r="ED41" s="18">
        <f t="shared" si="67"/>
        <v>0.11556560838372518</v>
      </c>
      <c r="EE41" s="18">
        <f t="shared" si="68"/>
        <v>0.11556560834139017</v>
      </c>
      <c r="EF41" s="6"/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v>0</v>
      </c>
      <c r="EM41" s="10">
        <f t="shared" si="69"/>
        <v>0</v>
      </c>
      <c r="EN41" s="10">
        <f t="shared" si="69"/>
        <v>0</v>
      </c>
      <c r="EO41" s="10">
        <f t="shared" si="70"/>
        <v>0</v>
      </c>
      <c r="EP41" s="10">
        <f t="shared" si="71"/>
        <v>0</v>
      </c>
      <c r="EQ41" s="18">
        <f t="shared" si="72"/>
        <v>0</v>
      </c>
      <c r="ER41" s="18">
        <f t="shared" si="73"/>
        <v>0</v>
      </c>
      <c r="ES41" s="18">
        <f t="shared" si="74"/>
        <v>0</v>
      </c>
      <c r="ET41" s="18">
        <f t="shared" si="75"/>
        <v>0</v>
      </c>
      <c r="EU41" s="7"/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10">
        <f t="shared" si="76"/>
        <v>0</v>
      </c>
      <c r="FC41" s="10">
        <f t="shared" si="76"/>
        <v>0</v>
      </c>
      <c r="FD41" s="10">
        <f t="shared" si="77"/>
        <v>0</v>
      </c>
      <c r="FE41" s="10">
        <f t="shared" si="78"/>
        <v>0</v>
      </c>
      <c r="FF41" s="18">
        <f t="shared" si="79"/>
        <v>0</v>
      </c>
      <c r="FG41" s="18">
        <f t="shared" si="80"/>
        <v>0</v>
      </c>
      <c r="FH41" s="18">
        <f t="shared" si="81"/>
        <v>0</v>
      </c>
      <c r="FI41" s="18">
        <f t="shared" si="82"/>
        <v>0</v>
      </c>
      <c r="FJ41" s="7"/>
    </row>
    <row r="42" spans="1:166">
      <c r="A42" s="5" t="s">
        <v>39</v>
      </c>
      <c r="B42" s="9">
        <f t="shared" si="83"/>
        <v>103060.86766116088</v>
      </c>
      <c r="C42" s="9">
        <f t="shared" si="84"/>
        <v>104218.09377391431</v>
      </c>
      <c r="D42" s="9">
        <f t="shared" si="85"/>
        <v>104423.68341204594</v>
      </c>
      <c r="E42" s="9">
        <f t="shared" si="86"/>
        <v>103469.25905046781</v>
      </c>
      <c r="F42" s="9">
        <f t="shared" si="87"/>
        <v>104844.65226400967</v>
      </c>
      <c r="G42" s="9">
        <f t="shared" si="88"/>
        <v>105243.20588422229</v>
      </c>
      <c r="H42" s="10">
        <f t="shared" si="6"/>
        <v>1157.2261127534293</v>
      </c>
      <c r="I42" s="10">
        <f t="shared" si="6"/>
        <v>205.589638131627</v>
      </c>
      <c r="J42" s="10">
        <f t="shared" si="7"/>
        <v>-626.5584900953545</v>
      </c>
      <c r="K42" s="10">
        <f t="shared" si="8"/>
        <v>-819.52247217635158</v>
      </c>
      <c r="L42" s="18">
        <f t="shared" si="9"/>
        <v>1.9726866102312639E-3</v>
      </c>
      <c r="M42" s="18">
        <f t="shared" si="10"/>
        <v>3.8013729036844423E-3</v>
      </c>
      <c r="N42" s="18">
        <f t="shared" si="11"/>
        <v>1.1228569475643345E-2</v>
      </c>
      <c r="O42" s="18">
        <f t="shared" si="12"/>
        <v>1.3292771458535342E-2</v>
      </c>
      <c r="P42" s="5"/>
      <c r="Q42" s="10"/>
      <c r="R42" s="9">
        <v>42.001480540000003</v>
      </c>
      <c r="S42" s="9">
        <v>42.148792120000003</v>
      </c>
      <c r="T42" s="9"/>
      <c r="U42" s="10">
        <v>36.636701610000003</v>
      </c>
      <c r="V42" s="10">
        <v>35.908044289999999</v>
      </c>
      <c r="W42" s="10">
        <f t="shared" si="13"/>
        <v>42.001480540000003</v>
      </c>
      <c r="X42" s="10">
        <f t="shared" si="13"/>
        <v>0.14731158000000022</v>
      </c>
      <c r="Y42" s="10">
        <f t="shared" si="14"/>
        <v>5.3647789299999999</v>
      </c>
      <c r="Z42" s="10">
        <f t="shared" si="15"/>
        <v>6.2407478300000037</v>
      </c>
      <c r="AA42" s="18">
        <f t="shared" si="16"/>
        <v>3.5072949359418034E-3</v>
      </c>
      <c r="AB42" s="18">
        <f t="shared" si="17"/>
        <v>-1.9888726003683591E-2</v>
      </c>
      <c r="AC42" s="18">
        <f t="shared" si="18"/>
        <v>4.200148054E+51</v>
      </c>
      <c r="AD42" s="18">
        <f t="shared" si="19"/>
        <v>3.6636701610000006E+51</v>
      </c>
      <c r="AE42" s="7"/>
      <c r="AF42" s="9">
        <v>228.17330000000001</v>
      </c>
      <c r="AG42" s="9">
        <v>228.17330000000001</v>
      </c>
      <c r="AH42" s="9">
        <v>228.17330000000001</v>
      </c>
      <c r="AI42" s="9">
        <v>228.17330000000001</v>
      </c>
      <c r="AJ42" s="10">
        <v>228.17330000000001</v>
      </c>
      <c r="AK42" s="10">
        <v>228.17330000000001</v>
      </c>
      <c r="AL42" s="10">
        <f t="shared" si="20"/>
        <v>0</v>
      </c>
      <c r="AM42" s="10">
        <f t="shared" si="20"/>
        <v>0</v>
      </c>
      <c r="AN42" s="10">
        <f t="shared" si="21"/>
        <v>0</v>
      </c>
      <c r="AO42" s="10">
        <f t="shared" si="22"/>
        <v>0</v>
      </c>
      <c r="AP42" s="18">
        <f t="shared" si="23"/>
        <v>0</v>
      </c>
      <c r="AQ42" s="18">
        <f t="shared" si="24"/>
        <v>0</v>
      </c>
      <c r="AR42" s="18">
        <f t="shared" si="25"/>
        <v>0</v>
      </c>
      <c r="AS42" s="18">
        <f t="shared" si="26"/>
        <v>0</v>
      </c>
      <c r="AT42" s="7"/>
      <c r="AU42" s="9">
        <v>1.15959498768059</v>
      </c>
      <c r="AV42" s="9">
        <v>1.41859560852087</v>
      </c>
      <c r="AW42" s="9">
        <v>1.4632931055685301</v>
      </c>
      <c r="AX42" s="9">
        <v>1.15959498768059</v>
      </c>
      <c r="AY42" s="10">
        <v>1.418591266</v>
      </c>
      <c r="AZ42" s="10">
        <v>1.4876899546623701</v>
      </c>
      <c r="BA42" s="10">
        <f t="shared" si="27"/>
        <v>0.25900062084027997</v>
      </c>
      <c r="BB42" s="10">
        <f t="shared" si="27"/>
        <v>4.4697497047660129E-2</v>
      </c>
      <c r="BC42" s="10">
        <f t="shared" si="28"/>
        <v>4.3425208700043072E-6</v>
      </c>
      <c r="BD42" s="10">
        <f t="shared" si="29"/>
        <v>-2.439684909383999E-2</v>
      </c>
      <c r="BE42" s="18">
        <f t="shared" si="30"/>
        <v>3.1508272533188622E-2</v>
      </c>
      <c r="BF42" s="18">
        <f t="shared" si="31"/>
        <v>4.8709371274509257E-2</v>
      </c>
      <c r="BG42" s="18">
        <f t="shared" si="32"/>
        <v>0.22335438113468423</v>
      </c>
      <c r="BH42" s="18">
        <f t="shared" si="33"/>
        <v>0.22335063627469764</v>
      </c>
      <c r="BI42" s="1"/>
      <c r="BJ42" s="9">
        <v>101949.39230641042</v>
      </c>
      <c r="BK42" s="9">
        <v>103184.98276654301</v>
      </c>
      <c r="BL42" s="9">
        <v>103432.100856041</v>
      </c>
      <c r="BM42" s="9">
        <v>101949.39230641042</v>
      </c>
      <c r="BN42" s="10">
        <v>103183.50719999999</v>
      </c>
      <c r="BO42" s="10">
        <v>103556.607953534</v>
      </c>
      <c r="BP42" s="10">
        <f t="shared" si="34"/>
        <v>1235.5904601325892</v>
      </c>
      <c r="BQ42" s="10">
        <f t="shared" si="34"/>
        <v>247.1180894979916</v>
      </c>
      <c r="BR42" s="10">
        <f t="shared" si="35"/>
        <v>1.4755665430129739</v>
      </c>
      <c r="BS42" s="10">
        <f t="shared" si="36"/>
        <v>-124.50709749299858</v>
      </c>
      <c r="BT42" s="18">
        <f t="shared" si="37"/>
        <v>2.3949036271789532E-3</v>
      </c>
      <c r="BU42" s="18">
        <f t="shared" si="38"/>
        <v>3.6158952497207151E-3</v>
      </c>
      <c r="BV42" s="18">
        <f t="shared" si="39"/>
        <v>1.2119645170802036E-2</v>
      </c>
      <c r="BW42" s="18">
        <f t="shared" si="40"/>
        <v>1.2105171651052373E-2</v>
      </c>
      <c r="BX42" s="2"/>
      <c r="BY42" s="9">
        <v>50.582057325399902</v>
      </c>
      <c r="BZ42" s="9">
        <v>50.582057325399902</v>
      </c>
      <c r="CA42" s="9">
        <v>50.582057325399902</v>
      </c>
      <c r="CB42" s="9">
        <v>50.582057329999998</v>
      </c>
      <c r="CC42" s="10">
        <v>50.582057134684369</v>
      </c>
      <c r="CD42" s="10">
        <v>50.582057325399902</v>
      </c>
      <c r="CE42" s="10">
        <f t="shared" si="41"/>
        <v>0</v>
      </c>
      <c r="CF42" s="10">
        <f t="shared" si="41"/>
        <v>0</v>
      </c>
      <c r="CG42" s="10">
        <f t="shared" si="42"/>
        <v>1.9071553225558091E-7</v>
      </c>
      <c r="CH42" s="10">
        <f t="shared" si="43"/>
        <v>0</v>
      </c>
      <c r="CI42" s="18">
        <f t="shared" si="44"/>
        <v>0</v>
      </c>
      <c r="CJ42" s="18">
        <f t="shared" si="45"/>
        <v>3.770418663435622E-9</v>
      </c>
      <c r="CK42" s="18">
        <f t="shared" si="46"/>
        <v>0</v>
      </c>
      <c r="CL42" s="18">
        <f t="shared" si="47"/>
        <v>-3.8613618913364182E-9</v>
      </c>
      <c r="CM42" s="6"/>
      <c r="CN42" s="9">
        <v>380.85969999999986</v>
      </c>
      <c r="CO42" s="9">
        <v>380.85969999999986</v>
      </c>
      <c r="CP42" s="9">
        <v>380.85969999999986</v>
      </c>
      <c r="CQ42" s="9">
        <v>380.85969999999986</v>
      </c>
      <c r="CR42" s="9">
        <v>380.85969999999986</v>
      </c>
      <c r="CS42" s="9">
        <v>380.85969999999986</v>
      </c>
      <c r="CT42" s="10">
        <f t="shared" si="48"/>
        <v>0</v>
      </c>
      <c r="CU42" s="10">
        <f t="shared" si="48"/>
        <v>0</v>
      </c>
      <c r="CV42" s="10">
        <f t="shared" si="49"/>
        <v>0</v>
      </c>
      <c r="CW42" s="10">
        <f t="shared" si="50"/>
        <v>0</v>
      </c>
      <c r="CX42" s="18">
        <f t="shared" si="51"/>
        <v>0</v>
      </c>
      <c r="CY42" s="18">
        <f t="shared" si="52"/>
        <v>0</v>
      </c>
      <c r="CZ42" s="18">
        <f t="shared" si="53"/>
        <v>0</v>
      </c>
      <c r="DA42" s="18">
        <f t="shared" si="54"/>
        <v>0</v>
      </c>
      <c r="DB42" s="7"/>
      <c r="DC42" s="9">
        <v>431.08695487062403</v>
      </c>
      <c r="DD42" s="9">
        <v>307.48804699838377</v>
      </c>
      <c r="DE42" s="9">
        <v>264.92654733516002</v>
      </c>
      <c r="DF42" s="9">
        <v>839.47834416971705</v>
      </c>
      <c r="DG42" s="10">
        <v>940.88688709999997</v>
      </c>
      <c r="DH42" s="10">
        <v>966.15827299941702</v>
      </c>
      <c r="DI42" s="10">
        <f t="shared" si="55"/>
        <v>-123.59890787224026</v>
      </c>
      <c r="DJ42" s="10">
        <f t="shared" si="55"/>
        <v>-42.561499663223742</v>
      </c>
      <c r="DK42" s="10">
        <f t="shared" si="56"/>
        <v>-633.3988401016162</v>
      </c>
      <c r="DL42" s="10">
        <f t="shared" si="57"/>
        <v>-701.23172566425706</v>
      </c>
      <c r="DM42" s="18">
        <f t="shared" si="58"/>
        <v>-0.13841676149267504</v>
      </c>
      <c r="DN42" s="18">
        <f t="shared" si="59"/>
        <v>2.6859111595559038E-2</v>
      </c>
      <c r="DO42" s="18">
        <f t="shared" si="60"/>
        <v>-0.28671456298030229</v>
      </c>
      <c r="DP42" s="18">
        <f t="shared" si="61"/>
        <v>0.12079947461965879</v>
      </c>
      <c r="DQ42" s="7"/>
      <c r="DR42" s="9">
        <v>19.613747566767</v>
      </c>
      <c r="DS42" s="9">
        <v>22.587826899</v>
      </c>
      <c r="DT42" s="9">
        <v>23.428866118820999</v>
      </c>
      <c r="DU42" s="9">
        <v>19.613747570000001</v>
      </c>
      <c r="DV42" s="10">
        <v>22.587826899</v>
      </c>
      <c r="DW42" s="10">
        <v>23.428866118820999</v>
      </c>
      <c r="DX42" s="10">
        <f t="shared" si="62"/>
        <v>2.9740793322329999</v>
      </c>
      <c r="DY42" s="10">
        <f t="shared" si="62"/>
        <v>0.84103921982099905</v>
      </c>
      <c r="DZ42" s="10">
        <f t="shared" si="63"/>
        <v>0</v>
      </c>
      <c r="EA42" s="10">
        <f t="shared" si="64"/>
        <v>0</v>
      </c>
      <c r="EB42" s="18">
        <f t="shared" si="65"/>
        <v>3.7234180321181462E-2</v>
      </c>
      <c r="EC42" s="18">
        <f t="shared" si="66"/>
        <v>3.7234180321181462E-2</v>
      </c>
      <c r="ED42" s="18">
        <f t="shared" si="67"/>
        <v>0.15163238550455288</v>
      </c>
      <c r="EE42" s="18">
        <f t="shared" si="68"/>
        <v>0.15163238531472537</v>
      </c>
      <c r="EF42" s="6"/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v>0</v>
      </c>
      <c r="EM42" s="10">
        <f t="shared" si="69"/>
        <v>0</v>
      </c>
      <c r="EN42" s="10">
        <f t="shared" si="69"/>
        <v>0</v>
      </c>
      <c r="EO42" s="10">
        <f t="shared" si="70"/>
        <v>0</v>
      </c>
      <c r="EP42" s="10">
        <f t="shared" si="71"/>
        <v>0</v>
      </c>
      <c r="EQ42" s="18">
        <f t="shared" si="72"/>
        <v>0</v>
      </c>
      <c r="ER42" s="18">
        <f t="shared" si="73"/>
        <v>0</v>
      </c>
      <c r="ES42" s="18">
        <f t="shared" si="74"/>
        <v>0</v>
      </c>
      <c r="ET42" s="18">
        <f t="shared" si="75"/>
        <v>0</v>
      </c>
      <c r="EU42" s="7"/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10">
        <f t="shared" si="76"/>
        <v>0</v>
      </c>
      <c r="FC42" s="10">
        <f t="shared" si="76"/>
        <v>0</v>
      </c>
      <c r="FD42" s="10">
        <f t="shared" si="77"/>
        <v>0</v>
      </c>
      <c r="FE42" s="10">
        <f t="shared" si="78"/>
        <v>0</v>
      </c>
      <c r="FF42" s="18">
        <f t="shared" si="79"/>
        <v>0</v>
      </c>
      <c r="FG42" s="18">
        <f t="shared" si="80"/>
        <v>0</v>
      </c>
      <c r="FH42" s="18">
        <f t="shared" si="81"/>
        <v>0</v>
      </c>
      <c r="FI42" s="18">
        <f t="shared" si="82"/>
        <v>0</v>
      </c>
      <c r="FJ42" s="7"/>
    </row>
    <row r="43" spans="1:166">
      <c r="A43" s="5" t="s">
        <v>40</v>
      </c>
      <c r="B43" s="9">
        <f t="shared" si="83"/>
        <v>40380.756005329938</v>
      </c>
      <c r="C43" s="9">
        <f t="shared" si="84"/>
        <v>41168.571125772462</v>
      </c>
      <c r="D43" s="9">
        <f t="shared" si="85"/>
        <v>41201.328788846833</v>
      </c>
      <c r="E43" s="9">
        <f t="shared" si="86"/>
        <v>43790.484625591525</v>
      </c>
      <c r="F43" s="9">
        <f t="shared" si="87"/>
        <v>46646.629704097213</v>
      </c>
      <c r="G43" s="9">
        <f t="shared" si="88"/>
        <v>47471.953319013577</v>
      </c>
      <c r="H43" s="10">
        <f t="shared" si="6"/>
        <v>787.81512044252304</v>
      </c>
      <c r="I43" s="10">
        <f t="shared" si="6"/>
        <v>32.757663074371521</v>
      </c>
      <c r="J43" s="10">
        <f t="shared" si="7"/>
        <v>-5478.0585783247516</v>
      </c>
      <c r="K43" s="10">
        <f t="shared" si="8"/>
        <v>-6270.6245301667441</v>
      </c>
      <c r="L43" s="18">
        <f t="shared" si="9"/>
        <v>7.956958956456101E-4</v>
      </c>
      <c r="M43" s="18">
        <f t="shared" si="10"/>
        <v>1.7693102806179192E-2</v>
      </c>
      <c r="N43" s="18">
        <f t="shared" si="11"/>
        <v>1.9509667435115324E-2</v>
      </c>
      <c r="O43" s="18">
        <f t="shared" si="12"/>
        <v>6.5222961173545285E-2</v>
      </c>
      <c r="P43" s="5"/>
      <c r="Q43" s="10">
        <v>404.62313934999997</v>
      </c>
      <c r="R43" s="9">
        <v>401.78390818000003</v>
      </c>
      <c r="S43" s="9">
        <v>357.49910209999899</v>
      </c>
      <c r="T43" s="9">
        <v>404.62313940000001</v>
      </c>
      <c r="U43" s="10">
        <v>433.15229858999999</v>
      </c>
      <c r="V43" s="10">
        <v>443.435576209999</v>
      </c>
      <c r="W43" s="10">
        <f t="shared" si="13"/>
        <v>-2.8392311699999482</v>
      </c>
      <c r="X43" s="10">
        <f t="shared" si="13"/>
        <v>-44.284806080001033</v>
      </c>
      <c r="Y43" s="10">
        <f t="shared" si="14"/>
        <v>-31.368390409999961</v>
      </c>
      <c r="Z43" s="10">
        <f t="shared" si="15"/>
        <v>-85.936474110000006</v>
      </c>
      <c r="AA43" s="18">
        <f t="shared" si="16"/>
        <v>-0.11022045726172126</v>
      </c>
      <c r="AB43" s="18">
        <f t="shared" si="17"/>
        <v>2.3740558813777974E-2</v>
      </c>
      <c r="AC43" s="18">
        <f t="shared" si="18"/>
        <v>-7.0169767714248453E-3</v>
      </c>
      <c r="AD43" s="18">
        <f t="shared" si="19"/>
        <v>7.0507977453550377E-2</v>
      </c>
      <c r="AE43" s="7"/>
      <c r="AF43" s="9">
        <v>1741.33573399999</v>
      </c>
      <c r="AG43" s="9">
        <v>1741.06726399999</v>
      </c>
      <c r="AH43" s="9">
        <v>1741.06726399999</v>
      </c>
      <c r="AI43" s="9">
        <v>1741.335734</v>
      </c>
      <c r="AJ43" s="10">
        <v>1741.335734</v>
      </c>
      <c r="AK43" s="10">
        <v>1741.33573399999</v>
      </c>
      <c r="AL43" s="10">
        <f t="shared" si="20"/>
        <v>-0.26846999999997934</v>
      </c>
      <c r="AM43" s="10">
        <f t="shared" si="20"/>
        <v>0</v>
      </c>
      <c r="AN43" s="10">
        <f t="shared" si="21"/>
        <v>-0.26847000000998378</v>
      </c>
      <c r="AO43" s="10">
        <f t="shared" si="22"/>
        <v>-0.26846999999997934</v>
      </c>
      <c r="AP43" s="18">
        <f t="shared" si="23"/>
        <v>0</v>
      </c>
      <c r="AQ43" s="18">
        <f t="shared" si="24"/>
        <v>-5.7452687176648792E-15</v>
      </c>
      <c r="AR43" s="18">
        <f t="shared" si="25"/>
        <v>-1.5417474916412695E-4</v>
      </c>
      <c r="AS43" s="18">
        <f t="shared" si="26"/>
        <v>0</v>
      </c>
      <c r="AT43" s="7"/>
      <c r="AU43" s="9">
        <v>12.464663471421501</v>
      </c>
      <c r="AV43" s="9">
        <v>14.568753385861401</v>
      </c>
      <c r="AW43" s="9">
        <v>14.9490908372878</v>
      </c>
      <c r="AX43" s="9">
        <v>12.464663471421501</v>
      </c>
      <c r="AY43" s="10">
        <v>14.568718130000001</v>
      </c>
      <c r="AZ43" s="10">
        <v>15.154885815983301</v>
      </c>
      <c r="BA43" s="10">
        <f t="shared" si="27"/>
        <v>2.1040899144398999</v>
      </c>
      <c r="BB43" s="10">
        <f t="shared" si="27"/>
        <v>0.3803374514263993</v>
      </c>
      <c r="BC43" s="10">
        <f t="shared" si="28"/>
        <v>3.5255861400074195E-5</v>
      </c>
      <c r="BD43" s="10">
        <f t="shared" si="29"/>
        <v>-0.20579497869550067</v>
      </c>
      <c r="BE43" s="18">
        <f t="shared" si="30"/>
        <v>2.6106382705023135E-2</v>
      </c>
      <c r="BF43" s="18">
        <f t="shared" si="31"/>
        <v>4.0234678216215861E-2</v>
      </c>
      <c r="BG43" s="18">
        <f t="shared" si="32"/>
        <v>0.168804390047439</v>
      </c>
      <c r="BH43" s="18">
        <f t="shared" si="33"/>
        <v>0.16880156158267692</v>
      </c>
      <c r="BI43" s="1"/>
      <c r="BJ43" s="9">
        <v>34210.064973502136</v>
      </c>
      <c r="BK43" s="9">
        <v>36044.529076808103</v>
      </c>
      <c r="BL43" s="9">
        <v>36411.421896538101</v>
      </c>
      <c r="BM43" s="9">
        <v>34210.064973502136</v>
      </c>
      <c r="BN43" s="10">
        <v>36044.042249999999</v>
      </c>
      <c r="BO43" s="10">
        <v>36594.908791234098</v>
      </c>
      <c r="BP43" s="10">
        <f t="shared" si="34"/>
        <v>1834.464103305967</v>
      </c>
      <c r="BQ43" s="10">
        <f t="shared" si="34"/>
        <v>366.89281972999743</v>
      </c>
      <c r="BR43" s="10">
        <f t="shared" si="35"/>
        <v>0.48682680810452439</v>
      </c>
      <c r="BS43" s="10">
        <f t="shared" si="36"/>
        <v>-183.48689469599776</v>
      </c>
      <c r="BT43" s="18">
        <f t="shared" si="37"/>
        <v>1.0178876770679322E-2</v>
      </c>
      <c r="BU43" s="18">
        <f t="shared" si="38"/>
        <v>1.5283151024330512E-2</v>
      </c>
      <c r="BV43" s="18">
        <f t="shared" si="39"/>
        <v>5.3623519999943754E-2</v>
      </c>
      <c r="BW43" s="18">
        <f t="shared" si="40"/>
        <v>5.3609289485956668E-2</v>
      </c>
      <c r="BX43" s="2"/>
      <c r="BY43" s="9">
        <v>164.3465716238</v>
      </c>
      <c r="BZ43" s="9">
        <v>164.3465716238</v>
      </c>
      <c r="CA43" s="9">
        <v>164.34657162379901</v>
      </c>
      <c r="CB43" s="9">
        <v>164.3465716</v>
      </c>
      <c r="CC43" s="10">
        <v>164.34657195121514</v>
      </c>
      <c r="CD43" s="10">
        <v>164.3465716238</v>
      </c>
      <c r="CE43" s="10">
        <f t="shared" si="41"/>
        <v>0</v>
      </c>
      <c r="CF43" s="10">
        <f t="shared" si="41"/>
        <v>-9.9475983006414026E-13</v>
      </c>
      <c r="CG43" s="10">
        <f t="shared" si="42"/>
        <v>-3.274151367804734E-7</v>
      </c>
      <c r="CH43" s="10">
        <f t="shared" si="43"/>
        <v>-9.9475983006414026E-13</v>
      </c>
      <c r="CI43" s="18">
        <f t="shared" si="44"/>
        <v>-6.0528176537884241E-15</v>
      </c>
      <c r="CJ43" s="18">
        <f t="shared" si="45"/>
        <v>-1.9922237068483775E-9</v>
      </c>
      <c r="CK43" s="18">
        <f t="shared" si="46"/>
        <v>0</v>
      </c>
      <c r="CL43" s="18">
        <f t="shared" si="47"/>
        <v>2.1370396216831122E-9</v>
      </c>
      <c r="CM43" s="6"/>
      <c r="CN43" s="9">
        <v>212.19679999999983</v>
      </c>
      <c r="CO43" s="9">
        <v>212.19679999999983</v>
      </c>
      <c r="CP43" s="9">
        <v>212.19679999999983</v>
      </c>
      <c r="CQ43" s="9">
        <v>212.19679999999983</v>
      </c>
      <c r="CR43" s="9">
        <v>212.19679999999983</v>
      </c>
      <c r="CS43" s="9">
        <v>212.19679999999983</v>
      </c>
      <c r="CT43" s="10">
        <f t="shared" si="48"/>
        <v>0</v>
      </c>
      <c r="CU43" s="10">
        <f t="shared" si="48"/>
        <v>0</v>
      </c>
      <c r="CV43" s="10">
        <f t="shared" si="49"/>
        <v>0</v>
      </c>
      <c r="CW43" s="10">
        <f t="shared" si="50"/>
        <v>0</v>
      </c>
      <c r="CX43" s="18">
        <f t="shared" si="51"/>
        <v>0</v>
      </c>
      <c r="CY43" s="18">
        <f t="shared" si="52"/>
        <v>0</v>
      </c>
      <c r="CZ43" s="18">
        <f t="shared" si="53"/>
        <v>0</v>
      </c>
      <c r="DA43" s="18">
        <f t="shared" si="54"/>
        <v>0</v>
      </c>
      <c r="DB43" s="7"/>
      <c r="DC43" s="9">
        <v>3599.17806612294</v>
      </c>
      <c r="DD43" s="9">
        <v>2548.736812348709</v>
      </c>
      <c r="DE43" s="9">
        <v>2257.1283419587899</v>
      </c>
      <c r="DF43" s="9">
        <v>7008.9066863579701</v>
      </c>
      <c r="DG43" s="10">
        <v>7995.6453920000004</v>
      </c>
      <c r="DH43" s="10">
        <v>8257.8552383408405</v>
      </c>
      <c r="DI43" s="10">
        <f t="shared" si="55"/>
        <v>-1050.441253774231</v>
      </c>
      <c r="DJ43" s="10">
        <f t="shared" si="55"/>
        <v>-291.60847038991915</v>
      </c>
      <c r="DK43" s="10">
        <f t="shared" si="56"/>
        <v>-5446.9085796512918</v>
      </c>
      <c r="DL43" s="10">
        <f t="shared" si="57"/>
        <v>-6000.7268963820507</v>
      </c>
      <c r="DM43" s="18">
        <f t="shared" si="58"/>
        <v>-0.11441293937336608</v>
      </c>
      <c r="DN43" s="18">
        <f t="shared" si="59"/>
        <v>3.2794081463791876E-2</v>
      </c>
      <c r="DO43" s="18">
        <f t="shared" si="60"/>
        <v>-0.29185587222300835</v>
      </c>
      <c r="DP43" s="18">
        <f t="shared" si="61"/>
        <v>0.14078354154187891</v>
      </c>
      <c r="DQ43" s="7"/>
      <c r="DR43" s="9">
        <v>36.546057259651597</v>
      </c>
      <c r="DS43" s="9">
        <v>41.341939426000003</v>
      </c>
      <c r="DT43" s="9">
        <v>42.719721788864703</v>
      </c>
      <c r="DU43" s="9">
        <v>36.546057259999998</v>
      </c>
      <c r="DV43" s="10">
        <v>41.341939426000003</v>
      </c>
      <c r="DW43" s="10">
        <v>42.719721788864703</v>
      </c>
      <c r="DX43" s="10">
        <f t="shared" si="62"/>
        <v>4.7958821663484059</v>
      </c>
      <c r="DY43" s="10">
        <f t="shared" si="62"/>
        <v>1.3777823628646999</v>
      </c>
      <c r="DZ43" s="10">
        <f t="shared" si="63"/>
        <v>0</v>
      </c>
      <c r="EA43" s="10">
        <f t="shared" si="64"/>
        <v>0</v>
      </c>
      <c r="EB43" s="18">
        <f t="shared" si="65"/>
        <v>3.3326505287224396E-2</v>
      </c>
      <c r="EC43" s="18">
        <f t="shared" si="66"/>
        <v>3.3326505287224396E-2</v>
      </c>
      <c r="ED43" s="18">
        <f t="shared" si="67"/>
        <v>0.13122844229884312</v>
      </c>
      <c r="EE43" s="18">
        <f t="shared" si="68"/>
        <v>0.13122844228805888</v>
      </c>
      <c r="EF43" s="6"/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v>0</v>
      </c>
      <c r="EM43" s="10">
        <f t="shared" si="69"/>
        <v>0</v>
      </c>
      <c r="EN43" s="10">
        <f t="shared" si="69"/>
        <v>0</v>
      </c>
      <c r="EO43" s="10">
        <f t="shared" si="70"/>
        <v>0</v>
      </c>
      <c r="EP43" s="10">
        <f t="shared" si="71"/>
        <v>0</v>
      </c>
      <c r="EQ43" s="18">
        <f t="shared" si="72"/>
        <v>0</v>
      </c>
      <c r="ER43" s="18">
        <f t="shared" si="73"/>
        <v>0</v>
      </c>
      <c r="ES43" s="18">
        <f t="shared" si="74"/>
        <v>0</v>
      </c>
      <c r="ET43" s="18">
        <f t="shared" si="75"/>
        <v>0</v>
      </c>
      <c r="EU43" s="7"/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10">
        <f t="shared" si="76"/>
        <v>0</v>
      </c>
      <c r="FC43" s="10">
        <f t="shared" si="76"/>
        <v>0</v>
      </c>
      <c r="FD43" s="10">
        <f t="shared" si="77"/>
        <v>0</v>
      </c>
      <c r="FE43" s="10">
        <f t="shared" si="78"/>
        <v>0</v>
      </c>
      <c r="FF43" s="18">
        <f t="shared" si="79"/>
        <v>0</v>
      </c>
      <c r="FG43" s="18">
        <f t="shared" si="80"/>
        <v>0</v>
      </c>
      <c r="FH43" s="18">
        <f t="shared" si="81"/>
        <v>0</v>
      </c>
      <c r="FI43" s="18">
        <f t="shared" si="82"/>
        <v>0</v>
      </c>
      <c r="FJ43" s="7"/>
    </row>
    <row r="44" spans="1:166">
      <c r="A44" s="5" t="s">
        <v>41</v>
      </c>
      <c r="B44" s="9">
        <f t="shared" si="83"/>
        <v>377073.08321434993</v>
      </c>
      <c r="C44" s="9">
        <f t="shared" si="84"/>
        <v>382983.18220940343</v>
      </c>
      <c r="D44" s="9">
        <f t="shared" si="85"/>
        <v>383523.29232442012</v>
      </c>
      <c r="E44" s="9">
        <f t="shared" si="86"/>
        <v>388427.8164656788</v>
      </c>
      <c r="F44" s="9">
        <f t="shared" si="87"/>
        <v>401556.96484351828</v>
      </c>
      <c r="G44" s="9">
        <f t="shared" si="88"/>
        <v>404300.80976795795</v>
      </c>
      <c r="H44" s="10">
        <f t="shared" si="6"/>
        <v>5910.0989950535004</v>
      </c>
      <c r="I44" s="10">
        <f t="shared" si="6"/>
        <v>540.11011501669418</v>
      </c>
      <c r="J44" s="10">
        <f t="shared" si="7"/>
        <v>-18573.782634114847</v>
      </c>
      <c r="K44" s="10">
        <f t="shared" si="8"/>
        <v>-20777.517443537829</v>
      </c>
      <c r="L44" s="18">
        <f t="shared" si="9"/>
        <v>1.4102711035529978E-3</v>
      </c>
      <c r="M44" s="18">
        <f t="shared" si="10"/>
        <v>6.8330153992196803E-3</v>
      </c>
      <c r="N44" s="18">
        <f t="shared" si="11"/>
        <v>1.5673616755332975E-2</v>
      </c>
      <c r="O44" s="18">
        <f t="shared" si="12"/>
        <v>3.3800741917255447E-2</v>
      </c>
      <c r="P44" s="5"/>
      <c r="Q44" s="10">
        <v>3165.90491070999</v>
      </c>
      <c r="R44" s="9">
        <v>4651.0646270799998</v>
      </c>
      <c r="S44" s="9">
        <v>4733.4231530299903</v>
      </c>
      <c r="T44" s="9">
        <v>3165.9049110000001</v>
      </c>
      <c r="U44" s="10">
        <v>5147.6815004</v>
      </c>
      <c r="V44" s="10">
        <v>4521.14264955</v>
      </c>
      <c r="W44" s="10">
        <f t="shared" si="13"/>
        <v>1485.1597163700098</v>
      </c>
      <c r="X44" s="10">
        <f t="shared" si="13"/>
        <v>82.358525949990508</v>
      </c>
      <c r="Y44" s="10">
        <f t="shared" si="14"/>
        <v>-496.6168733200002</v>
      </c>
      <c r="Z44" s="10">
        <f t="shared" si="15"/>
        <v>212.28050347999033</v>
      </c>
      <c r="AA44" s="18">
        <f t="shared" si="16"/>
        <v>1.7707456798272073E-2</v>
      </c>
      <c r="AB44" s="18">
        <f t="shared" si="17"/>
        <v>-0.12171282368602543</v>
      </c>
      <c r="AC44" s="18">
        <f t="shared" si="18"/>
        <v>0.46911065185370521</v>
      </c>
      <c r="AD44" s="18">
        <f t="shared" si="19"/>
        <v>0.62597476712401479</v>
      </c>
      <c r="AE44" s="7"/>
      <c r="AF44" s="9">
        <v>3645.1660570000099</v>
      </c>
      <c r="AG44" s="9">
        <v>3625.0382570000002</v>
      </c>
      <c r="AH44" s="9">
        <v>3625.0382570000002</v>
      </c>
      <c r="AI44" s="9">
        <v>3645.1660569999999</v>
      </c>
      <c r="AJ44" s="10">
        <v>3645.165857</v>
      </c>
      <c r="AK44" s="10">
        <v>3645.1660569999999</v>
      </c>
      <c r="AL44" s="10">
        <f t="shared" si="20"/>
        <v>-20.127800000009756</v>
      </c>
      <c r="AM44" s="10">
        <f t="shared" si="20"/>
        <v>0</v>
      </c>
      <c r="AN44" s="10">
        <f t="shared" si="21"/>
        <v>-20.127599999999802</v>
      </c>
      <c r="AO44" s="10">
        <f t="shared" si="22"/>
        <v>-20.127799999999752</v>
      </c>
      <c r="AP44" s="18">
        <f t="shared" si="23"/>
        <v>0</v>
      </c>
      <c r="AQ44" s="18">
        <f t="shared" si="24"/>
        <v>5.4867187885491023E-8</v>
      </c>
      <c r="AR44" s="18">
        <f t="shared" si="25"/>
        <v>-5.5217786200322068E-3</v>
      </c>
      <c r="AS44" s="18">
        <f t="shared" si="26"/>
        <v>-5.4867184875082877E-8</v>
      </c>
      <c r="AT44" s="7"/>
      <c r="AU44" s="9">
        <v>56.992705853927603</v>
      </c>
      <c r="AV44" s="9">
        <v>65.819259769727097</v>
      </c>
      <c r="AW44" s="9">
        <v>67.441366027782493</v>
      </c>
      <c r="AX44" s="9">
        <v>56.992705853927603</v>
      </c>
      <c r="AY44" s="10">
        <v>65.819113279999996</v>
      </c>
      <c r="AZ44" s="10">
        <v>68.316406336913701</v>
      </c>
      <c r="BA44" s="10">
        <f t="shared" si="27"/>
        <v>8.8265539157994937</v>
      </c>
      <c r="BB44" s="10">
        <f t="shared" si="27"/>
        <v>1.6221062580553962</v>
      </c>
      <c r="BC44" s="10">
        <f t="shared" si="28"/>
        <v>1.4648972710062935E-4</v>
      </c>
      <c r="BD44" s="10">
        <f t="shared" si="29"/>
        <v>-0.87504030913120801</v>
      </c>
      <c r="BE44" s="18">
        <f t="shared" si="30"/>
        <v>2.4644857200315517E-2</v>
      </c>
      <c r="BF44" s="18">
        <f t="shared" si="31"/>
        <v>3.7941760872560099E-2</v>
      </c>
      <c r="BG44" s="18">
        <f t="shared" si="32"/>
        <v>0.15487164161712141</v>
      </c>
      <c r="BH44" s="18">
        <f t="shared" si="33"/>
        <v>0.15486907129299124</v>
      </c>
      <c r="BI44" s="1"/>
      <c r="BJ44" s="9">
        <v>354873.19157781999</v>
      </c>
      <c r="BK44" s="9">
        <v>362858.650635475</v>
      </c>
      <c r="BL44" s="9">
        <v>364455.74243781599</v>
      </c>
      <c r="BM44" s="9">
        <v>354873.19157781999</v>
      </c>
      <c r="BN44" s="10">
        <v>362853.0196</v>
      </c>
      <c r="BO44" s="10">
        <v>365256.28566422599</v>
      </c>
      <c r="BP44" s="10">
        <f t="shared" si="34"/>
        <v>7985.4590576550108</v>
      </c>
      <c r="BQ44" s="10">
        <f t="shared" si="34"/>
        <v>1597.0918023409904</v>
      </c>
      <c r="BR44" s="10">
        <f t="shared" si="35"/>
        <v>5.6310354750021361</v>
      </c>
      <c r="BS44" s="10">
        <f t="shared" si="36"/>
        <v>-800.54322640999453</v>
      </c>
      <c r="BT44" s="18">
        <f t="shared" si="37"/>
        <v>4.4014158117603114E-3</v>
      </c>
      <c r="BU44" s="18">
        <f t="shared" si="38"/>
        <v>6.6232494547662493E-3</v>
      </c>
      <c r="BV44" s="18">
        <f t="shared" si="39"/>
        <v>2.2502288837740744E-2</v>
      </c>
      <c r="BW44" s="18">
        <f t="shared" si="40"/>
        <v>2.2486421097915241E-2</v>
      </c>
      <c r="BX44" s="1"/>
      <c r="BY44" s="9">
        <v>1983.00984497286</v>
      </c>
      <c r="BZ44" s="9">
        <v>1983.00984497286</v>
      </c>
      <c r="CA44" s="9">
        <v>1983.00984497286</v>
      </c>
      <c r="CB44" s="9">
        <v>1983.009845</v>
      </c>
      <c r="CC44" s="10">
        <v>1983.0098455382688</v>
      </c>
      <c r="CD44" s="10">
        <v>1983.00984497286</v>
      </c>
      <c r="CE44" s="10">
        <f t="shared" si="41"/>
        <v>0</v>
      </c>
      <c r="CF44" s="10">
        <f t="shared" si="41"/>
        <v>0</v>
      </c>
      <c r="CG44" s="10">
        <f t="shared" si="42"/>
        <v>-5.654087544826325E-7</v>
      </c>
      <c r="CH44" s="10">
        <f t="shared" si="43"/>
        <v>0</v>
      </c>
      <c r="CI44" s="18">
        <f t="shared" si="44"/>
        <v>0</v>
      </c>
      <c r="CJ44" s="18">
        <f t="shared" si="45"/>
        <v>-2.8512654929817444E-10</v>
      </c>
      <c r="CK44" s="18">
        <f t="shared" si="46"/>
        <v>0</v>
      </c>
      <c r="CL44" s="18">
        <f t="shared" si="47"/>
        <v>2.7144028145795815E-10</v>
      </c>
      <c r="CM44" s="6"/>
      <c r="CN44" s="9">
        <v>1118.1262000000006</v>
      </c>
      <c r="CO44" s="9">
        <v>1118.1262000000006</v>
      </c>
      <c r="CP44" s="9">
        <v>1118.1262000000006</v>
      </c>
      <c r="CQ44" s="9">
        <v>1118.1262000000006</v>
      </c>
      <c r="CR44" s="9">
        <v>1118.1262000000006</v>
      </c>
      <c r="CS44" s="9">
        <v>1118.1262000000006</v>
      </c>
      <c r="CT44" s="10">
        <f t="shared" si="48"/>
        <v>0</v>
      </c>
      <c r="CU44" s="10">
        <f t="shared" si="48"/>
        <v>0</v>
      </c>
      <c r="CV44" s="10">
        <f t="shared" si="49"/>
        <v>0</v>
      </c>
      <c r="CW44" s="10">
        <f t="shared" si="50"/>
        <v>0</v>
      </c>
      <c r="CX44" s="18">
        <f t="shared" si="51"/>
        <v>0</v>
      </c>
      <c r="CY44" s="18">
        <f t="shared" si="52"/>
        <v>0</v>
      </c>
      <c r="CZ44" s="18">
        <f t="shared" si="53"/>
        <v>0</v>
      </c>
      <c r="DA44" s="18">
        <f t="shared" si="54"/>
        <v>0</v>
      </c>
      <c r="DB44" s="7"/>
      <c r="DC44" s="9">
        <v>12095.974139283</v>
      </c>
      <c r="DD44" s="9">
        <v>8528.9954278058613</v>
      </c>
      <c r="DE44" s="9">
        <v>7382.6667121881901</v>
      </c>
      <c r="DF44" s="9">
        <v>23450.707390304899</v>
      </c>
      <c r="DG44" s="10">
        <v>26591.664769999999</v>
      </c>
      <c r="DH44" s="10">
        <v>27550.918592486902</v>
      </c>
      <c r="DI44" s="10">
        <f t="shared" si="55"/>
        <v>-3566.9787114771389</v>
      </c>
      <c r="DJ44" s="10">
        <f t="shared" si="55"/>
        <v>-1146.3287156176712</v>
      </c>
      <c r="DK44" s="10">
        <f t="shared" si="56"/>
        <v>-18062.669342194138</v>
      </c>
      <c r="DL44" s="10">
        <f t="shared" si="57"/>
        <v>-20168.251880298711</v>
      </c>
      <c r="DM44" s="18">
        <f t="shared" si="58"/>
        <v>-0.13440372026469377</v>
      </c>
      <c r="DN44" s="18">
        <f t="shared" si="59"/>
        <v>3.6073477564635463E-2</v>
      </c>
      <c r="DO44" s="18">
        <f t="shared" si="60"/>
        <v>-0.29488974351333846</v>
      </c>
      <c r="DP44" s="18">
        <f t="shared" si="61"/>
        <v>0.1339387050214805</v>
      </c>
      <c r="DQ44" s="7"/>
      <c r="DR44" s="9">
        <v>134.717778710148</v>
      </c>
      <c r="DS44" s="9">
        <v>152.47795730000001</v>
      </c>
      <c r="DT44" s="9">
        <v>157.84435338532299</v>
      </c>
      <c r="DU44" s="9">
        <v>134.7177787</v>
      </c>
      <c r="DV44" s="10">
        <v>152.47795730000001</v>
      </c>
      <c r="DW44" s="10">
        <v>157.84435338532299</v>
      </c>
      <c r="DX44" s="10">
        <f t="shared" si="62"/>
        <v>17.760178589852018</v>
      </c>
      <c r="DY44" s="10">
        <f t="shared" si="62"/>
        <v>5.3663960853229753</v>
      </c>
      <c r="DZ44" s="10">
        <f t="shared" si="63"/>
        <v>0</v>
      </c>
      <c r="EA44" s="10">
        <f t="shared" si="64"/>
        <v>0</v>
      </c>
      <c r="EB44" s="18">
        <f t="shared" si="65"/>
        <v>3.5194569630576857E-2</v>
      </c>
      <c r="EC44" s="18">
        <f t="shared" si="66"/>
        <v>3.5194569630576857E-2</v>
      </c>
      <c r="ED44" s="18">
        <f t="shared" si="67"/>
        <v>0.13183247793941086</v>
      </c>
      <c r="EE44" s="18">
        <f t="shared" si="68"/>
        <v>0.13183247802466935</v>
      </c>
      <c r="EF44" s="6"/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v>0</v>
      </c>
      <c r="EM44" s="10">
        <f t="shared" si="69"/>
        <v>0</v>
      </c>
      <c r="EN44" s="10">
        <f t="shared" si="69"/>
        <v>0</v>
      </c>
      <c r="EO44" s="10">
        <f t="shared" si="70"/>
        <v>0</v>
      </c>
      <c r="EP44" s="10">
        <f t="shared" si="71"/>
        <v>0</v>
      </c>
      <c r="EQ44" s="18">
        <f t="shared" si="72"/>
        <v>0</v>
      </c>
      <c r="ER44" s="18">
        <f t="shared" si="73"/>
        <v>0</v>
      </c>
      <c r="ES44" s="18">
        <f t="shared" si="74"/>
        <v>0</v>
      </c>
      <c r="ET44" s="18">
        <f t="shared" si="75"/>
        <v>0</v>
      </c>
      <c r="EU44" s="7"/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10">
        <f t="shared" si="76"/>
        <v>0</v>
      </c>
      <c r="FC44" s="10">
        <f t="shared" si="76"/>
        <v>0</v>
      </c>
      <c r="FD44" s="10">
        <f t="shared" si="77"/>
        <v>0</v>
      </c>
      <c r="FE44" s="10">
        <f t="shared" si="78"/>
        <v>0</v>
      </c>
      <c r="FF44" s="18">
        <f t="shared" si="79"/>
        <v>0</v>
      </c>
      <c r="FG44" s="18">
        <f t="shared" si="80"/>
        <v>0</v>
      </c>
      <c r="FH44" s="18">
        <f t="shared" si="81"/>
        <v>0</v>
      </c>
      <c r="FI44" s="18">
        <f t="shared" si="82"/>
        <v>0</v>
      </c>
      <c r="FJ44" s="7"/>
    </row>
    <row r="45" spans="1:166">
      <c r="A45" s="4" t="s">
        <v>57</v>
      </c>
      <c r="B45" s="9">
        <f t="shared" si="83"/>
        <v>34.521018849999997</v>
      </c>
      <c r="C45" s="9">
        <f t="shared" si="84"/>
        <v>20.770595050000001</v>
      </c>
      <c r="D45" s="9">
        <f t="shared" si="85"/>
        <v>7.2960942399999897</v>
      </c>
      <c r="E45" s="9">
        <f t="shared" si="86"/>
        <v>34.521018849999997</v>
      </c>
      <c r="F45" s="9">
        <f t="shared" si="87"/>
        <v>82.628798490000008</v>
      </c>
      <c r="G45" s="9">
        <f t="shared" si="88"/>
        <v>47.687129970000001</v>
      </c>
      <c r="H45" s="10">
        <f t="shared" si="6"/>
        <v>-13.750423799999997</v>
      </c>
      <c r="I45" s="10">
        <f t="shared" si="6"/>
        <v>-13.474500810000011</v>
      </c>
      <c r="J45" s="10">
        <f t="shared" si="7"/>
        <v>-61.858203440000011</v>
      </c>
      <c r="K45" s="10">
        <f t="shared" si="8"/>
        <v>-40.391035730000013</v>
      </c>
      <c r="L45" s="18">
        <f t="shared" si="9"/>
        <v>-0.64872964773341968</v>
      </c>
      <c r="M45" s="18">
        <f t="shared" si="10"/>
        <v>-0.42287518587395112</v>
      </c>
      <c r="N45" s="18">
        <f t="shared" si="11"/>
        <v>-0.39832033520644472</v>
      </c>
      <c r="O45" s="18">
        <f t="shared" si="12"/>
        <v>1.39357936824046</v>
      </c>
      <c r="P45" s="4"/>
      <c r="Q45" s="10">
        <v>34.521018849999997</v>
      </c>
      <c r="R45" s="9">
        <v>20.770595050000001</v>
      </c>
      <c r="S45" s="9">
        <v>7.2960942399999897</v>
      </c>
      <c r="T45" s="9">
        <v>34.521018849999997</v>
      </c>
      <c r="U45" s="10">
        <v>82.628798490000008</v>
      </c>
      <c r="V45" s="10">
        <v>47.687129970000001</v>
      </c>
      <c r="W45" s="10">
        <f t="shared" si="13"/>
        <v>-13.750423799999997</v>
      </c>
      <c r="X45" s="10">
        <f t="shared" si="13"/>
        <v>-13.474500810000011</v>
      </c>
      <c r="Y45" s="10">
        <f t="shared" si="14"/>
        <v>-61.858203440000011</v>
      </c>
      <c r="Z45" s="10">
        <f t="shared" si="15"/>
        <v>-40.391035730000013</v>
      </c>
      <c r="AA45" s="18">
        <f t="shared" si="16"/>
        <v>-0.64872964773341968</v>
      </c>
      <c r="AB45" s="18">
        <f t="shared" si="17"/>
        <v>-0.42287518587395112</v>
      </c>
      <c r="AC45" s="18">
        <f t="shared" si="18"/>
        <v>-0.39832033520644472</v>
      </c>
      <c r="AD45" s="18">
        <f t="shared" si="19"/>
        <v>1.39357936824046</v>
      </c>
      <c r="AE45" s="7"/>
      <c r="AF45" s="9"/>
      <c r="AG45" s="9">
        <v>0</v>
      </c>
      <c r="AH45" s="9"/>
      <c r="AI45" s="9"/>
      <c r="AJ45" s="10"/>
      <c r="AK45" s="10">
        <v>0</v>
      </c>
      <c r="AL45" s="10">
        <f t="shared" si="20"/>
        <v>0</v>
      </c>
      <c r="AM45" s="10">
        <f t="shared" si="20"/>
        <v>0</v>
      </c>
      <c r="AN45" s="10">
        <f t="shared" si="21"/>
        <v>0</v>
      </c>
      <c r="AO45" s="10">
        <f t="shared" si="22"/>
        <v>0</v>
      </c>
      <c r="AP45" s="18">
        <f t="shared" si="23"/>
        <v>0</v>
      </c>
      <c r="AQ45" s="18">
        <f t="shared" si="24"/>
        <v>0</v>
      </c>
      <c r="AR45" s="18">
        <f t="shared" si="25"/>
        <v>0</v>
      </c>
      <c r="AS45" s="18">
        <f t="shared" si="26"/>
        <v>0</v>
      </c>
      <c r="AT45" s="7"/>
      <c r="AU45" s="9"/>
      <c r="AV45" s="9"/>
      <c r="AW45" s="9">
        <v>0</v>
      </c>
      <c r="AX45" s="9">
        <v>0</v>
      </c>
      <c r="AY45" s="10"/>
      <c r="AZ45" s="10">
        <v>0</v>
      </c>
      <c r="BA45" s="10">
        <f t="shared" si="27"/>
        <v>0</v>
      </c>
      <c r="BB45" s="10">
        <f t="shared" si="27"/>
        <v>0</v>
      </c>
      <c r="BC45" s="10">
        <f t="shared" si="28"/>
        <v>0</v>
      </c>
      <c r="BD45" s="10">
        <f t="shared" si="29"/>
        <v>0</v>
      </c>
      <c r="BE45" s="18">
        <f t="shared" si="30"/>
        <v>0</v>
      </c>
      <c r="BF45" s="18">
        <f t="shared" si="31"/>
        <v>0</v>
      </c>
      <c r="BG45" s="18">
        <f t="shared" si="32"/>
        <v>0</v>
      </c>
      <c r="BH45" s="18">
        <f t="shared" si="33"/>
        <v>0</v>
      </c>
      <c r="BI45" s="1"/>
      <c r="BJ45" s="9"/>
      <c r="BK45" s="9"/>
      <c r="BL45" s="9"/>
      <c r="BM45" s="9"/>
      <c r="BN45" s="10"/>
      <c r="BO45" s="10">
        <v>0</v>
      </c>
      <c r="BP45" s="10">
        <f t="shared" si="34"/>
        <v>0</v>
      </c>
      <c r="BQ45" s="10">
        <f t="shared" si="34"/>
        <v>0</v>
      </c>
      <c r="BR45" s="10">
        <f t="shared" si="35"/>
        <v>0</v>
      </c>
      <c r="BS45" s="10">
        <f t="shared" si="36"/>
        <v>0</v>
      </c>
      <c r="BT45" s="18">
        <f t="shared" si="37"/>
        <v>0</v>
      </c>
      <c r="BU45" s="18">
        <f t="shared" si="38"/>
        <v>0</v>
      </c>
      <c r="BV45" s="18">
        <f t="shared" si="39"/>
        <v>0</v>
      </c>
      <c r="BW45" s="18">
        <f t="shared" si="40"/>
        <v>0</v>
      </c>
      <c r="BX45" s="2"/>
      <c r="BY45" s="9"/>
      <c r="BZ45" s="9">
        <v>0</v>
      </c>
      <c r="CA45" s="9">
        <v>0</v>
      </c>
      <c r="CB45" s="9">
        <v>0</v>
      </c>
      <c r="CC45" s="10"/>
      <c r="CD45" s="10">
        <v>0</v>
      </c>
      <c r="CE45" s="10">
        <f t="shared" si="41"/>
        <v>0</v>
      </c>
      <c r="CF45" s="10">
        <f t="shared" si="41"/>
        <v>0</v>
      </c>
      <c r="CG45" s="10">
        <f t="shared" si="42"/>
        <v>0</v>
      </c>
      <c r="CH45" s="10">
        <f t="shared" si="43"/>
        <v>0</v>
      </c>
      <c r="CI45" s="18">
        <f t="shared" si="44"/>
        <v>0</v>
      </c>
      <c r="CJ45" s="18">
        <f t="shared" si="45"/>
        <v>0</v>
      </c>
      <c r="CK45" s="18">
        <f t="shared" si="46"/>
        <v>0</v>
      </c>
      <c r="CL45" s="18">
        <f t="shared" si="47"/>
        <v>0</v>
      </c>
      <c r="CM45" s="3"/>
      <c r="CN45" s="9"/>
      <c r="CO45" s="9"/>
      <c r="CP45" s="9"/>
      <c r="CQ45" s="9"/>
      <c r="CR45" s="9"/>
      <c r="CS45" s="9"/>
      <c r="CT45" s="10">
        <f t="shared" si="48"/>
        <v>0</v>
      </c>
      <c r="CU45" s="10">
        <f t="shared" si="48"/>
        <v>0</v>
      </c>
      <c r="CV45" s="10">
        <f t="shared" si="49"/>
        <v>0</v>
      </c>
      <c r="CW45" s="10">
        <f t="shared" si="50"/>
        <v>0</v>
      </c>
      <c r="CX45" s="18">
        <f t="shared" si="51"/>
        <v>0</v>
      </c>
      <c r="CY45" s="18">
        <f t="shared" si="52"/>
        <v>0</v>
      </c>
      <c r="CZ45" s="18">
        <f t="shared" si="53"/>
        <v>0</v>
      </c>
      <c r="DA45" s="18">
        <f t="shared" si="54"/>
        <v>0</v>
      </c>
      <c r="DB45" s="7"/>
      <c r="DC45" s="9"/>
      <c r="DD45" s="9"/>
      <c r="DE45" s="9">
        <v>0</v>
      </c>
      <c r="DF45" s="9">
        <v>0</v>
      </c>
      <c r="DG45" s="10"/>
      <c r="DH45" s="10">
        <v>0</v>
      </c>
      <c r="DI45" s="10">
        <f t="shared" si="55"/>
        <v>0</v>
      </c>
      <c r="DJ45" s="10">
        <f t="shared" si="55"/>
        <v>0</v>
      </c>
      <c r="DK45" s="10">
        <f t="shared" si="56"/>
        <v>0</v>
      </c>
      <c r="DL45" s="10">
        <f t="shared" si="57"/>
        <v>0</v>
      </c>
      <c r="DM45" s="18">
        <f t="shared" si="58"/>
        <v>0</v>
      </c>
      <c r="DN45" s="18">
        <f t="shared" si="59"/>
        <v>0</v>
      </c>
      <c r="DO45" s="18">
        <f t="shared" si="60"/>
        <v>0</v>
      </c>
      <c r="DP45" s="18">
        <f t="shared" si="61"/>
        <v>0</v>
      </c>
      <c r="DQ45" s="7"/>
      <c r="DR45" s="9"/>
      <c r="DS45" s="9"/>
      <c r="DT45" s="9">
        <v>0</v>
      </c>
      <c r="DU45" s="9">
        <v>0</v>
      </c>
      <c r="DV45" s="10"/>
      <c r="DW45" s="10">
        <v>0</v>
      </c>
      <c r="DX45" s="10">
        <f t="shared" si="62"/>
        <v>0</v>
      </c>
      <c r="DY45" s="10">
        <f t="shared" si="62"/>
        <v>0</v>
      </c>
      <c r="DZ45" s="10">
        <f t="shared" si="63"/>
        <v>0</v>
      </c>
      <c r="EA45" s="10">
        <f t="shared" si="64"/>
        <v>0</v>
      </c>
      <c r="EB45" s="18">
        <f t="shared" si="65"/>
        <v>0</v>
      </c>
      <c r="EC45" s="18">
        <f t="shared" si="66"/>
        <v>0</v>
      </c>
      <c r="ED45" s="18">
        <f t="shared" si="67"/>
        <v>0</v>
      </c>
      <c r="EE45" s="18">
        <f t="shared" si="68"/>
        <v>0</v>
      </c>
      <c r="EF45" s="6"/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v>0</v>
      </c>
      <c r="EM45" s="10">
        <f t="shared" si="69"/>
        <v>0</v>
      </c>
      <c r="EN45" s="10">
        <f t="shared" si="69"/>
        <v>0</v>
      </c>
      <c r="EO45" s="10">
        <f t="shared" si="70"/>
        <v>0</v>
      </c>
      <c r="EP45" s="10">
        <f t="shared" si="71"/>
        <v>0</v>
      </c>
      <c r="EQ45" s="18">
        <f t="shared" si="72"/>
        <v>0</v>
      </c>
      <c r="ER45" s="18">
        <f t="shared" si="73"/>
        <v>0</v>
      </c>
      <c r="ES45" s="18">
        <f t="shared" si="74"/>
        <v>0</v>
      </c>
      <c r="ET45" s="18">
        <f t="shared" si="75"/>
        <v>0</v>
      </c>
      <c r="EU45" s="7"/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10">
        <f t="shared" si="76"/>
        <v>0</v>
      </c>
      <c r="FC45" s="10">
        <f t="shared" si="76"/>
        <v>0</v>
      </c>
      <c r="FD45" s="10">
        <f t="shared" si="77"/>
        <v>0</v>
      </c>
      <c r="FE45" s="10">
        <f t="shared" si="78"/>
        <v>0</v>
      </c>
      <c r="FF45" s="18">
        <f t="shared" si="79"/>
        <v>0</v>
      </c>
      <c r="FG45" s="18">
        <f t="shared" si="80"/>
        <v>0</v>
      </c>
      <c r="FH45" s="18">
        <f t="shared" si="81"/>
        <v>0</v>
      </c>
      <c r="FI45" s="18">
        <f t="shared" si="82"/>
        <v>0</v>
      </c>
      <c r="FJ45" s="7"/>
    </row>
    <row r="46" spans="1:166">
      <c r="A46" s="5" t="s">
        <v>42</v>
      </c>
      <c r="B46" s="9">
        <f t="shared" si="83"/>
        <v>25243.949755227142</v>
      </c>
      <c r="C46" s="9">
        <f t="shared" si="84"/>
        <v>25639.669093149507</v>
      </c>
      <c r="D46" s="9">
        <f t="shared" si="85"/>
        <v>25665.816329987487</v>
      </c>
      <c r="E46" s="9">
        <f t="shared" si="86"/>
        <v>26492.605233960719</v>
      </c>
      <c r="F46" s="9">
        <f t="shared" si="87"/>
        <v>27804.846630300457</v>
      </c>
      <c r="G46" s="9">
        <f t="shared" si="88"/>
        <v>28189.455335360057</v>
      </c>
      <c r="H46" s="10">
        <f t="shared" si="6"/>
        <v>395.7193379223645</v>
      </c>
      <c r="I46" s="10">
        <f t="shared" si="6"/>
        <v>26.147236837980017</v>
      </c>
      <c r="J46" s="10">
        <f t="shared" si="7"/>
        <v>-2165.1775371509502</v>
      </c>
      <c r="K46" s="10">
        <f t="shared" si="8"/>
        <v>-2523.63900537257</v>
      </c>
      <c r="L46" s="18">
        <f t="shared" si="9"/>
        <v>1.0197961893730573E-3</v>
      </c>
      <c r="M46" s="18">
        <f t="shared" si="10"/>
        <v>1.38324339699997E-2</v>
      </c>
      <c r="N46" s="18">
        <f t="shared" si="11"/>
        <v>1.5675809124933979E-2</v>
      </c>
      <c r="O46" s="18">
        <f t="shared" si="12"/>
        <v>4.9532365154393451E-2</v>
      </c>
      <c r="P46" s="5"/>
      <c r="Q46" s="10">
        <v>280.62665346</v>
      </c>
      <c r="R46" s="9">
        <v>247.42471633999901</v>
      </c>
      <c r="S46" s="9">
        <v>247.93302303999999</v>
      </c>
      <c r="T46" s="9">
        <v>280.62665349999997</v>
      </c>
      <c r="U46" s="10">
        <v>248.74366559999999</v>
      </c>
      <c r="V46" s="10">
        <v>248.71092763999999</v>
      </c>
      <c r="W46" s="10">
        <f t="shared" si="13"/>
        <v>-33.201937120000991</v>
      </c>
      <c r="X46" s="10">
        <f t="shared" si="13"/>
        <v>0.50830670000098621</v>
      </c>
      <c r="Y46" s="10">
        <f t="shared" si="14"/>
        <v>-1.3189492600009771</v>
      </c>
      <c r="Z46" s="10">
        <f t="shared" si="15"/>
        <v>-0.77790459999999939</v>
      </c>
      <c r="AA46" s="18">
        <f t="shared" si="16"/>
        <v>2.0543893412107456E-3</v>
      </c>
      <c r="AB46" s="18">
        <f t="shared" si="17"/>
        <v>-1.3161324096846276E-4</v>
      </c>
      <c r="AC46" s="18">
        <f t="shared" si="18"/>
        <v>-0.11831355543258663</v>
      </c>
      <c r="AD46" s="18">
        <f t="shared" si="19"/>
        <v>-0.113613541345245</v>
      </c>
      <c r="AE46" s="7"/>
      <c r="AF46" s="9">
        <v>437.20526999999902</v>
      </c>
      <c r="AG46" s="9">
        <v>437.20325575801797</v>
      </c>
      <c r="AH46" s="9">
        <v>437.20326979336102</v>
      </c>
      <c r="AI46" s="9">
        <v>437.20526999999998</v>
      </c>
      <c r="AJ46" s="10">
        <v>437.20325600000001</v>
      </c>
      <c r="AK46" s="10">
        <v>437.203274566</v>
      </c>
      <c r="AL46" s="10">
        <f t="shared" si="20"/>
        <v>-2.0142419810440515E-3</v>
      </c>
      <c r="AM46" s="10">
        <f t="shared" si="20"/>
        <v>1.4035343042451132E-5</v>
      </c>
      <c r="AN46" s="10">
        <f t="shared" si="21"/>
        <v>-2.4198203618652769E-7</v>
      </c>
      <c r="AO46" s="10">
        <f t="shared" si="22"/>
        <v>-4.7726389880153874E-6</v>
      </c>
      <c r="AP46" s="18">
        <f t="shared" si="23"/>
        <v>3.2102558381265515E-8</v>
      </c>
      <c r="AQ46" s="18">
        <f t="shared" si="24"/>
        <v>4.2465374489983192E-8</v>
      </c>
      <c r="AR46" s="18">
        <f t="shared" si="25"/>
        <v>-4.607085319543509E-6</v>
      </c>
      <c r="AS46" s="18">
        <f t="shared" si="26"/>
        <v>-4.6065318470982819E-6</v>
      </c>
      <c r="AT46" s="7"/>
      <c r="AU46" s="9">
        <v>5.44735006437595</v>
      </c>
      <c r="AV46" s="9">
        <v>6.6643084353099598</v>
      </c>
      <c r="AW46" s="9">
        <v>6.8743204012461696</v>
      </c>
      <c r="AX46" s="9">
        <v>5.44735006437595</v>
      </c>
      <c r="AY46" s="10">
        <v>6.6642881039999997</v>
      </c>
      <c r="AZ46" s="10">
        <v>6.9889501325943497</v>
      </c>
      <c r="BA46" s="10">
        <f t="shared" si="27"/>
        <v>1.2169583709340097</v>
      </c>
      <c r="BB46" s="10">
        <f t="shared" si="27"/>
        <v>0.21001196593620985</v>
      </c>
      <c r="BC46" s="10">
        <f t="shared" si="28"/>
        <v>2.0331309960042176E-5</v>
      </c>
      <c r="BD46" s="10">
        <f t="shared" si="29"/>
        <v>-0.11462973134818011</v>
      </c>
      <c r="BE46" s="18">
        <f t="shared" si="30"/>
        <v>3.1512942111665949E-2</v>
      </c>
      <c r="BF46" s="18">
        <f t="shared" si="31"/>
        <v>4.8716685642609489E-2</v>
      </c>
      <c r="BG46" s="18">
        <f t="shared" si="32"/>
        <v>0.22340373880000033</v>
      </c>
      <c r="BH46" s="18">
        <f t="shared" si="33"/>
        <v>0.22340000646965258</v>
      </c>
      <c r="BI46" s="1"/>
      <c r="BJ46" s="9">
        <v>20447.481236226013</v>
      </c>
      <c r="BK46" s="9">
        <v>21179.624256295301</v>
      </c>
      <c r="BL46" s="9">
        <v>21326.052859718398</v>
      </c>
      <c r="BM46" s="9">
        <v>20447.481236226013</v>
      </c>
      <c r="BN46" s="10">
        <v>21179.29709</v>
      </c>
      <c r="BO46" s="10">
        <v>21399.537468243801</v>
      </c>
      <c r="BP46" s="10">
        <f t="shared" si="34"/>
        <v>732.14302006928847</v>
      </c>
      <c r="BQ46" s="10">
        <f t="shared" si="34"/>
        <v>146.42860342309723</v>
      </c>
      <c r="BR46" s="10">
        <f t="shared" si="35"/>
        <v>0.32716629530114005</v>
      </c>
      <c r="BS46" s="10">
        <f t="shared" si="36"/>
        <v>-73.484608525403019</v>
      </c>
      <c r="BT46" s="18">
        <f t="shared" si="37"/>
        <v>6.9136544468948119E-3</v>
      </c>
      <c r="BU46" s="18">
        <f t="shared" si="38"/>
        <v>1.0398852110525892E-2</v>
      </c>
      <c r="BV46" s="18">
        <f t="shared" si="39"/>
        <v>3.5806024791561072E-2</v>
      </c>
      <c r="BW46" s="18">
        <f t="shared" si="40"/>
        <v>3.5790024469001952E-2</v>
      </c>
      <c r="BX46" s="2"/>
      <c r="BY46" s="9">
        <v>1268.0563242119799</v>
      </c>
      <c r="BZ46" s="9">
        <v>1268.0563242119799</v>
      </c>
      <c r="CA46" s="9">
        <v>1268.0563242119799</v>
      </c>
      <c r="CB46" s="9">
        <v>1268.0563239999999</v>
      </c>
      <c r="CC46" s="10">
        <v>1268.0563154114584</v>
      </c>
      <c r="CD46" s="10">
        <v>1268.0563242119799</v>
      </c>
      <c r="CE46" s="10">
        <f t="shared" si="41"/>
        <v>0</v>
      </c>
      <c r="CF46" s="10">
        <f t="shared" si="41"/>
        <v>0</v>
      </c>
      <c r="CG46" s="10">
        <f t="shared" si="42"/>
        <v>8.8005215275188675E-6</v>
      </c>
      <c r="CH46" s="10">
        <f t="shared" si="43"/>
        <v>0</v>
      </c>
      <c r="CI46" s="18">
        <f t="shared" si="44"/>
        <v>0</v>
      </c>
      <c r="CJ46" s="18">
        <f t="shared" si="45"/>
        <v>6.9401661586798515E-9</v>
      </c>
      <c r="CK46" s="18">
        <f t="shared" si="46"/>
        <v>0</v>
      </c>
      <c r="CL46" s="18">
        <f t="shared" si="47"/>
        <v>-6.7729968630719074E-9</v>
      </c>
      <c r="CM46" s="6"/>
      <c r="CN46" s="9">
        <v>1478.6167000000003</v>
      </c>
      <c r="CO46" s="9">
        <v>1478.6167000000003</v>
      </c>
      <c r="CP46" s="9">
        <v>1478.6167000000003</v>
      </c>
      <c r="CQ46" s="9">
        <v>1478.6167000000003</v>
      </c>
      <c r="CR46" s="9">
        <v>1478.6167000000003</v>
      </c>
      <c r="CS46" s="9">
        <v>1478.6167000000003</v>
      </c>
      <c r="CT46" s="10">
        <f t="shared" si="48"/>
        <v>0</v>
      </c>
      <c r="CU46" s="10">
        <f t="shared" si="48"/>
        <v>0</v>
      </c>
      <c r="CV46" s="10">
        <f t="shared" si="49"/>
        <v>0</v>
      </c>
      <c r="CW46" s="10">
        <f t="shared" si="50"/>
        <v>0</v>
      </c>
      <c r="CX46" s="18">
        <f t="shared" si="51"/>
        <v>0</v>
      </c>
      <c r="CY46" s="18">
        <f t="shared" si="52"/>
        <v>0</v>
      </c>
      <c r="CZ46" s="18">
        <f t="shared" si="53"/>
        <v>0</v>
      </c>
      <c r="DA46" s="18">
        <f t="shared" si="54"/>
        <v>0</v>
      </c>
      <c r="DB46" s="7"/>
      <c r="DC46" s="9">
        <v>1311.6384047914501</v>
      </c>
      <c r="DD46" s="9">
        <v>1004.9197619238995</v>
      </c>
      <c r="DE46" s="9">
        <v>883.32185971045203</v>
      </c>
      <c r="DF46" s="9">
        <v>2560.2938837003298</v>
      </c>
      <c r="DG46" s="10">
        <v>3169.1055449999999</v>
      </c>
      <c r="DH46" s="10">
        <v>3332.58371745363</v>
      </c>
      <c r="DI46" s="10">
        <f t="shared" si="55"/>
        <v>-306.71864286755056</v>
      </c>
      <c r="DJ46" s="10">
        <f t="shared" si="55"/>
        <v>-121.59790221344747</v>
      </c>
      <c r="DK46" s="10">
        <f t="shared" si="56"/>
        <v>-2164.1857830761005</v>
      </c>
      <c r="DL46" s="10">
        <f t="shared" si="57"/>
        <v>-2449.2618577431781</v>
      </c>
      <c r="DM46" s="18">
        <f t="shared" si="58"/>
        <v>-0.12100259823794353</v>
      </c>
      <c r="DN46" s="18">
        <f t="shared" si="59"/>
        <v>5.1584956743253599E-2</v>
      </c>
      <c r="DO46" s="18">
        <f t="shared" si="60"/>
        <v>-0.23384390221199622</v>
      </c>
      <c r="DP46" s="18">
        <f t="shared" si="61"/>
        <v>0.23778975733042393</v>
      </c>
      <c r="DQ46" s="7"/>
      <c r="DR46" s="9">
        <v>14.877816473326</v>
      </c>
      <c r="DS46" s="9">
        <v>17.159770184999999</v>
      </c>
      <c r="DT46" s="9">
        <v>17.7579731120486</v>
      </c>
      <c r="DU46" s="9">
        <v>14.877816470000001</v>
      </c>
      <c r="DV46" s="10">
        <v>17.159770184999999</v>
      </c>
      <c r="DW46" s="10">
        <v>17.7579731120486</v>
      </c>
      <c r="DX46" s="10">
        <f t="shared" si="62"/>
        <v>2.2819537116739994</v>
      </c>
      <c r="DY46" s="10">
        <f t="shared" si="62"/>
        <v>0.59820292704860023</v>
      </c>
      <c r="DZ46" s="10">
        <f t="shared" si="63"/>
        <v>0</v>
      </c>
      <c r="EA46" s="10">
        <f t="shared" si="64"/>
        <v>0</v>
      </c>
      <c r="EB46" s="18">
        <f t="shared" si="65"/>
        <v>3.4860777306418234E-2</v>
      </c>
      <c r="EC46" s="18">
        <f t="shared" si="66"/>
        <v>3.4860777306418234E-2</v>
      </c>
      <c r="ED46" s="18">
        <f t="shared" si="67"/>
        <v>0.15337961156902608</v>
      </c>
      <c r="EE46" s="18">
        <f t="shared" si="68"/>
        <v>0.15337961182686899</v>
      </c>
      <c r="EF46" s="6"/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v>0</v>
      </c>
      <c r="EM46" s="10">
        <f t="shared" si="69"/>
        <v>0</v>
      </c>
      <c r="EN46" s="10">
        <f t="shared" si="69"/>
        <v>0</v>
      </c>
      <c r="EO46" s="10">
        <f t="shared" si="70"/>
        <v>0</v>
      </c>
      <c r="EP46" s="10">
        <f t="shared" si="71"/>
        <v>0</v>
      </c>
      <c r="EQ46" s="18">
        <f t="shared" si="72"/>
        <v>0</v>
      </c>
      <c r="ER46" s="18">
        <f t="shared" si="73"/>
        <v>0</v>
      </c>
      <c r="ES46" s="18">
        <f t="shared" si="74"/>
        <v>0</v>
      </c>
      <c r="ET46" s="18">
        <f t="shared" si="75"/>
        <v>0</v>
      </c>
      <c r="EU46" s="7"/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10">
        <f t="shared" si="76"/>
        <v>0</v>
      </c>
      <c r="FC46" s="10">
        <f t="shared" si="76"/>
        <v>0</v>
      </c>
      <c r="FD46" s="10">
        <f t="shared" si="77"/>
        <v>0</v>
      </c>
      <c r="FE46" s="10">
        <f t="shared" si="78"/>
        <v>0</v>
      </c>
      <c r="FF46" s="18">
        <f t="shared" si="79"/>
        <v>0</v>
      </c>
      <c r="FG46" s="18">
        <f t="shared" si="80"/>
        <v>0</v>
      </c>
      <c r="FH46" s="18">
        <f t="shared" si="81"/>
        <v>0</v>
      </c>
      <c r="FI46" s="18">
        <f t="shared" si="82"/>
        <v>0</v>
      </c>
      <c r="FJ46" s="7"/>
    </row>
    <row r="47" spans="1:166">
      <c r="A47" s="5" t="s">
        <v>43</v>
      </c>
      <c r="B47" s="9">
        <f t="shared" si="83"/>
        <v>9474.0014049028396</v>
      </c>
      <c r="C47" s="9">
        <f t="shared" si="84"/>
        <v>9503.0361316151429</v>
      </c>
      <c r="D47" s="9">
        <f t="shared" si="85"/>
        <v>9509.3651678099031</v>
      </c>
      <c r="E47" s="9">
        <f t="shared" si="86"/>
        <v>9827.9441878865873</v>
      </c>
      <c r="F47" s="9">
        <f t="shared" si="87"/>
        <v>10197.13865036419</v>
      </c>
      <c r="G47" s="9">
        <f t="shared" si="88"/>
        <v>10283.104565685731</v>
      </c>
      <c r="H47" s="10">
        <f t="shared" si="6"/>
        <v>29.034726712303382</v>
      </c>
      <c r="I47" s="10">
        <f t="shared" si="6"/>
        <v>6.3290361947601923</v>
      </c>
      <c r="J47" s="10">
        <f t="shared" si="7"/>
        <v>-694.10251874904679</v>
      </c>
      <c r="K47" s="10">
        <f t="shared" si="8"/>
        <v>-773.73939787582822</v>
      </c>
      <c r="L47" s="18">
        <f t="shared" si="9"/>
        <v>6.6600148700944747E-4</v>
      </c>
      <c r="M47" s="18">
        <f t="shared" si="10"/>
        <v>8.4303958462378422E-3</v>
      </c>
      <c r="N47" s="18">
        <f t="shared" si="11"/>
        <v>3.0646740982408736E-3</v>
      </c>
      <c r="O47" s="18">
        <f t="shared" si="12"/>
        <v>3.7565787454577969E-2</v>
      </c>
      <c r="P47" s="5"/>
      <c r="Q47" s="10"/>
      <c r="R47" s="9">
        <v>20.51712633</v>
      </c>
      <c r="S47" s="9">
        <v>24.652070219999899</v>
      </c>
      <c r="T47" s="9"/>
      <c r="U47" s="10"/>
      <c r="V47" s="10">
        <v>0</v>
      </c>
      <c r="W47" s="10">
        <f t="shared" si="13"/>
        <v>20.51712633</v>
      </c>
      <c r="X47" s="10">
        <f t="shared" si="13"/>
        <v>4.1349438899998994</v>
      </c>
      <c r="Y47" s="10">
        <f t="shared" si="14"/>
        <v>20.51712633</v>
      </c>
      <c r="Z47" s="10">
        <f t="shared" si="15"/>
        <v>24.652070219999899</v>
      </c>
      <c r="AA47" s="18">
        <f t="shared" si="16"/>
        <v>0.20153621045622813</v>
      </c>
      <c r="AB47" s="18">
        <f t="shared" si="17"/>
        <v>0</v>
      </c>
      <c r="AC47" s="18">
        <f t="shared" si="18"/>
        <v>2.0517126329999999E+51</v>
      </c>
      <c r="AD47" s="18">
        <f t="shared" si="19"/>
        <v>0</v>
      </c>
      <c r="AE47" s="7"/>
      <c r="AF47" s="9">
        <v>20.454999999999998</v>
      </c>
      <c r="AG47" s="9">
        <v>20.454999999999998</v>
      </c>
      <c r="AH47" s="9">
        <v>20.454999999999998</v>
      </c>
      <c r="AI47" s="9">
        <v>20.454999999999998</v>
      </c>
      <c r="AJ47" s="10">
        <v>20.454999999999998</v>
      </c>
      <c r="AK47" s="10">
        <v>20.454999999999998</v>
      </c>
      <c r="AL47" s="10">
        <f t="shared" si="20"/>
        <v>0</v>
      </c>
      <c r="AM47" s="10">
        <f t="shared" si="20"/>
        <v>0</v>
      </c>
      <c r="AN47" s="10">
        <f t="shared" si="21"/>
        <v>0</v>
      </c>
      <c r="AO47" s="10">
        <f t="shared" si="22"/>
        <v>0</v>
      </c>
      <c r="AP47" s="18">
        <f t="shared" si="23"/>
        <v>0</v>
      </c>
      <c r="AQ47" s="18">
        <f t="shared" si="24"/>
        <v>0</v>
      </c>
      <c r="AR47" s="18">
        <f t="shared" si="25"/>
        <v>0</v>
      </c>
      <c r="AS47" s="18">
        <f t="shared" si="26"/>
        <v>0</v>
      </c>
      <c r="AT47" s="7"/>
      <c r="AU47" s="9"/>
      <c r="AV47" s="9"/>
      <c r="AW47" s="9">
        <v>0</v>
      </c>
      <c r="AX47" s="9">
        <v>0</v>
      </c>
      <c r="AY47" s="10"/>
      <c r="AZ47" s="10">
        <v>0</v>
      </c>
      <c r="BA47" s="10">
        <f t="shared" si="27"/>
        <v>0</v>
      </c>
      <c r="BB47" s="10">
        <f t="shared" si="27"/>
        <v>0</v>
      </c>
      <c r="BC47" s="10">
        <f t="shared" si="28"/>
        <v>0</v>
      </c>
      <c r="BD47" s="10">
        <f t="shared" si="29"/>
        <v>0</v>
      </c>
      <c r="BE47" s="18">
        <f t="shared" si="30"/>
        <v>0</v>
      </c>
      <c r="BF47" s="18">
        <f t="shared" si="31"/>
        <v>0</v>
      </c>
      <c r="BG47" s="18">
        <f t="shared" si="32"/>
        <v>0</v>
      </c>
      <c r="BH47" s="18">
        <f t="shared" si="33"/>
        <v>0</v>
      </c>
      <c r="BI47" s="2"/>
      <c r="BJ47" s="9">
        <v>8821.3455769284919</v>
      </c>
      <c r="BK47" s="9">
        <v>8863.9724025988398</v>
      </c>
      <c r="BL47" s="9">
        <v>8872.4977677142306</v>
      </c>
      <c r="BM47" s="9">
        <v>8821.3455769284919</v>
      </c>
      <c r="BN47" s="10">
        <v>8863.9619249999996</v>
      </c>
      <c r="BO47" s="10">
        <v>8876.7602371232006</v>
      </c>
      <c r="BP47" s="10">
        <f t="shared" si="34"/>
        <v>42.626825670347898</v>
      </c>
      <c r="BQ47" s="10">
        <f t="shared" si="34"/>
        <v>8.5253651153907413</v>
      </c>
      <c r="BR47" s="10">
        <f t="shared" si="35"/>
        <v>1.0477598840225255E-2</v>
      </c>
      <c r="BS47" s="10">
        <f t="shared" si="36"/>
        <v>-4.2624694089699915</v>
      </c>
      <c r="BT47" s="18">
        <f t="shared" si="37"/>
        <v>9.617996004693311E-4</v>
      </c>
      <c r="BU47" s="18">
        <f t="shared" si="38"/>
        <v>1.4438591040316273E-3</v>
      </c>
      <c r="BV47" s="18">
        <f t="shared" si="39"/>
        <v>4.8322362272978942E-3</v>
      </c>
      <c r="BW47" s="18">
        <f t="shared" si="40"/>
        <v>4.8310484721250744E-3</v>
      </c>
      <c r="BX47" s="2"/>
      <c r="BY47" s="9">
        <v>213.83367007509901</v>
      </c>
      <c r="BZ47" s="9">
        <v>213.83367007509901</v>
      </c>
      <c r="CA47" s="9">
        <v>213.83367007509901</v>
      </c>
      <c r="CB47" s="9">
        <v>213.83367010000001</v>
      </c>
      <c r="CC47" s="10">
        <v>213.83367272529102</v>
      </c>
      <c r="CD47" s="10">
        <v>213.83367007509901</v>
      </c>
      <c r="CE47" s="10">
        <f t="shared" si="41"/>
        <v>0</v>
      </c>
      <c r="CF47" s="10">
        <f t="shared" si="41"/>
        <v>0</v>
      </c>
      <c r="CG47" s="10">
        <f t="shared" si="42"/>
        <v>-2.6501920160626469E-6</v>
      </c>
      <c r="CH47" s="10">
        <f t="shared" si="43"/>
        <v>0</v>
      </c>
      <c r="CI47" s="18">
        <f t="shared" si="44"/>
        <v>0</v>
      </c>
      <c r="CJ47" s="18">
        <f t="shared" si="45"/>
        <v>-1.2393707605945251E-8</v>
      </c>
      <c r="CK47" s="18">
        <f t="shared" si="46"/>
        <v>0</v>
      </c>
      <c r="CL47" s="18">
        <f t="shared" si="47"/>
        <v>1.2277257441442682E-8</v>
      </c>
      <c r="CM47" s="6"/>
      <c r="CN47" s="9">
        <v>37.567899999999995</v>
      </c>
      <c r="CO47" s="9">
        <v>37.567899999999995</v>
      </c>
      <c r="CP47" s="9">
        <v>37.567899999999995</v>
      </c>
      <c r="CQ47" s="9">
        <v>37.567899999999995</v>
      </c>
      <c r="CR47" s="9">
        <v>37.567899999999995</v>
      </c>
      <c r="CS47" s="9">
        <v>37.567899999999995</v>
      </c>
      <c r="CT47" s="10">
        <f t="shared" si="48"/>
        <v>0</v>
      </c>
      <c r="CU47" s="10">
        <f t="shared" si="48"/>
        <v>0</v>
      </c>
      <c r="CV47" s="10">
        <f t="shared" si="49"/>
        <v>0</v>
      </c>
      <c r="CW47" s="10">
        <f t="shared" si="50"/>
        <v>0</v>
      </c>
      <c r="CX47" s="18">
        <f t="shared" si="51"/>
        <v>0</v>
      </c>
      <c r="CY47" s="18">
        <f t="shared" si="52"/>
        <v>0</v>
      </c>
      <c r="CZ47" s="18">
        <f t="shared" si="53"/>
        <v>0</v>
      </c>
      <c r="DA47" s="18">
        <f t="shared" si="54"/>
        <v>0</v>
      </c>
      <c r="DB47" s="7"/>
      <c r="DC47" s="9">
        <v>375.94417882686798</v>
      </c>
      <c r="DD47" s="9">
        <v>341.12502497230378</v>
      </c>
      <c r="DE47" s="9">
        <v>334.61585139023202</v>
      </c>
      <c r="DF47" s="9">
        <v>729.88696178509497</v>
      </c>
      <c r="DG47" s="10">
        <v>1055.7551450000001</v>
      </c>
      <c r="DH47" s="10">
        <v>1128.7448500770899</v>
      </c>
      <c r="DI47" s="10">
        <f t="shared" si="55"/>
        <v>-34.819153854564206</v>
      </c>
      <c r="DJ47" s="10">
        <f t="shared" si="55"/>
        <v>-6.5091735820717531</v>
      </c>
      <c r="DK47" s="10">
        <f t="shared" si="56"/>
        <v>-714.63012002769631</v>
      </c>
      <c r="DL47" s="10">
        <f t="shared" si="57"/>
        <v>-794.12899868685793</v>
      </c>
      <c r="DM47" s="18">
        <f t="shared" si="58"/>
        <v>-1.9081489499635035E-2</v>
      </c>
      <c r="DN47" s="18">
        <f t="shared" si="59"/>
        <v>6.9135069265601215E-2</v>
      </c>
      <c r="DO47" s="18">
        <f t="shared" si="60"/>
        <v>-9.2617882695290588E-2</v>
      </c>
      <c r="DP47" s="18">
        <f t="shared" si="61"/>
        <v>0.44646390506541539</v>
      </c>
      <c r="DQ47" s="7"/>
      <c r="DR47" s="9">
        <v>4.8550790723811197</v>
      </c>
      <c r="DS47" s="9">
        <v>5.5650076389000001</v>
      </c>
      <c r="DT47" s="9">
        <v>5.7429084103418004</v>
      </c>
      <c r="DU47" s="9">
        <v>4.8550790729999997</v>
      </c>
      <c r="DV47" s="10">
        <v>5.5650076389000001</v>
      </c>
      <c r="DW47" s="10">
        <v>5.7429084103418004</v>
      </c>
      <c r="DX47" s="10">
        <f t="shared" si="62"/>
        <v>0.70992856651888037</v>
      </c>
      <c r="DY47" s="10">
        <f t="shared" si="62"/>
        <v>0.17790077144180039</v>
      </c>
      <c r="DZ47" s="10">
        <f t="shared" si="63"/>
        <v>0</v>
      </c>
      <c r="EA47" s="10">
        <f t="shared" si="64"/>
        <v>0</v>
      </c>
      <c r="EB47" s="18">
        <f t="shared" si="65"/>
        <v>3.1967749729264507E-2</v>
      </c>
      <c r="EC47" s="18">
        <f t="shared" si="66"/>
        <v>3.1967749729264507E-2</v>
      </c>
      <c r="ED47" s="18">
        <f t="shared" si="67"/>
        <v>0.14622389376877928</v>
      </c>
      <c r="EE47" s="18">
        <f t="shared" si="68"/>
        <v>0.14622389362266941</v>
      </c>
      <c r="EF47" s="6"/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v>0</v>
      </c>
      <c r="EM47" s="10">
        <f t="shared" si="69"/>
        <v>0</v>
      </c>
      <c r="EN47" s="10">
        <f t="shared" si="69"/>
        <v>0</v>
      </c>
      <c r="EO47" s="10">
        <f t="shared" si="70"/>
        <v>0</v>
      </c>
      <c r="EP47" s="10">
        <f t="shared" si="71"/>
        <v>0</v>
      </c>
      <c r="EQ47" s="18">
        <f t="shared" si="72"/>
        <v>0</v>
      </c>
      <c r="ER47" s="18">
        <f t="shared" si="73"/>
        <v>0</v>
      </c>
      <c r="ES47" s="18">
        <f t="shared" si="74"/>
        <v>0</v>
      </c>
      <c r="ET47" s="18">
        <f t="shared" si="75"/>
        <v>0</v>
      </c>
      <c r="EU47" s="7"/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10">
        <f t="shared" si="76"/>
        <v>0</v>
      </c>
      <c r="FC47" s="10">
        <f t="shared" si="76"/>
        <v>0</v>
      </c>
      <c r="FD47" s="10">
        <f t="shared" si="77"/>
        <v>0</v>
      </c>
      <c r="FE47" s="10">
        <f t="shared" si="78"/>
        <v>0</v>
      </c>
      <c r="FF47" s="18">
        <f t="shared" si="79"/>
        <v>0</v>
      </c>
      <c r="FG47" s="18">
        <f t="shared" si="80"/>
        <v>0</v>
      </c>
      <c r="FH47" s="18">
        <f t="shared" si="81"/>
        <v>0</v>
      </c>
      <c r="FI47" s="18">
        <f t="shared" si="82"/>
        <v>0</v>
      </c>
      <c r="FJ47" s="7"/>
    </row>
    <row r="48" spans="1:166">
      <c r="A48" s="5" t="s">
        <v>44</v>
      </c>
      <c r="B48" s="9">
        <f t="shared" si="83"/>
        <v>52176.078829412203</v>
      </c>
      <c r="C48" s="9">
        <f t="shared" si="84"/>
        <v>54497.206898334785</v>
      </c>
      <c r="D48" s="9">
        <f t="shared" si="85"/>
        <v>54599.975353407222</v>
      </c>
      <c r="E48" s="9">
        <f t="shared" si="86"/>
        <v>56373.111458942454</v>
      </c>
      <c r="F48" s="9">
        <f t="shared" si="87"/>
        <v>60736.401242097847</v>
      </c>
      <c r="G48" s="9">
        <f t="shared" si="88"/>
        <v>61931.499234911382</v>
      </c>
      <c r="H48" s="10">
        <f t="shared" si="6"/>
        <v>2321.1280689225823</v>
      </c>
      <c r="I48" s="10">
        <f t="shared" si="6"/>
        <v>102.76845507243706</v>
      </c>
      <c r="J48" s="10">
        <f t="shared" si="7"/>
        <v>-6239.1943437630616</v>
      </c>
      <c r="K48" s="10">
        <f t="shared" si="8"/>
        <v>-7331.5238815041594</v>
      </c>
      <c r="L48" s="18">
        <f t="shared" si="9"/>
        <v>1.8857563703063331E-3</v>
      </c>
      <c r="M48" s="18">
        <f t="shared" si="10"/>
        <v>1.9676799553036143E-2</v>
      </c>
      <c r="N48" s="18">
        <f t="shared" si="11"/>
        <v>4.4486441315596488E-2</v>
      </c>
      <c r="O48" s="18">
        <f t="shared" si="12"/>
        <v>7.7400194352111554E-2</v>
      </c>
      <c r="P48" s="5"/>
      <c r="Q48" s="10">
        <v>145.61569388589899</v>
      </c>
      <c r="R48" s="9">
        <v>741.28342976999897</v>
      </c>
      <c r="S48" s="9">
        <v>672.56530152999903</v>
      </c>
      <c r="T48" s="9">
        <v>143.84457889999999</v>
      </c>
      <c r="U48" s="10">
        <v>438.11330226000001</v>
      </c>
      <c r="V48" s="10">
        <v>448.74129338999899</v>
      </c>
      <c r="W48" s="10">
        <f t="shared" si="13"/>
        <v>595.66773588410001</v>
      </c>
      <c r="X48" s="10">
        <f t="shared" si="13"/>
        <v>-68.718128239999942</v>
      </c>
      <c r="Y48" s="10">
        <f t="shared" si="14"/>
        <v>303.17012750999896</v>
      </c>
      <c r="Z48" s="10">
        <f t="shared" si="15"/>
        <v>223.82400814000005</v>
      </c>
      <c r="AA48" s="18">
        <f t="shared" si="16"/>
        <v>-9.2701557164607595E-2</v>
      </c>
      <c r="AB48" s="18">
        <f t="shared" si="17"/>
        <v>2.4258544707897851E-2</v>
      </c>
      <c r="AC48" s="18">
        <f t="shared" si="18"/>
        <v>4.090683634353665</v>
      </c>
      <c r="AD48" s="18">
        <f t="shared" si="19"/>
        <v>2.0457407961448038</v>
      </c>
      <c r="AE48" s="7"/>
      <c r="AF48" s="9">
        <v>1955.62083799999</v>
      </c>
      <c r="AG48" s="9">
        <v>1954.6917739999899</v>
      </c>
      <c r="AH48" s="9">
        <v>1954.6917739999899</v>
      </c>
      <c r="AI48" s="9">
        <v>1957.3919530000001</v>
      </c>
      <c r="AJ48" s="10">
        <v>1957.3914520000001</v>
      </c>
      <c r="AK48" s="10">
        <v>1957.3919529999901</v>
      </c>
      <c r="AL48" s="10">
        <f t="shared" si="20"/>
        <v>-0.9290640000001531</v>
      </c>
      <c r="AM48" s="10">
        <f t="shared" si="20"/>
        <v>0</v>
      </c>
      <c r="AN48" s="10">
        <f t="shared" si="21"/>
        <v>-2.6996780000101808</v>
      </c>
      <c r="AO48" s="10">
        <f t="shared" si="22"/>
        <v>-2.700179000000162</v>
      </c>
      <c r="AP48" s="18">
        <f t="shared" si="23"/>
        <v>0</v>
      </c>
      <c r="AQ48" s="18">
        <f t="shared" si="24"/>
        <v>2.5595288539208869E-7</v>
      </c>
      <c r="AR48" s="18">
        <f t="shared" si="25"/>
        <v>-4.7507368603737378E-4</v>
      </c>
      <c r="AS48" s="18">
        <f t="shared" si="26"/>
        <v>-2.5595282499133262E-7</v>
      </c>
      <c r="AT48" s="7"/>
      <c r="AU48" s="9">
        <v>13.416281310728801</v>
      </c>
      <c r="AV48" s="9">
        <v>15.9751485502631</v>
      </c>
      <c r="AW48" s="9">
        <v>16.427835310805701</v>
      </c>
      <c r="AX48" s="9">
        <v>13.416281310728801</v>
      </c>
      <c r="AY48" s="10">
        <v>15.975105900000001</v>
      </c>
      <c r="AZ48" s="10">
        <v>16.673761807409601</v>
      </c>
      <c r="BA48" s="10">
        <f t="shared" si="27"/>
        <v>2.5588672395342993</v>
      </c>
      <c r="BB48" s="10">
        <f t="shared" si="27"/>
        <v>0.45268676054260126</v>
      </c>
      <c r="BC48" s="10">
        <f t="shared" si="28"/>
        <v>4.265026309901998E-5</v>
      </c>
      <c r="BD48" s="10">
        <f t="shared" si="29"/>
        <v>-0.24592649660390009</v>
      </c>
      <c r="BE48" s="18">
        <f t="shared" si="30"/>
        <v>2.8336935905058976E-2</v>
      </c>
      <c r="BF48" s="18">
        <f t="shared" si="31"/>
        <v>4.373403918465419E-2</v>
      </c>
      <c r="BG48" s="18">
        <f t="shared" si="32"/>
        <v>0.19072850220336474</v>
      </c>
      <c r="BH48" s="18">
        <f t="shared" si="33"/>
        <v>0.19072532321045968</v>
      </c>
      <c r="BI48" s="1"/>
      <c r="BJ48" s="9">
        <v>43811.132933914589</v>
      </c>
      <c r="BK48" s="9">
        <v>46803.334079090702</v>
      </c>
      <c r="BL48" s="9">
        <v>47401.7743072007</v>
      </c>
      <c r="BM48" s="9">
        <v>43811.132933914589</v>
      </c>
      <c r="BN48" s="10">
        <v>46802.985009999997</v>
      </c>
      <c r="BO48" s="10">
        <v>47700.787446520597</v>
      </c>
      <c r="BP48" s="10">
        <f t="shared" si="34"/>
        <v>2992.2011451761136</v>
      </c>
      <c r="BQ48" s="10">
        <f t="shared" si="34"/>
        <v>598.44022810999741</v>
      </c>
      <c r="BR48" s="10">
        <f t="shared" si="35"/>
        <v>0.34906909070559777</v>
      </c>
      <c r="BS48" s="10">
        <f t="shared" si="36"/>
        <v>-299.01313931989716</v>
      </c>
      <c r="BT48" s="18">
        <f t="shared" si="37"/>
        <v>1.2786273454338148E-2</v>
      </c>
      <c r="BU48" s="18">
        <f t="shared" si="38"/>
        <v>1.9182589237177378E-2</v>
      </c>
      <c r="BV48" s="18">
        <f t="shared" si="39"/>
        <v>6.8297734954482867E-2</v>
      </c>
      <c r="BW48" s="18">
        <f t="shared" si="40"/>
        <v>6.8289767365714224E-2</v>
      </c>
      <c r="BX48" s="1"/>
      <c r="BY48" s="9">
        <v>1621.2725853290899</v>
      </c>
      <c r="BZ48" s="9">
        <v>1621.2725853290899</v>
      </c>
      <c r="CA48" s="9">
        <v>1621.2725853290899</v>
      </c>
      <c r="CB48" s="9">
        <v>1621.2725849999999</v>
      </c>
      <c r="CC48" s="10">
        <v>1621.2725903558496</v>
      </c>
      <c r="CD48" s="10">
        <v>1621.2725853290899</v>
      </c>
      <c r="CE48" s="10">
        <f t="shared" si="41"/>
        <v>0</v>
      </c>
      <c r="CF48" s="10">
        <f t="shared" si="41"/>
        <v>0</v>
      </c>
      <c r="CG48" s="10">
        <f t="shared" si="42"/>
        <v>-5.0267597089259652E-6</v>
      </c>
      <c r="CH48" s="10">
        <f t="shared" si="43"/>
        <v>0</v>
      </c>
      <c r="CI48" s="18">
        <f t="shared" si="44"/>
        <v>0</v>
      </c>
      <c r="CJ48" s="18">
        <f t="shared" si="45"/>
        <v>-3.1005024934287285E-9</v>
      </c>
      <c r="CK48" s="18">
        <f t="shared" si="46"/>
        <v>0</v>
      </c>
      <c r="CL48" s="18">
        <f t="shared" si="47"/>
        <v>3.3034850090922582E-9</v>
      </c>
      <c r="CM48" s="6"/>
      <c r="CN48" s="9">
        <v>305.25550000000015</v>
      </c>
      <c r="CO48" s="9">
        <v>305.25550000000015</v>
      </c>
      <c r="CP48" s="9">
        <v>305.25550000000015</v>
      </c>
      <c r="CQ48" s="9">
        <v>305.25550000000015</v>
      </c>
      <c r="CR48" s="9">
        <v>305.25550000000015</v>
      </c>
      <c r="CS48" s="9">
        <v>305.25550000000015</v>
      </c>
      <c r="CT48" s="10">
        <f t="shared" si="48"/>
        <v>0</v>
      </c>
      <c r="CU48" s="10">
        <f t="shared" si="48"/>
        <v>0</v>
      </c>
      <c r="CV48" s="10">
        <f t="shared" si="49"/>
        <v>0</v>
      </c>
      <c r="CW48" s="10">
        <f t="shared" si="50"/>
        <v>0</v>
      </c>
      <c r="CX48" s="18">
        <f t="shared" si="51"/>
        <v>0</v>
      </c>
      <c r="CY48" s="18">
        <f t="shared" si="52"/>
        <v>0</v>
      </c>
      <c r="CZ48" s="18">
        <f t="shared" si="53"/>
        <v>0</v>
      </c>
      <c r="DA48" s="18">
        <f t="shared" si="54"/>
        <v>0</v>
      </c>
      <c r="DB48" s="7"/>
      <c r="DC48" s="9">
        <v>4280.3938595630398</v>
      </c>
      <c r="DD48" s="9">
        <v>3006.5898490127429</v>
      </c>
      <c r="DE48" s="9">
        <v>2577.5145758710701</v>
      </c>
      <c r="DF48" s="9">
        <v>8477.4264894071293</v>
      </c>
      <c r="DG48" s="10">
        <v>9546.6037489999999</v>
      </c>
      <c r="DH48" s="10">
        <v>9830.9032206987304</v>
      </c>
      <c r="DI48" s="10">
        <f t="shared" si="55"/>
        <v>-1273.8040105502969</v>
      </c>
      <c r="DJ48" s="10">
        <f t="shared" si="55"/>
        <v>-429.07527314167282</v>
      </c>
      <c r="DK48" s="10">
        <f t="shared" si="56"/>
        <v>-6540.013899987257</v>
      </c>
      <c r="DL48" s="10">
        <f t="shared" si="57"/>
        <v>-7253.3886448276608</v>
      </c>
      <c r="DM48" s="18">
        <f t="shared" si="58"/>
        <v>-0.14271160839665772</v>
      </c>
      <c r="DN48" s="18">
        <f t="shared" si="59"/>
        <v>2.978016886146664E-2</v>
      </c>
      <c r="DO48" s="18">
        <f t="shared" si="60"/>
        <v>-0.29759037423727452</v>
      </c>
      <c r="DP48" s="18">
        <f t="shared" si="61"/>
        <v>0.12612049906051662</v>
      </c>
      <c r="DQ48" s="7"/>
      <c r="DR48" s="9">
        <v>43.371137408870197</v>
      </c>
      <c r="DS48" s="9">
        <v>48.804532582</v>
      </c>
      <c r="DT48" s="9">
        <v>50.473474165564099</v>
      </c>
      <c r="DU48" s="9">
        <v>43.371137410000003</v>
      </c>
      <c r="DV48" s="10">
        <v>48.804532582</v>
      </c>
      <c r="DW48" s="10">
        <v>50.473474165564099</v>
      </c>
      <c r="DX48" s="10">
        <f t="shared" si="62"/>
        <v>5.4333951731298029</v>
      </c>
      <c r="DY48" s="10">
        <f t="shared" si="62"/>
        <v>1.6689415835640986</v>
      </c>
      <c r="DZ48" s="10">
        <f t="shared" si="63"/>
        <v>0</v>
      </c>
      <c r="EA48" s="10">
        <f t="shared" si="64"/>
        <v>0</v>
      </c>
      <c r="EB48" s="18">
        <f t="shared" si="65"/>
        <v>3.4196446421446411E-2</v>
      </c>
      <c r="EC48" s="18">
        <f t="shared" si="66"/>
        <v>3.4196446421446411E-2</v>
      </c>
      <c r="ED48" s="18">
        <f t="shared" si="67"/>
        <v>0.12527675080106554</v>
      </c>
      <c r="EE48" s="18">
        <f t="shared" si="68"/>
        <v>0.1252767507717524</v>
      </c>
      <c r="EF48" s="6"/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v>0</v>
      </c>
      <c r="EM48" s="10">
        <f t="shared" si="69"/>
        <v>0</v>
      </c>
      <c r="EN48" s="10">
        <f t="shared" si="69"/>
        <v>0</v>
      </c>
      <c r="EO48" s="10">
        <f t="shared" si="70"/>
        <v>0</v>
      </c>
      <c r="EP48" s="10">
        <f t="shared" si="71"/>
        <v>0</v>
      </c>
      <c r="EQ48" s="18">
        <f t="shared" si="72"/>
        <v>0</v>
      </c>
      <c r="ER48" s="18">
        <f t="shared" si="73"/>
        <v>0</v>
      </c>
      <c r="ES48" s="18">
        <f t="shared" si="74"/>
        <v>0</v>
      </c>
      <c r="ET48" s="18">
        <f t="shared" si="75"/>
        <v>0</v>
      </c>
      <c r="EU48" s="7"/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10">
        <f t="shared" si="76"/>
        <v>0</v>
      </c>
      <c r="FC48" s="10">
        <f t="shared" si="76"/>
        <v>0</v>
      </c>
      <c r="FD48" s="10">
        <f t="shared" si="77"/>
        <v>0</v>
      </c>
      <c r="FE48" s="10">
        <f t="shared" si="78"/>
        <v>0</v>
      </c>
      <c r="FF48" s="18">
        <f t="shared" si="79"/>
        <v>0</v>
      </c>
      <c r="FG48" s="18">
        <f t="shared" si="80"/>
        <v>0</v>
      </c>
      <c r="FH48" s="18">
        <f t="shared" si="81"/>
        <v>0</v>
      </c>
      <c r="FI48" s="18">
        <f t="shared" si="82"/>
        <v>0</v>
      </c>
      <c r="FJ48" s="7"/>
    </row>
    <row r="49" spans="1:166">
      <c r="A49" s="5" t="s">
        <v>45</v>
      </c>
      <c r="B49" s="9">
        <f t="shared" si="83"/>
        <v>47886.00241528247</v>
      </c>
      <c r="C49" s="9">
        <f t="shared" si="84"/>
        <v>48260.787824883955</v>
      </c>
      <c r="D49" s="9">
        <f t="shared" si="85"/>
        <v>48206.36255029415</v>
      </c>
      <c r="E49" s="9">
        <f t="shared" si="86"/>
        <v>50453.442908626406</v>
      </c>
      <c r="F49" s="9">
        <f t="shared" si="87"/>
        <v>53039.613418825065</v>
      </c>
      <c r="G49" s="9">
        <f t="shared" si="88"/>
        <v>53658.054025731668</v>
      </c>
      <c r="H49" s="10">
        <f t="shared" si="6"/>
        <v>374.7854096014853</v>
      </c>
      <c r="I49" s="10">
        <f t="shared" si="6"/>
        <v>-54.425274589804758</v>
      </c>
      <c r="J49" s="10">
        <f t="shared" si="7"/>
        <v>-4778.8255939411101</v>
      </c>
      <c r="K49" s="10">
        <f t="shared" si="8"/>
        <v>-5451.6914754375175</v>
      </c>
      <c r="L49" s="18">
        <f t="shared" si="9"/>
        <v>-1.1277328249859673E-3</v>
      </c>
      <c r="M49" s="18">
        <f t="shared" si="10"/>
        <v>1.1659975762325274E-2</v>
      </c>
      <c r="N49" s="18">
        <f t="shared" si="11"/>
        <v>7.8266171886980321E-3</v>
      </c>
      <c r="O49" s="18">
        <f t="shared" si="12"/>
        <v>5.1258553650785285E-2</v>
      </c>
      <c r="P49" s="5"/>
      <c r="Q49" s="10">
        <v>39.409160999999898</v>
      </c>
      <c r="R49" s="9">
        <v>309.74624414999897</v>
      </c>
      <c r="S49" s="9">
        <v>315.156407889999</v>
      </c>
      <c r="T49" s="9">
        <v>39.409160999999997</v>
      </c>
      <c r="U49" s="10">
        <v>466.8854169</v>
      </c>
      <c r="V49" s="10">
        <v>500.94234297999998</v>
      </c>
      <c r="W49" s="10">
        <f t="shared" si="13"/>
        <v>270.3370831499991</v>
      </c>
      <c r="X49" s="10">
        <f t="shared" si="13"/>
        <v>5.41016374000003</v>
      </c>
      <c r="Y49" s="10">
        <f t="shared" si="14"/>
        <v>-157.13917275000102</v>
      </c>
      <c r="Z49" s="10">
        <f t="shared" si="15"/>
        <v>-185.78593509000098</v>
      </c>
      <c r="AA49" s="18">
        <f t="shared" si="16"/>
        <v>1.7466438551487593E-2</v>
      </c>
      <c r="AB49" s="18">
        <f t="shared" si="17"/>
        <v>7.2944934339841408E-2</v>
      </c>
      <c r="AC49" s="18">
        <f t="shared" si="18"/>
        <v>6.8597523086066161</v>
      </c>
      <c r="AD49" s="18">
        <f t="shared" si="19"/>
        <v>10.847129069811967</v>
      </c>
      <c r="AE49" s="7"/>
      <c r="AF49" s="9">
        <v>809.71579999999994</v>
      </c>
      <c r="AG49" s="9">
        <v>809.71579999999994</v>
      </c>
      <c r="AH49" s="9">
        <v>809.71579999999994</v>
      </c>
      <c r="AI49" s="9">
        <v>809.71579999999994</v>
      </c>
      <c r="AJ49" s="10">
        <v>809.71579999999994</v>
      </c>
      <c r="AK49" s="10">
        <v>809.71579999999994</v>
      </c>
      <c r="AL49" s="10">
        <f t="shared" si="20"/>
        <v>0</v>
      </c>
      <c r="AM49" s="10">
        <f t="shared" si="20"/>
        <v>0</v>
      </c>
      <c r="AN49" s="10">
        <f t="shared" si="21"/>
        <v>0</v>
      </c>
      <c r="AO49" s="10">
        <f t="shared" si="22"/>
        <v>0</v>
      </c>
      <c r="AP49" s="18">
        <f t="shared" si="23"/>
        <v>0</v>
      </c>
      <c r="AQ49" s="18">
        <f t="shared" si="24"/>
        <v>0</v>
      </c>
      <c r="AR49" s="18">
        <f t="shared" si="25"/>
        <v>0</v>
      </c>
      <c r="AS49" s="18">
        <f t="shared" si="26"/>
        <v>0</v>
      </c>
      <c r="AT49" s="7"/>
      <c r="AU49" s="9">
        <v>20.207587578865301</v>
      </c>
      <c r="AV49" s="9">
        <v>23.022848056311599</v>
      </c>
      <c r="AW49" s="9">
        <v>23.551705147800099</v>
      </c>
      <c r="AX49" s="9">
        <v>20.207587578865301</v>
      </c>
      <c r="AY49" s="10">
        <v>23.022801080000001</v>
      </c>
      <c r="AZ49" s="10">
        <v>23.835867763233701</v>
      </c>
      <c r="BA49" s="10">
        <f t="shared" si="27"/>
        <v>2.8152604774462979</v>
      </c>
      <c r="BB49" s="10">
        <f t="shared" si="27"/>
        <v>0.52885709148850069</v>
      </c>
      <c r="BC49" s="10">
        <f t="shared" si="28"/>
        <v>4.697631159800153E-5</v>
      </c>
      <c r="BD49" s="10">
        <f t="shared" si="29"/>
        <v>-0.28416261543360122</v>
      </c>
      <c r="BE49" s="18">
        <f t="shared" si="30"/>
        <v>2.2970967370977247E-2</v>
      </c>
      <c r="BF49" s="18">
        <f t="shared" si="31"/>
        <v>3.531571507778062E-2</v>
      </c>
      <c r="BG49" s="18">
        <f t="shared" si="32"/>
        <v>0.13931699993673272</v>
      </c>
      <c r="BH49" s="18">
        <f t="shared" si="33"/>
        <v>0.13931467524995778</v>
      </c>
      <c r="BI49" s="1"/>
      <c r="BJ49" s="9">
        <v>42133.293887751461</v>
      </c>
      <c r="BK49" s="9">
        <v>42960.456333169299</v>
      </c>
      <c r="BL49" s="9">
        <v>43125.888821605004</v>
      </c>
      <c r="BM49" s="9">
        <v>42133.293887751461</v>
      </c>
      <c r="BN49" s="10">
        <v>42960.095500000003</v>
      </c>
      <c r="BO49" s="10">
        <v>43208.6894873036</v>
      </c>
      <c r="BP49" s="10">
        <f t="shared" si="34"/>
        <v>827.16244541783817</v>
      </c>
      <c r="BQ49" s="10">
        <f t="shared" si="34"/>
        <v>165.43248843570473</v>
      </c>
      <c r="BR49" s="10">
        <f t="shared" si="35"/>
        <v>0.36083316929580178</v>
      </c>
      <c r="BS49" s="10">
        <f t="shared" si="36"/>
        <v>-82.800665698596276</v>
      </c>
      <c r="BT49" s="18">
        <f t="shared" si="37"/>
        <v>3.8508084540055526E-3</v>
      </c>
      <c r="BU49" s="18">
        <f t="shared" si="38"/>
        <v>5.7866255745077843E-3</v>
      </c>
      <c r="BV49" s="18">
        <f t="shared" si="39"/>
        <v>1.9632038444976692E-2</v>
      </c>
      <c r="BW49" s="18">
        <f t="shared" si="40"/>
        <v>1.9623474358573739E-2</v>
      </c>
      <c r="BX49" s="1"/>
      <c r="BY49" s="9">
        <v>1711.0354698955</v>
      </c>
      <c r="BZ49" s="9">
        <v>1711.0354698955</v>
      </c>
      <c r="CA49" s="9">
        <v>1711.0354698955</v>
      </c>
      <c r="CB49" s="9">
        <v>1711.03547</v>
      </c>
      <c r="CC49" s="10">
        <v>1711.0354691480679</v>
      </c>
      <c r="CD49" s="10">
        <v>1711.0354698955</v>
      </c>
      <c r="CE49" s="10">
        <f t="shared" si="41"/>
        <v>0</v>
      </c>
      <c r="CF49" s="10">
        <f t="shared" si="41"/>
        <v>0</v>
      </c>
      <c r="CG49" s="10">
        <f t="shared" si="42"/>
        <v>7.474320682376856E-7</v>
      </c>
      <c r="CH49" s="10">
        <f t="shared" si="43"/>
        <v>0</v>
      </c>
      <c r="CI49" s="18">
        <f t="shared" si="44"/>
        <v>0</v>
      </c>
      <c r="CJ49" s="18">
        <f t="shared" si="45"/>
        <v>4.368302596379462E-10</v>
      </c>
      <c r="CK49" s="18">
        <f t="shared" si="46"/>
        <v>0</v>
      </c>
      <c r="CL49" s="18">
        <f t="shared" si="47"/>
        <v>-4.9790440637486805E-10</v>
      </c>
      <c r="CM49" s="6"/>
      <c r="CN49" s="9">
        <v>247.51369999999997</v>
      </c>
      <c r="CO49" s="9">
        <v>247.51369999999997</v>
      </c>
      <c r="CP49" s="9">
        <v>247.51369999999997</v>
      </c>
      <c r="CQ49" s="9">
        <v>247.51369999999997</v>
      </c>
      <c r="CR49" s="9">
        <v>247.51369999999997</v>
      </c>
      <c r="CS49" s="9">
        <v>247.51369999999997</v>
      </c>
      <c r="CT49" s="10">
        <f t="shared" si="48"/>
        <v>0</v>
      </c>
      <c r="CU49" s="10">
        <f t="shared" si="48"/>
        <v>0</v>
      </c>
      <c r="CV49" s="10">
        <f t="shared" si="49"/>
        <v>0</v>
      </c>
      <c r="CW49" s="10">
        <f t="shared" si="50"/>
        <v>0</v>
      </c>
      <c r="CX49" s="18">
        <f t="shared" si="51"/>
        <v>0</v>
      </c>
      <c r="CY49" s="18">
        <f t="shared" si="52"/>
        <v>0</v>
      </c>
      <c r="CZ49" s="18">
        <f t="shared" si="53"/>
        <v>0</v>
      </c>
      <c r="DA49" s="18">
        <f t="shared" si="54"/>
        <v>0</v>
      </c>
      <c r="DB49" s="7"/>
      <c r="DC49" s="9">
        <v>2883.8244644132501</v>
      </c>
      <c r="DD49" s="9">
        <v>2153.0221949158554</v>
      </c>
      <c r="DE49" s="9">
        <v>1925.6733419089001</v>
      </c>
      <c r="DF49" s="9">
        <v>5451.2649576460799</v>
      </c>
      <c r="DG49" s="10">
        <v>6775.0694970000004</v>
      </c>
      <c r="DH49" s="10">
        <v>7108.4940539423797</v>
      </c>
      <c r="DI49" s="10">
        <f t="shared" si="55"/>
        <v>-730.80226949739472</v>
      </c>
      <c r="DJ49" s="10">
        <f t="shared" si="55"/>
        <v>-227.34885300695532</v>
      </c>
      <c r="DK49" s="10">
        <f t="shared" si="56"/>
        <v>-4622.0473020841455</v>
      </c>
      <c r="DL49" s="10">
        <f t="shared" si="57"/>
        <v>-5182.8207120334791</v>
      </c>
      <c r="DM49" s="18">
        <f t="shared" si="58"/>
        <v>-0.10559522031115921</v>
      </c>
      <c r="DN49" s="18">
        <f t="shared" si="59"/>
        <v>4.9213451919573603E-2</v>
      </c>
      <c r="DO49" s="18">
        <f t="shared" si="60"/>
        <v>-0.25341426932033656</v>
      </c>
      <c r="DP49" s="18">
        <f t="shared" si="61"/>
        <v>0.24284355092612392</v>
      </c>
      <c r="DQ49" s="7"/>
      <c r="DR49" s="9">
        <v>41.0023446433948</v>
      </c>
      <c r="DS49" s="9">
        <v>46.275234697000002</v>
      </c>
      <c r="DT49" s="9">
        <v>47.827303846952297</v>
      </c>
      <c r="DU49" s="9">
        <v>41.002344649999998</v>
      </c>
      <c r="DV49" s="10">
        <v>46.275234697000002</v>
      </c>
      <c r="DW49" s="10">
        <v>47.827303846952297</v>
      </c>
      <c r="DX49" s="10">
        <f t="shared" si="62"/>
        <v>5.2728900536052024</v>
      </c>
      <c r="DY49" s="10">
        <f t="shared" si="62"/>
        <v>1.5520691499522954</v>
      </c>
      <c r="DZ49" s="10">
        <f t="shared" si="63"/>
        <v>0</v>
      </c>
      <c r="EA49" s="10">
        <f t="shared" si="64"/>
        <v>0</v>
      </c>
      <c r="EB49" s="18">
        <f t="shared" si="65"/>
        <v>3.3539951987599861E-2</v>
      </c>
      <c r="EC49" s="18">
        <f t="shared" si="66"/>
        <v>3.3539951987599861E-2</v>
      </c>
      <c r="ED49" s="18">
        <f t="shared" si="67"/>
        <v>0.1285997203200093</v>
      </c>
      <c r="EE49" s="18">
        <f t="shared" si="68"/>
        <v>0.12859972013819956</v>
      </c>
      <c r="EF49" s="6"/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v>0</v>
      </c>
      <c r="EM49" s="10">
        <f t="shared" si="69"/>
        <v>0</v>
      </c>
      <c r="EN49" s="10">
        <f t="shared" si="69"/>
        <v>0</v>
      </c>
      <c r="EO49" s="10">
        <f t="shared" si="70"/>
        <v>0</v>
      </c>
      <c r="EP49" s="10">
        <f t="shared" si="71"/>
        <v>0</v>
      </c>
      <c r="EQ49" s="18">
        <f t="shared" si="72"/>
        <v>0</v>
      </c>
      <c r="ER49" s="18">
        <f t="shared" si="73"/>
        <v>0</v>
      </c>
      <c r="ES49" s="18">
        <f t="shared" si="74"/>
        <v>0</v>
      </c>
      <c r="ET49" s="18">
        <f t="shared" si="75"/>
        <v>0</v>
      </c>
      <c r="EU49" s="7"/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10">
        <f t="shared" si="76"/>
        <v>0</v>
      </c>
      <c r="FC49" s="10">
        <f t="shared" si="76"/>
        <v>0</v>
      </c>
      <c r="FD49" s="10">
        <f t="shared" si="77"/>
        <v>0</v>
      </c>
      <c r="FE49" s="10">
        <f t="shared" si="78"/>
        <v>0</v>
      </c>
      <c r="FF49" s="18">
        <f t="shared" si="79"/>
        <v>0</v>
      </c>
      <c r="FG49" s="18">
        <f t="shared" si="80"/>
        <v>0</v>
      </c>
      <c r="FH49" s="18">
        <f t="shared" si="81"/>
        <v>0</v>
      </c>
      <c r="FI49" s="18">
        <f t="shared" si="82"/>
        <v>0</v>
      </c>
      <c r="FJ49" s="7"/>
    </row>
    <row r="50" spans="1:166">
      <c r="A50" s="5" t="s">
        <v>46</v>
      </c>
      <c r="B50" s="9">
        <f t="shared" si="83"/>
        <v>12034.34749550899</v>
      </c>
      <c r="C50" s="9">
        <f t="shared" si="84"/>
        <v>12909.630331342247</v>
      </c>
      <c r="D50" s="9">
        <f t="shared" si="85"/>
        <v>13015.089575540582</v>
      </c>
      <c r="E50" s="9">
        <f t="shared" si="86"/>
        <v>13003.151797463075</v>
      </c>
      <c r="F50" s="9">
        <f t="shared" si="87"/>
        <v>14409.663078958027</v>
      </c>
      <c r="G50" s="9">
        <f t="shared" si="88"/>
        <v>14657.413310711232</v>
      </c>
      <c r="H50" s="10">
        <f t="shared" si="6"/>
        <v>875.2828358332572</v>
      </c>
      <c r="I50" s="10">
        <f t="shared" si="6"/>
        <v>105.459244198335</v>
      </c>
      <c r="J50" s="10">
        <f t="shared" si="7"/>
        <v>-1500.03274761578</v>
      </c>
      <c r="K50" s="10">
        <f t="shared" si="8"/>
        <v>-1642.3237351706503</v>
      </c>
      <c r="L50" s="18">
        <f t="shared" si="9"/>
        <v>8.1690367184487876E-3</v>
      </c>
      <c r="M50" s="18">
        <f t="shared" si="10"/>
        <v>1.7193339663505881E-2</v>
      </c>
      <c r="N50" s="18">
        <f t="shared" si="11"/>
        <v>7.2732055988901562E-2</v>
      </c>
      <c r="O50" s="18">
        <f t="shared" si="12"/>
        <v>0.10816695085951109</v>
      </c>
      <c r="P50" s="5"/>
      <c r="Q50" s="10">
        <v>153.15344941999999</v>
      </c>
      <c r="R50" s="9">
        <v>569.12397106000003</v>
      </c>
      <c r="S50" s="9">
        <v>617.59503658000006</v>
      </c>
      <c r="T50" s="9">
        <v>153.1534494</v>
      </c>
      <c r="U50" s="10">
        <v>639.55317939999998</v>
      </c>
      <c r="V50" s="10">
        <v>609.76070436999998</v>
      </c>
      <c r="W50" s="10">
        <f t="shared" si="13"/>
        <v>415.97052164000002</v>
      </c>
      <c r="X50" s="10">
        <f t="shared" si="13"/>
        <v>48.471065520000025</v>
      </c>
      <c r="Y50" s="10">
        <f t="shared" si="14"/>
        <v>-70.429208339999946</v>
      </c>
      <c r="Z50" s="10">
        <f t="shared" si="15"/>
        <v>7.8343322100000705</v>
      </c>
      <c r="AA50" s="18">
        <f t="shared" si="16"/>
        <v>8.5167850916070362E-2</v>
      </c>
      <c r="AB50" s="18">
        <f t="shared" si="17"/>
        <v>-4.6583264675425354E-2</v>
      </c>
      <c r="AC50" s="18">
        <f t="shared" si="18"/>
        <v>2.716037563732987</v>
      </c>
      <c r="AD50" s="18">
        <f t="shared" si="19"/>
        <v>3.1758979762162638</v>
      </c>
      <c r="AE50" s="7"/>
      <c r="AF50" s="9">
        <v>745.38817621999897</v>
      </c>
      <c r="AG50" s="9">
        <v>693.20243421999896</v>
      </c>
      <c r="AH50" s="9">
        <v>693.20243421999896</v>
      </c>
      <c r="AI50" s="9">
        <v>745.52817619999996</v>
      </c>
      <c r="AJ50" s="10">
        <v>744.24617420000004</v>
      </c>
      <c r="AK50" s="10">
        <v>744.24617621999903</v>
      </c>
      <c r="AL50" s="10">
        <f t="shared" si="20"/>
        <v>-52.185742000000005</v>
      </c>
      <c r="AM50" s="10">
        <f t="shared" si="20"/>
        <v>0</v>
      </c>
      <c r="AN50" s="10">
        <f t="shared" si="21"/>
        <v>-51.043739980001078</v>
      </c>
      <c r="AO50" s="10">
        <f t="shared" si="22"/>
        <v>-51.043742000000066</v>
      </c>
      <c r="AP50" s="18">
        <f t="shared" si="23"/>
        <v>0</v>
      </c>
      <c r="AQ50" s="18">
        <f t="shared" si="24"/>
        <v>2.7141543452419239E-9</v>
      </c>
      <c r="AR50" s="18">
        <f t="shared" si="25"/>
        <v>-7.0011496915128882E-2</v>
      </c>
      <c r="AS50" s="18">
        <f t="shared" si="26"/>
        <v>-1.7195889316140383E-3</v>
      </c>
      <c r="AT50" s="7"/>
      <c r="AU50" s="9">
        <v>8.0657663292303603</v>
      </c>
      <c r="AV50" s="9">
        <v>9.4808059320436495</v>
      </c>
      <c r="AW50" s="9">
        <v>9.7347970488399902</v>
      </c>
      <c r="AX50" s="9">
        <v>8.0657663292303603</v>
      </c>
      <c r="AY50" s="10">
        <v>9.4807822260000005</v>
      </c>
      <c r="AZ50" s="10">
        <v>9.8724069452501695</v>
      </c>
      <c r="BA50" s="10">
        <f t="shared" si="27"/>
        <v>1.4150396028132892</v>
      </c>
      <c r="BB50" s="10">
        <f t="shared" si="27"/>
        <v>0.25399111679634068</v>
      </c>
      <c r="BC50" s="10">
        <f t="shared" si="28"/>
        <v>2.3706043648985542E-5</v>
      </c>
      <c r="BD50" s="10">
        <f t="shared" si="29"/>
        <v>-0.13760989641017929</v>
      </c>
      <c r="BE50" s="18">
        <f t="shared" si="30"/>
        <v>2.6790034372277383E-2</v>
      </c>
      <c r="BF50" s="18">
        <f t="shared" si="31"/>
        <v>4.130721599913785E-2</v>
      </c>
      <c r="BG50" s="18">
        <f t="shared" si="32"/>
        <v>0.17543771354808305</v>
      </c>
      <c r="BH50" s="18">
        <f t="shared" si="33"/>
        <v>0.17543477445430306</v>
      </c>
      <c r="BI50" s="1"/>
      <c r="BJ50" s="9">
        <v>9879.338541332696</v>
      </c>
      <c r="BK50" s="9">
        <v>10728.4870543739</v>
      </c>
      <c r="BL50" s="9">
        <v>10898.3167567565</v>
      </c>
      <c r="BM50" s="9">
        <v>9879.338541332696</v>
      </c>
      <c r="BN50" s="10">
        <v>10728.395119999999</v>
      </c>
      <c r="BO50" s="10">
        <v>10983.146420876499</v>
      </c>
      <c r="BP50" s="10">
        <f t="shared" si="34"/>
        <v>849.14851304120384</v>
      </c>
      <c r="BQ50" s="10">
        <f t="shared" si="34"/>
        <v>169.82970238259986</v>
      </c>
      <c r="BR50" s="10">
        <f t="shared" si="35"/>
        <v>9.1934373900585342E-2</v>
      </c>
      <c r="BS50" s="10">
        <f t="shared" si="36"/>
        <v>-84.829664119999507</v>
      </c>
      <c r="BT50" s="18">
        <f t="shared" si="37"/>
        <v>1.5829790493465893E-2</v>
      </c>
      <c r="BU50" s="18">
        <f t="shared" si="38"/>
        <v>2.3745518134542752E-2</v>
      </c>
      <c r="BV50" s="18">
        <f t="shared" si="39"/>
        <v>8.5951960193344681E-2</v>
      </c>
      <c r="BW50" s="18">
        <f t="shared" si="40"/>
        <v>8.5942654471760596E-2</v>
      </c>
      <c r="BX50" s="1"/>
      <c r="BY50" s="9">
        <v>72.396751558999895</v>
      </c>
      <c r="BZ50" s="9">
        <v>72.396751558999895</v>
      </c>
      <c r="CA50" s="9">
        <v>72.396751558999895</v>
      </c>
      <c r="CB50" s="9">
        <v>72.396751559999998</v>
      </c>
      <c r="CC50" s="10">
        <v>72.396751333626611</v>
      </c>
      <c r="CD50" s="10">
        <v>72.396751558999895</v>
      </c>
      <c r="CE50" s="10">
        <f t="shared" si="41"/>
        <v>0</v>
      </c>
      <c r="CF50" s="10">
        <f t="shared" si="41"/>
        <v>0</v>
      </c>
      <c r="CG50" s="10">
        <f t="shared" si="42"/>
        <v>2.2537328447924665E-7</v>
      </c>
      <c r="CH50" s="10">
        <f t="shared" si="43"/>
        <v>0</v>
      </c>
      <c r="CI50" s="18">
        <f t="shared" si="44"/>
        <v>0</v>
      </c>
      <c r="CJ50" s="18">
        <f t="shared" si="45"/>
        <v>3.1130303546447391E-9</v>
      </c>
      <c r="CK50" s="18">
        <f t="shared" si="46"/>
        <v>0</v>
      </c>
      <c r="CL50" s="18">
        <f t="shared" si="47"/>
        <v>-3.1268445436128862E-9</v>
      </c>
      <c r="CM50" s="6"/>
      <c r="CN50" s="9">
        <v>164.55410000000006</v>
      </c>
      <c r="CO50" s="9">
        <v>164.55410000000006</v>
      </c>
      <c r="CP50" s="9">
        <v>164.55410000000006</v>
      </c>
      <c r="CQ50" s="9">
        <v>164.55410000000006</v>
      </c>
      <c r="CR50" s="9">
        <v>164.55410000000006</v>
      </c>
      <c r="CS50" s="9">
        <v>164.55410000000006</v>
      </c>
      <c r="CT50" s="10">
        <f t="shared" si="48"/>
        <v>0</v>
      </c>
      <c r="CU50" s="10">
        <f t="shared" si="48"/>
        <v>0</v>
      </c>
      <c r="CV50" s="10">
        <f t="shared" si="49"/>
        <v>0</v>
      </c>
      <c r="CW50" s="10">
        <f t="shared" si="50"/>
        <v>0</v>
      </c>
      <c r="CX50" s="18">
        <f t="shared" si="51"/>
        <v>0</v>
      </c>
      <c r="CY50" s="18">
        <f t="shared" si="52"/>
        <v>0</v>
      </c>
      <c r="CZ50" s="18">
        <f t="shared" si="53"/>
        <v>0</v>
      </c>
      <c r="DA50" s="18">
        <f t="shared" si="54"/>
        <v>0</v>
      </c>
      <c r="DB50" s="7"/>
      <c r="DC50" s="9">
        <v>1002.81863084503</v>
      </c>
      <c r="DD50" s="9">
        <v>662.45929339890392</v>
      </c>
      <c r="DE50" s="9">
        <v>549.05000083899802</v>
      </c>
      <c r="DF50" s="9">
        <v>1971.48293283715</v>
      </c>
      <c r="DG50" s="10">
        <v>2041.1110510000001</v>
      </c>
      <c r="DH50" s="10">
        <v>2063.1970522032402</v>
      </c>
      <c r="DI50" s="10">
        <f t="shared" si="55"/>
        <v>-340.35933744612612</v>
      </c>
      <c r="DJ50" s="10">
        <f t="shared" si="55"/>
        <v>-113.40929255990591</v>
      </c>
      <c r="DK50" s="10">
        <f t="shared" si="56"/>
        <v>-1378.6517576010961</v>
      </c>
      <c r="DL50" s="10">
        <f t="shared" si="57"/>
        <v>-1514.1470513642421</v>
      </c>
      <c r="DM50" s="18">
        <f t="shared" si="58"/>
        <v>-0.1711943566796878</v>
      </c>
      <c r="DN50" s="18">
        <f t="shared" si="59"/>
        <v>1.0820577935933251E-2</v>
      </c>
      <c r="DO50" s="18">
        <f t="shared" si="60"/>
        <v>-0.33940268656488826</v>
      </c>
      <c r="DP50" s="18">
        <f t="shared" si="61"/>
        <v>3.531763679163516E-2</v>
      </c>
      <c r="DQ50" s="7"/>
      <c r="DR50" s="9">
        <v>8.6320798030335908</v>
      </c>
      <c r="DS50" s="9">
        <v>9.9259207984</v>
      </c>
      <c r="DT50" s="9">
        <v>10.239698537244401</v>
      </c>
      <c r="DU50" s="9">
        <v>8.632079804</v>
      </c>
      <c r="DV50" s="10">
        <v>9.9259207984</v>
      </c>
      <c r="DW50" s="10">
        <v>10.239698537244401</v>
      </c>
      <c r="DX50" s="10">
        <f t="shared" si="62"/>
        <v>1.2938409953664092</v>
      </c>
      <c r="DY50" s="10">
        <f t="shared" si="62"/>
        <v>0.31377773884440074</v>
      </c>
      <c r="DZ50" s="10">
        <f t="shared" si="63"/>
        <v>0</v>
      </c>
      <c r="EA50" s="10">
        <f t="shared" si="64"/>
        <v>0</v>
      </c>
      <c r="EB50" s="18">
        <f t="shared" si="65"/>
        <v>3.1611952706189217E-2</v>
      </c>
      <c r="EC50" s="18">
        <f t="shared" si="66"/>
        <v>3.1611952706189217E-2</v>
      </c>
      <c r="ED50" s="18">
        <f t="shared" si="67"/>
        <v>0.14988751551065502</v>
      </c>
      <c r="EE50" s="18">
        <f t="shared" si="68"/>
        <v>0.14988751538191872</v>
      </c>
      <c r="EF50" s="6"/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v>0</v>
      </c>
      <c r="EM50" s="10">
        <f t="shared" si="69"/>
        <v>0</v>
      </c>
      <c r="EN50" s="10">
        <f t="shared" si="69"/>
        <v>0</v>
      </c>
      <c r="EO50" s="10">
        <f t="shared" si="70"/>
        <v>0</v>
      </c>
      <c r="EP50" s="10">
        <f t="shared" si="71"/>
        <v>0</v>
      </c>
      <c r="EQ50" s="18">
        <f t="shared" si="72"/>
        <v>0</v>
      </c>
      <c r="ER50" s="18">
        <f t="shared" si="73"/>
        <v>0</v>
      </c>
      <c r="ES50" s="18">
        <f t="shared" si="74"/>
        <v>0</v>
      </c>
      <c r="ET50" s="18">
        <f t="shared" si="75"/>
        <v>0</v>
      </c>
      <c r="EU50" s="7"/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10">
        <f t="shared" si="76"/>
        <v>0</v>
      </c>
      <c r="FC50" s="10">
        <f t="shared" si="76"/>
        <v>0</v>
      </c>
      <c r="FD50" s="10">
        <f t="shared" si="77"/>
        <v>0</v>
      </c>
      <c r="FE50" s="10">
        <f t="shared" si="78"/>
        <v>0</v>
      </c>
      <c r="FF50" s="18">
        <f t="shared" si="79"/>
        <v>0</v>
      </c>
      <c r="FG50" s="18">
        <f t="shared" si="80"/>
        <v>0</v>
      </c>
      <c r="FH50" s="18">
        <f t="shared" si="81"/>
        <v>0</v>
      </c>
      <c r="FI50" s="18">
        <f t="shared" si="82"/>
        <v>0</v>
      </c>
      <c r="FJ50" s="7"/>
    </row>
    <row r="51" spans="1:166">
      <c r="A51" s="5" t="s">
        <v>47</v>
      </c>
      <c r="B51" s="9">
        <f t="shared" si="83"/>
        <v>118320.84821112175</v>
      </c>
      <c r="C51" s="9">
        <f t="shared" si="84"/>
        <v>118692.12697027736</v>
      </c>
      <c r="D51" s="9">
        <f t="shared" si="85"/>
        <v>118751.50622848319</v>
      </c>
      <c r="E51" s="9">
        <f t="shared" si="86"/>
        <v>121370.45661527744</v>
      </c>
      <c r="F51" s="9">
        <f t="shared" si="87"/>
        <v>123356.21506486129</v>
      </c>
      <c r="G51" s="9">
        <f t="shared" si="88"/>
        <v>123988.84094912837</v>
      </c>
      <c r="H51" s="10">
        <f t="shared" si="6"/>
        <v>371.27875915561162</v>
      </c>
      <c r="I51" s="10">
        <f t="shared" si="6"/>
        <v>59.379258205837687</v>
      </c>
      <c r="J51" s="10">
        <f t="shared" si="7"/>
        <v>-4664.0880945839308</v>
      </c>
      <c r="K51" s="10">
        <f t="shared" si="8"/>
        <v>-5237.3347206451726</v>
      </c>
      <c r="L51" s="18">
        <f t="shared" si="9"/>
        <v>5.0027967078816716E-4</v>
      </c>
      <c r="M51" s="18">
        <f t="shared" si="10"/>
        <v>5.1284475932926593E-3</v>
      </c>
      <c r="N51" s="18">
        <f t="shared" si="11"/>
        <v>3.1378980523629539E-3</v>
      </c>
      <c r="O51" s="18">
        <f t="shared" si="12"/>
        <v>1.6361135196832542E-2</v>
      </c>
      <c r="P51" s="5"/>
      <c r="Q51" s="10">
        <v>368.82984197669998</v>
      </c>
      <c r="R51" s="9">
        <v>523.64206670999999</v>
      </c>
      <c r="S51" s="9">
        <v>594.37066334999997</v>
      </c>
      <c r="T51" s="9">
        <v>368.82984199999999</v>
      </c>
      <c r="U51" s="10">
        <v>421.10919280999997</v>
      </c>
      <c r="V51" s="10">
        <v>473.20811609999998</v>
      </c>
      <c r="W51" s="10">
        <f t="shared" si="13"/>
        <v>154.81222473330001</v>
      </c>
      <c r="X51" s="10">
        <f t="shared" si="13"/>
        <v>70.728596639999978</v>
      </c>
      <c r="Y51" s="10">
        <f t="shared" si="14"/>
        <v>102.53287390000003</v>
      </c>
      <c r="Z51" s="10">
        <f t="shared" si="15"/>
        <v>121.16254724999999</v>
      </c>
      <c r="AA51" s="18">
        <f t="shared" si="16"/>
        <v>0.13507050165847431</v>
      </c>
      <c r="AB51" s="18">
        <f t="shared" si="17"/>
        <v>0.12371832336965036</v>
      </c>
      <c r="AC51" s="18">
        <f t="shared" si="18"/>
        <v>0.41973887986829422</v>
      </c>
      <c r="AD51" s="18">
        <f t="shared" si="19"/>
        <v>0.1417438202031385</v>
      </c>
      <c r="AE51" s="7"/>
      <c r="AF51" s="9">
        <v>484.43887323119901</v>
      </c>
      <c r="AG51" s="9">
        <v>456.673318231199</v>
      </c>
      <c r="AH51" s="9">
        <v>456.673318231199</v>
      </c>
      <c r="AI51" s="9">
        <v>484.43887319999999</v>
      </c>
      <c r="AJ51" s="10">
        <v>484.43893450000002</v>
      </c>
      <c r="AK51" s="10">
        <v>484.438873231152</v>
      </c>
      <c r="AL51" s="10">
        <f t="shared" si="20"/>
        <v>-27.765555000000006</v>
      </c>
      <c r="AM51" s="10">
        <f t="shared" si="20"/>
        <v>0</v>
      </c>
      <c r="AN51" s="10">
        <f t="shared" si="21"/>
        <v>-27.765616268801011</v>
      </c>
      <c r="AO51" s="10">
        <f t="shared" si="22"/>
        <v>-27.765554999952997</v>
      </c>
      <c r="AP51" s="18">
        <f t="shared" si="23"/>
        <v>0</v>
      </c>
      <c r="AQ51" s="18">
        <f t="shared" si="24"/>
        <v>-1.2647383117098776E-7</v>
      </c>
      <c r="AR51" s="18">
        <f t="shared" si="25"/>
        <v>-5.7314878169879777E-2</v>
      </c>
      <c r="AS51" s="18">
        <f t="shared" si="26"/>
        <v>1.2653815252729253E-7</v>
      </c>
      <c r="AT51" s="7"/>
      <c r="AU51" s="9">
        <v>10.9780118983174</v>
      </c>
      <c r="AV51" s="9">
        <v>13.263337407576399</v>
      </c>
      <c r="AW51" s="9">
        <v>13.6619270778383</v>
      </c>
      <c r="AX51" s="9">
        <v>10.9780118983174</v>
      </c>
      <c r="AY51" s="10">
        <v>13.263299050000001</v>
      </c>
      <c r="AZ51" s="10">
        <v>13.8790469669835</v>
      </c>
      <c r="BA51" s="10">
        <f t="shared" si="27"/>
        <v>2.2853255092589997</v>
      </c>
      <c r="BB51" s="10">
        <f t="shared" si="27"/>
        <v>0.39858967026190051</v>
      </c>
      <c r="BC51" s="10">
        <f t="shared" si="28"/>
        <v>3.8357576398695414E-5</v>
      </c>
      <c r="BD51" s="10">
        <f t="shared" si="29"/>
        <v>-0.21711988914520042</v>
      </c>
      <c r="BE51" s="18">
        <f t="shared" si="30"/>
        <v>3.0051989029112283E-2</v>
      </c>
      <c r="BF51" s="18">
        <f t="shared" si="31"/>
        <v>4.6424944100427232E-2</v>
      </c>
      <c r="BG51" s="18">
        <f t="shared" si="32"/>
        <v>0.20817298527516367</v>
      </c>
      <c r="BH51" s="18">
        <f t="shared" si="33"/>
        <v>0.20816949123846978</v>
      </c>
      <c r="BI51" s="1"/>
      <c r="BJ51" s="9">
        <v>113949.13370926474</v>
      </c>
      <c r="BK51" s="9">
        <v>115149.352792276</v>
      </c>
      <c r="BL51" s="9">
        <v>115389.39660798501</v>
      </c>
      <c r="BM51" s="9">
        <v>113949.13370926474</v>
      </c>
      <c r="BN51" s="10">
        <v>115148.88129999999</v>
      </c>
      <c r="BO51" s="10">
        <v>115509.617978957</v>
      </c>
      <c r="BP51" s="10">
        <f t="shared" si="34"/>
        <v>1200.2190830112522</v>
      </c>
      <c r="BQ51" s="10">
        <f t="shared" si="34"/>
        <v>240.04381570901023</v>
      </c>
      <c r="BR51" s="10">
        <f t="shared" si="35"/>
        <v>0.4714922760031186</v>
      </c>
      <c r="BS51" s="10">
        <f t="shared" si="36"/>
        <v>-120.22137097199447</v>
      </c>
      <c r="BT51" s="18">
        <f t="shared" si="37"/>
        <v>2.0846301771407952E-3</v>
      </c>
      <c r="BU51" s="18">
        <f t="shared" si="38"/>
        <v>3.13278492056881E-3</v>
      </c>
      <c r="BV51" s="18">
        <f t="shared" si="39"/>
        <v>1.0532937319853159E-2</v>
      </c>
      <c r="BW51" s="18">
        <f t="shared" si="40"/>
        <v>1.0528799576452615E-2</v>
      </c>
      <c r="BX51" s="1"/>
      <c r="BY51" s="9">
        <v>266.10020429219998</v>
      </c>
      <c r="BZ51" s="9">
        <v>266.10020429219998</v>
      </c>
      <c r="CA51" s="9">
        <v>266.10020429219998</v>
      </c>
      <c r="CB51" s="9">
        <v>266.10020429999997</v>
      </c>
      <c r="CC51" s="10">
        <v>266.10020406428936</v>
      </c>
      <c r="CD51" s="10">
        <v>266.10020429219998</v>
      </c>
      <c r="CE51" s="10">
        <f t="shared" si="41"/>
        <v>0</v>
      </c>
      <c r="CF51" s="10">
        <f t="shared" si="41"/>
        <v>0</v>
      </c>
      <c r="CG51" s="10">
        <f t="shared" si="42"/>
        <v>2.2791061837779125E-7</v>
      </c>
      <c r="CH51" s="10">
        <f t="shared" si="43"/>
        <v>0</v>
      </c>
      <c r="CI51" s="18">
        <f t="shared" si="44"/>
        <v>0</v>
      </c>
      <c r="CJ51" s="18">
        <f t="shared" si="45"/>
        <v>8.5648419240869295E-10</v>
      </c>
      <c r="CK51" s="18">
        <f t="shared" si="46"/>
        <v>0</v>
      </c>
      <c r="CL51" s="18">
        <f t="shared" si="47"/>
        <v>-8.8579644683291392E-10</v>
      </c>
      <c r="CM51" s="6"/>
      <c r="CN51" s="9">
        <v>53.828400000000002</v>
      </c>
      <c r="CO51" s="9">
        <v>53.828400000000002</v>
      </c>
      <c r="CP51" s="9">
        <v>53.828400000000002</v>
      </c>
      <c r="CQ51" s="9">
        <v>53.828400000000002</v>
      </c>
      <c r="CR51" s="9">
        <v>53.828400000000002</v>
      </c>
      <c r="CS51" s="9">
        <v>53.828400000000002</v>
      </c>
      <c r="CT51" s="10">
        <f t="shared" si="48"/>
        <v>0</v>
      </c>
      <c r="CU51" s="10">
        <f t="shared" si="48"/>
        <v>0</v>
      </c>
      <c r="CV51" s="10">
        <f t="shared" si="49"/>
        <v>0</v>
      </c>
      <c r="CW51" s="10">
        <f t="shared" si="50"/>
        <v>0</v>
      </c>
      <c r="CX51" s="18">
        <f t="shared" si="51"/>
        <v>0</v>
      </c>
      <c r="CY51" s="18">
        <f t="shared" si="52"/>
        <v>0</v>
      </c>
      <c r="CZ51" s="18">
        <f t="shared" si="53"/>
        <v>0</v>
      </c>
      <c r="DA51" s="18">
        <f t="shared" si="54"/>
        <v>0</v>
      </c>
      <c r="DB51" s="7"/>
      <c r="DC51" s="9">
        <v>3132.4844440768502</v>
      </c>
      <c r="DD51" s="9">
        <v>2166.9218449233676</v>
      </c>
      <c r="DE51" s="9">
        <v>1913.0747800567699</v>
      </c>
      <c r="DF51" s="9">
        <v>6182.0928482343797</v>
      </c>
      <c r="DG51" s="10">
        <v>6906.2487279999996</v>
      </c>
      <c r="DH51" s="10">
        <v>7123.3680020908596</v>
      </c>
      <c r="DI51" s="10">
        <f t="shared" si="55"/>
        <v>-965.56259915348255</v>
      </c>
      <c r="DJ51" s="10">
        <f t="shared" si="55"/>
        <v>-253.84706486659775</v>
      </c>
      <c r="DK51" s="10">
        <f t="shared" si="56"/>
        <v>-4739.3268830766319</v>
      </c>
      <c r="DL51" s="10">
        <f t="shared" si="57"/>
        <v>-5210.2932220340899</v>
      </c>
      <c r="DM51" s="18">
        <f t="shared" si="58"/>
        <v>-0.11714638691806392</v>
      </c>
      <c r="DN51" s="18">
        <f t="shared" si="59"/>
        <v>3.1438090726531975E-2</v>
      </c>
      <c r="DO51" s="18">
        <f t="shared" si="60"/>
        <v>-0.30824178583847234</v>
      </c>
      <c r="DP51" s="18">
        <f t="shared" si="61"/>
        <v>0.11713765832107172</v>
      </c>
      <c r="DQ51" s="7"/>
      <c r="DR51" s="9">
        <v>55.054726381748701</v>
      </c>
      <c r="DS51" s="9">
        <v>62.345006437000002</v>
      </c>
      <c r="DT51" s="9">
        <v>64.400327490181397</v>
      </c>
      <c r="DU51" s="9">
        <v>55.054726379999998</v>
      </c>
      <c r="DV51" s="10">
        <v>62.345006437000002</v>
      </c>
      <c r="DW51" s="10">
        <v>64.400327490181397</v>
      </c>
      <c r="DX51" s="10">
        <f t="shared" si="62"/>
        <v>7.2902800552513014</v>
      </c>
      <c r="DY51" s="10">
        <f t="shared" si="62"/>
        <v>2.0553210531813946</v>
      </c>
      <c r="DZ51" s="10">
        <f t="shared" si="63"/>
        <v>0</v>
      </c>
      <c r="EA51" s="10">
        <f t="shared" si="64"/>
        <v>0</v>
      </c>
      <c r="EB51" s="18">
        <f t="shared" si="65"/>
        <v>3.29668913461146E-2</v>
      </c>
      <c r="EC51" s="18">
        <f t="shared" si="66"/>
        <v>3.29668913461146E-2</v>
      </c>
      <c r="ED51" s="18">
        <f t="shared" si="67"/>
        <v>0.13241878643988894</v>
      </c>
      <c r="EE51" s="18">
        <f t="shared" si="68"/>
        <v>0.13241878647585795</v>
      </c>
      <c r="EF51" s="6"/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v>0</v>
      </c>
      <c r="EM51" s="10">
        <f t="shared" si="69"/>
        <v>0</v>
      </c>
      <c r="EN51" s="10">
        <f t="shared" si="69"/>
        <v>0</v>
      </c>
      <c r="EO51" s="10">
        <f t="shared" si="70"/>
        <v>0</v>
      </c>
      <c r="EP51" s="10">
        <f t="shared" si="71"/>
        <v>0</v>
      </c>
      <c r="EQ51" s="18">
        <f t="shared" si="72"/>
        <v>0</v>
      </c>
      <c r="ER51" s="18">
        <f t="shared" si="73"/>
        <v>0</v>
      </c>
      <c r="ES51" s="18">
        <f t="shared" si="74"/>
        <v>0</v>
      </c>
      <c r="ET51" s="18">
        <f t="shared" si="75"/>
        <v>0</v>
      </c>
      <c r="EU51" s="7"/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10">
        <f t="shared" si="76"/>
        <v>0</v>
      </c>
      <c r="FC51" s="10">
        <f t="shared" si="76"/>
        <v>0</v>
      </c>
      <c r="FD51" s="10">
        <f t="shared" si="77"/>
        <v>0</v>
      </c>
      <c r="FE51" s="10">
        <f t="shared" si="78"/>
        <v>0</v>
      </c>
      <c r="FF51" s="18">
        <f t="shared" si="79"/>
        <v>0</v>
      </c>
      <c r="FG51" s="18">
        <f t="shared" si="80"/>
        <v>0</v>
      </c>
      <c r="FH51" s="18">
        <f t="shared" si="81"/>
        <v>0</v>
      </c>
      <c r="FI51" s="18">
        <f t="shared" si="82"/>
        <v>0</v>
      </c>
      <c r="FJ51" s="7"/>
    </row>
    <row r="52" spans="1:166">
      <c r="A52" s="5" t="s">
        <v>48</v>
      </c>
      <c r="B52" s="9">
        <f t="shared" si="83"/>
        <v>20843.296049622975</v>
      </c>
      <c r="C52" s="9">
        <f t="shared" si="84"/>
        <v>21088.809458953961</v>
      </c>
      <c r="D52" s="9">
        <f t="shared" si="85"/>
        <v>21109.464295107486</v>
      </c>
      <c r="E52" s="9">
        <f t="shared" si="86"/>
        <v>21280.615383946926</v>
      </c>
      <c r="F52" s="9">
        <f t="shared" si="87"/>
        <v>21725.189103204622</v>
      </c>
      <c r="G52" s="9">
        <f t="shared" si="88"/>
        <v>21849.025107502297</v>
      </c>
      <c r="H52" s="10">
        <f t="shared" si="6"/>
        <v>245.51340933098618</v>
      </c>
      <c r="I52" s="10">
        <f t="shared" si="6"/>
        <v>20.654836153524229</v>
      </c>
      <c r="J52" s="10">
        <f t="shared" si="7"/>
        <v>-636.37964425066093</v>
      </c>
      <c r="K52" s="10">
        <f t="shared" si="8"/>
        <v>-739.56081239481136</v>
      </c>
      <c r="L52" s="18">
        <f t="shared" si="9"/>
        <v>9.7942163087611032E-4</v>
      </c>
      <c r="M52" s="18">
        <f t="shared" si="10"/>
        <v>5.7001116864574472E-3</v>
      </c>
      <c r="N52" s="18">
        <f t="shared" si="11"/>
        <v>1.1779010802632972E-2</v>
      </c>
      <c r="O52" s="18">
        <f t="shared" si="12"/>
        <v>2.0891018010365494E-2</v>
      </c>
      <c r="P52" s="5"/>
      <c r="Q52" s="10">
        <v>381.72066087000002</v>
      </c>
      <c r="R52" s="9">
        <v>452.71995459999999</v>
      </c>
      <c r="S52" s="9">
        <v>454.66966967000002</v>
      </c>
      <c r="T52" s="9">
        <v>381.72066089999998</v>
      </c>
      <c r="U52" s="10">
        <v>427.64374057999999</v>
      </c>
      <c r="V52" s="10">
        <v>432.30111925999898</v>
      </c>
      <c r="W52" s="10">
        <f t="shared" si="13"/>
        <v>70.999293729999977</v>
      </c>
      <c r="X52" s="10">
        <f t="shared" si="13"/>
        <v>1.9497150700000248</v>
      </c>
      <c r="Y52" s="10">
        <f t="shared" si="14"/>
        <v>25.076214020000009</v>
      </c>
      <c r="Z52" s="10">
        <f t="shared" si="15"/>
        <v>22.368550410001035</v>
      </c>
      <c r="AA52" s="18">
        <f t="shared" si="16"/>
        <v>4.3066691675269593E-3</v>
      </c>
      <c r="AB52" s="18">
        <f t="shared" si="17"/>
        <v>1.0890791184461955E-2</v>
      </c>
      <c r="AC52" s="18">
        <f t="shared" si="18"/>
        <v>0.18599803732965797</v>
      </c>
      <c r="AD52" s="18">
        <f t="shared" si="19"/>
        <v>0.12030545994478027</v>
      </c>
      <c r="AE52" s="7"/>
      <c r="AF52" s="9">
        <v>469.33450000149998</v>
      </c>
      <c r="AG52" s="9">
        <v>469.33450000149998</v>
      </c>
      <c r="AH52" s="9">
        <v>469.33450000149998</v>
      </c>
      <c r="AI52" s="9">
        <v>469.33449999999999</v>
      </c>
      <c r="AJ52" s="10">
        <v>469.33449999999999</v>
      </c>
      <c r="AK52" s="10">
        <v>469.33450000149998</v>
      </c>
      <c r="AL52" s="10">
        <f t="shared" si="20"/>
        <v>0</v>
      </c>
      <c r="AM52" s="10">
        <f t="shared" si="20"/>
        <v>0</v>
      </c>
      <c r="AN52" s="10">
        <f t="shared" si="21"/>
        <v>1.4999841368990019E-9</v>
      </c>
      <c r="AO52" s="10">
        <f t="shared" si="22"/>
        <v>0</v>
      </c>
      <c r="AP52" s="18">
        <f t="shared" si="23"/>
        <v>0</v>
      </c>
      <c r="AQ52" s="18">
        <f t="shared" si="24"/>
        <v>3.195980983496849E-12</v>
      </c>
      <c r="AR52" s="18">
        <f t="shared" si="25"/>
        <v>0</v>
      </c>
      <c r="AS52" s="18">
        <f t="shared" si="26"/>
        <v>0</v>
      </c>
      <c r="AT52" s="7"/>
      <c r="AU52" s="9">
        <v>7.7583266340389301</v>
      </c>
      <c r="AV52" s="9">
        <v>9.4915658109148495</v>
      </c>
      <c r="AW52" s="9">
        <v>9.7906729748632806</v>
      </c>
      <c r="AX52" s="9">
        <v>7.7583266340389301</v>
      </c>
      <c r="AY52" s="10">
        <v>9.4915370239999994</v>
      </c>
      <c r="AZ52" s="10">
        <v>9.9539330714719494</v>
      </c>
      <c r="BA52" s="10">
        <f t="shared" si="27"/>
        <v>1.7332391768759194</v>
      </c>
      <c r="BB52" s="10">
        <f t="shared" si="27"/>
        <v>0.29910716394843107</v>
      </c>
      <c r="BC52" s="10">
        <f t="shared" si="28"/>
        <v>2.8786914850087442E-5</v>
      </c>
      <c r="BD52" s="10">
        <f t="shared" si="29"/>
        <v>-0.1632600966086688</v>
      </c>
      <c r="BE52" s="18">
        <f t="shared" si="30"/>
        <v>3.1512942111666345E-2</v>
      </c>
      <c r="BF52" s="18">
        <f t="shared" si="31"/>
        <v>4.8716666889962075E-2</v>
      </c>
      <c r="BG52" s="18">
        <f t="shared" si="32"/>
        <v>0.22340373880000039</v>
      </c>
      <c r="BH52" s="18">
        <f t="shared" si="33"/>
        <v>0.22340002834590275</v>
      </c>
      <c r="BI52" s="1"/>
      <c r="BJ52" s="9">
        <v>18575.099076027964</v>
      </c>
      <c r="BK52" s="9">
        <v>18898.0945538169</v>
      </c>
      <c r="BL52" s="9">
        <v>18962.693648698601</v>
      </c>
      <c r="BM52" s="9">
        <v>18575.099076027964</v>
      </c>
      <c r="BN52" s="10">
        <v>18897.626410000001</v>
      </c>
      <c r="BO52" s="10">
        <v>18995.2287673108</v>
      </c>
      <c r="BP52" s="10">
        <f t="shared" si="34"/>
        <v>322.99547778893611</v>
      </c>
      <c r="BQ52" s="10">
        <f t="shared" si="34"/>
        <v>64.599094881701603</v>
      </c>
      <c r="BR52" s="10">
        <f t="shared" si="35"/>
        <v>0.46814381689910078</v>
      </c>
      <c r="BS52" s="10">
        <f t="shared" si="36"/>
        <v>-32.535118612198858</v>
      </c>
      <c r="BT52" s="18">
        <f t="shared" si="37"/>
        <v>3.4182861503703477E-3</v>
      </c>
      <c r="BU52" s="18">
        <f t="shared" si="38"/>
        <v>5.1647945193345349E-3</v>
      </c>
      <c r="BV52" s="18">
        <f t="shared" si="39"/>
        <v>1.7388627455870581E-2</v>
      </c>
      <c r="BW52" s="18">
        <f t="shared" si="40"/>
        <v>1.7363424693022159E-2</v>
      </c>
      <c r="BX52" s="1"/>
      <c r="BY52" s="9">
        <v>90.538303914300002</v>
      </c>
      <c r="BZ52" s="9">
        <v>90.538303914300002</v>
      </c>
      <c r="CA52" s="9">
        <v>90.538303914300002</v>
      </c>
      <c r="CB52" s="9">
        <v>90.538303909999996</v>
      </c>
      <c r="CC52" s="10">
        <v>90.538303795718988</v>
      </c>
      <c r="CD52" s="10">
        <v>90.538303914300002</v>
      </c>
      <c r="CE52" s="10">
        <f t="shared" si="41"/>
        <v>0</v>
      </c>
      <c r="CF52" s="10">
        <f t="shared" si="41"/>
        <v>0</v>
      </c>
      <c r="CG52" s="10">
        <f t="shared" si="42"/>
        <v>1.1858101345296745E-7</v>
      </c>
      <c r="CH52" s="10">
        <f t="shared" si="43"/>
        <v>0</v>
      </c>
      <c r="CI52" s="18">
        <f t="shared" si="44"/>
        <v>0</v>
      </c>
      <c r="CJ52" s="18">
        <f t="shared" si="45"/>
        <v>1.3097331016993763E-9</v>
      </c>
      <c r="CK52" s="18">
        <f t="shared" si="46"/>
        <v>0</v>
      </c>
      <c r="CL52" s="18">
        <f t="shared" si="47"/>
        <v>-1.2622393267021534E-9</v>
      </c>
      <c r="CM52" s="6"/>
      <c r="CN52" s="9">
        <v>846.0918999999999</v>
      </c>
      <c r="CO52" s="9">
        <v>846.0918999999999</v>
      </c>
      <c r="CP52" s="9">
        <v>846.0918999999999</v>
      </c>
      <c r="CQ52" s="9">
        <v>846.0918999999999</v>
      </c>
      <c r="CR52" s="9">
        <v>846.0918999999999</v>
      </c>
      <c r="CS52" s="9">
        <v>846.0918999999999</v>
      </c>
      <c r="CT52" s="10">
        <f t="shared" si="48"/>
        <v>0</v>
      </c>
      <c r="CU52" s="10">
        <f t="shared" si="48"/>
        <v>0</v>
      </c>
      <c r="CV52" s="10">
        <f t="shared" si="49"/>
        <v>0</v>
      </c>
      <c r="CW52" s="10">
        <f t="shared" si="50"/>
        <v>0</v>
      </c>
      <c r="CX52" s="18">
        <f t="shared" si="51"/>
        <v>0</v>
      </c>
      <c r="CY52" s="18">
        <f t="shared" si="52"/>
        <v>0</v>
      </c>
      <c r="CZ52" s="18">
        <f t="shared" si="53"/>
        <v>0</v>
      </c>
      <c r="DA52" s="18">
        <f t="shared" si="54"/>
        <v>0</v>
      </c>
      <c r="DB52" s="7"/>
      <c r="DC52" s="9">
        <v>467.16599886535698</v>
      </c>
      <c r="DD52" s="9">
        <v>316.11577900544535</v>
      </c>
      <c r="DE52" s="9">
        <v>269.71324721496001</v>
      </c>
      <c r="DF52" s="9">
        <v>904.48533316492399</v>
      </c>
      <c r="DG52" s="10">
        <v>978.03980999999999</v>
      </c>
      <c r="DH52" s="10">
        <v>998.94423131096403</v>
      </c>
      <c r="DI52" s="10">
        <f t="shared" si="55"/>
        <v>-151.05021985991164</v>
      </c>
      <c r="DJ52" s="10">
        <f t="shared" si="55"/>
        <v>-46.402531790485341</v>
      </c>
      <c r="DK52" s="10">
        <f t="shared" si="56"/>
        <v>-661.92403099455464</v>
      </c>
      <c r="DL52" s="10">
        <f t="shared" si="57"/>
        <v>-729.23098409600402</v>
      </c>
      <c r="DM52" s="18">
        <f t="shared" si="58"/>
        <v>-0.14678967287389352</v>
      </c>
      <c r="DN52" s="18">
        <f t="shared" si="59"/>
        <v>2.1373793885715184E-2</v>
      </c>
      <c r="DO52" s="18">
        <f t="shared" si="60"/>
        <v>-0.32333307695076108</v>
      </c>
      <c r="DP52" s="18">
        <f t="shared" si="61"/>
        <v>8.1321912183692724E-2</v>
      </c>
      <c r="DQ52" s="7"/>
      <c r="DR52" s="9">
        <v>5.5872833098134</v>
      </c>
      <c r="DS52" s="9">
        <v>6.4229018049000004</v>
      </c>
      <c r="DT52" s="9">
        <v>6.6323526332602096</v>
      </c>
      <c r="DU52" s="9">
        <v>5.5872833100000001</v>
      </c>
      <c r="DV52" s="10">
        <v>6.4229018049000004</v>
      </c>
      <c r="DW52" s="10">
        <v>6.6323526332602096</v>
      </c>
      <c r="DX52" s="10">
        <f t="shared" si="62"/>
        <v>0.83561849508660035</v>
      </c>
      <c r="DY52" s="10">
        <f t="shared" si="62"/>
        <v>0.20945082836020923</v>
      </c>
      <c r="DZ52" s="10">
        <f t="shared" si="63"/>
        <v>0</v>
      </c>
      <c r="EA52" s="10">
        <f t="shared" si="64"/>
        <v>0</v>
      </c>
      <c r="EB52" s="18">
        <f t="shared" si="65"/>
        <v>3.2610000078223247E-2</v>
      </c>
      <c r="EC52" s="18">
        <f t="shared" si="66"/>
        <v>3.2610000078223247E-2</v>
      </c>
      <c r="ED52" s="18">
        <f t="shared" si="67"/>
        <v>0.1495572085308321</v>
      </c>
      <c r="EE52" s="18">
        <f t="shared" si="68"/>
        <v>0.14955720849244</v>
      </c>
      <c r="EF52" s="6"/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v>0</v>
      </c>
      <c r="EM52" s="10">
        <f t="shared" si="69"/>
        <v>0</v>
      </c>
      <c r="EN52" s="10">
        <f t="shared" si="69"/>
        <v>0</v>
      </c>
      <c r="EO52" s="10">
        <f t="shared" si="70"/>
        <v>0</v>
      </c>
      <c r="EP52" s="10">
        <f t="shared" si="71"/>
        <v>0</v>
      </c>
      <c r="EQ52" s="18">
        <f t="shared" si="72"/>
        <v>0</v>
      </c>
      <c r="ER52" s="18">
        <f t="shared" si="73"/>
        <v>0</v>
      </c>
      <c r="ES52" s="18">
        <f t="shared" si="74"/>
        <v>0</v>
      </c>
      <c r="ET52" s="18">
        <f t="shared" si="75"/>
        <v>0</v>
      </c>
      <c r="EU52" s="7"/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10">
        <f t="shared" si="76"/>
        <v>0</v>
      </c>
      <c r="FC52" s="10">
        <f t="shared" si="76"/>
        <v>0</v>
      </c>
      <c r="FD52" s="10">
        <f t="shared" si="77"/>
        <v>0</v>
      </c>
      <c r="FE52" s="10">
        <f t="shared" si="78"/>
        <v>0</v>
      </c>
      <c r="FF52" s="18">
        <f t="shared" si="79"/>
        <v>0</v>
      </c>
      <c r="FG52" s="18">
        <f t="shared" si="80"/>
        <v>0</v>
      </c>
      <c r="FH52" s="18">
        <f t="shared" si="81"/>
        <v>0</v>
      </c>
      <c r="FI52" s="18">
        <f t="shared" si="82"/>
        <v>0</v>
      </c>
      <c r="FJ52" s="7"/>
    </row>
    <row r="53" spans="1:166">
      <c r="A53" s="4" t="s">
        <v>58</v>
      </c>
      <c r="B53" s="11">
        <f t="shared" ref="B53:G53" si="89">SUM(B2:B52)</f>
        <v>3762520.8845666633</v>
      </c>
      <c r="C53" s="11">
        <f t="shared" si="89"/>
        <v>3864150.0393098132</v>
      </c>
      <c r="D53" s="11">
        <f t="shared" si="89"/>
        <v>3878195.1377296755</v>
      </c>
      <c r="E53" s="11">
        <f t="shared" si="89"/>
        <v>3901483.141421386</v>
      </c>
      <c r="F53" s="11">
        <f t="shared" si="89"/>
        <v>4085871.4194814605</v>
      </c>
      <c r="G53" s="11">
        <f t="shared" si="89"/>
        <v>4133380.9143099026</v>
      </c>
      <c r="H53" s="10">
        <f t="shared" si="6"/>
        <v>101629.15474314988</v>
      </c>
      <c r="I53" s="10">
        <f t="shared" si="6"/>
        <v>14045.098419862334</v>
      </c>
      <c r="J53" s="10">
        <f t="shared" si="7"/>
        <v>-221721.3801716473</v>
      </c>
      <c r="K53" s="10">
        <f t="shared" si="8"/>
        <v>-255185.77658022707</v>
      </c>
      <c r="L53" s="18">
        <f t="shared" si="9"/>
        <v>3.6347187032030903E-3</v>
      </c>
      <c r="M53" s="18">
        <f t="shared" si="10"/>
        <v>1.1627750839616867E-2</v>
      </c>
      <c r="N53" s="18">
        <f t="shared" si="11"/>
        <v>2.7010921098144205E-2</v>
      </c>
      <c r="O53" s="18">
        <f t="shared" si="12"/>
        <v>4.7261072616835195E-2</v>
      </c>
      <c r="P53" s="4"/>
      <c r="Q53" s="11">
        <f t="shared" ref="Q53:V53" si="90">SUM(Q2:Q52)</f>
        <v>21995.150049390981</v>
      </c>
      <c r="R53" s="11">
        <f t="shared" si="90"/>
        <v>34341.140700979922</v>
      </c>
      <c r="S53" s="11">
        <f t="shared" si="90"/>
        <v>34954.633788769941</v>
      </c>
      <c r="T53" s="11">
        <f t="shared" si="90"/>
        <v>21684.280279939998</v>
      </c>
      <c r="U53" s="11">
        <f t="shared" si="90"/>
        <v>36497.048085939998</v>
      </c>
      <c r="V53" s="11">
        <f t="shared" si="90"/>
        <v>35048.752635769953</v>
      </c>
      <c r="W53" s="10">
        <f t="shared" si="13"/>
        <v>12345.990651588942</v>
      </c>
      <c r="X53" s="10">
        <f t="shared" si="13"/>
        <v>613.49308779001876</v>
      </c>
      <c r="Y53" s="10">
        <f t="shared" si="14"/>
        <v>-2155.9073849600754</v>
      </c>
      <c r="Z53" s="10">
        <f t="shared" si="15"/>
        <v>-94.118847000012465</v>
      </c>
      <c r="AA53" s="18">
        <f t="shared" si="16"/>
        <v>1.7864668303592863E-2</v>
      </c>
      <c r="AB53" s="18">
        <f t="shared" si="17"/>
        <v>-3.9682536701590963E-2</v>
      </c>
      <c r="AC53" s="18">
        <f t="shared" si="18"/>
        <v>0.56130513426212281</v>
      </c>
      <c r="AD53" s="18">
        <f t="shared" si="19"/>
        <v>0.68311088100549988</v>
      </c>
      <c r="AE53" s="7"/>
      <c r="AF53" s="11">
        <f t="shared" ref="AF53:AK53" si="91">SUM(AF2:AF52)</f>
        <v>158524.49089632859</v>
      </c>
      <c r="AG53" s="11">
        <f t="shared" si="91"/>
        <v>157894.44076397427</v>
      </c>
      <c r="AH53" s="11">
        <f t="shared" si="91"/>
        <v>157894.44077800962</v>
      </c>
      <c r="AI53" s="11">
        <f t="shared" si="91"/>
        <v>159003.36930315002</v>
      </c>
      <c r="AJ53" s="11">
        <f t="shared" si="91"/>
        <v>160152.01094070004</v>
      </c>
      <c r="AK53" s="11">
        <f t="shared" si="91"/>
        <v>160505.10291224142</v>
      </c>
      <c r="AL53" s="10">
        <f t="shared" si="20"/>
        <v>-630.05013235431397</v>
      </c>
      <c r="AM53" s="10">
        <f t="shared" si="20"/>
        <v>1.4035351341590285E-5</v>
      </c>
      <c r="AN53" s="10">
        <f t="shared" si="21"/>
        <v>-2257.5701767257706</v>
      </c>
      <c r="AO53" s="10">
        <f t="shared" si="22"/>
        <v>-2610.6621342317958</v>
      </c>
      <c r="AP53" s="18">
        <f t="shared" si="23"/>
        <v>8.8890725181203711E-11</v>
      </c>
      <c r="AQ53" s="18">
        <f t="shared" si="24"/>
        <v>2.2047301777067098E-3</v>
      </c>
      <c r="AR53" s="18">
        <f t="shared" si="25"/>
        <v>-3.9744655781064923E-3</v>
      </c>
      <c r="AS53" s="18">
        <f t="shared" si="26"/>
        <v>7.2240081614878765E-3</v>
      </c>
      <c r="AT53" s="7"/>
      <c r="AU53" s="11">
        <f t="shared" ref="AU53:AZ53" si="92">SUM(AU2:AU52)</f>
        <v>772.58876290186629</v>
      </c>
      <c r="AV53" s="11">
        <f t="shared" si="92"/>
        <v>894.05007302841057</v>
      </c>
      <c r="AW53" s="11">
        <f t="shared" si="92"/>
        <v>916.30550170940273</v>
      </c>
      <c r="AX53" s="11">
        <f t="shared" si="92"/>
        <v>772.58876290186629</v>
      </c>
      <c r="AY53" s="11">
        <f t="shared" si="92"/>
        <v>894.04804584800002</v>
      </c>
      <c r="AZ53" s="11">
        <f t="shared" si="92"/>
        <v>928.31762919347614</v>
      </c>
      <c r="BA53" s="10">
        <f t="shared" si="27"/>
        <v>121.46131012654428</v>
      </c>
      <c r="BB53" s="10">
        <f t="shared" si="27"/>
        <v>22.255428680992168</v>
      </c>
      <c r="BC53" s="10">
        <f t="shared" si="28"/>
        <v>2.0271804105504998E-3</v>
      </c>
      <c r="BD53" s="10">
        <f t="shared" si="29"/>
        <v>-12.012127484073403</v>
      </c>
      <c r="BE53" s="18">
        <f t="shared" si="30"/>
        <v>2.4892821277455394E-2</v>
      </c>
      <c r="BF53" s="18">
        <f t="shared" si="31"/>
        <v>3.8330807281136213E-2</v>
      </c>
      <c r="BG53" s="18">
        <f t="shared" si="32"/>
        <v>0.15721340505954551</v>
      </c>
      <c r="BH53" s="18">
        <f t="shared" si="33"/>
        <v>0.15721078117927714</v>
      </c>
      <c r="BI53" s="1"/>
      <c r="BJ53" s="11">
        <f t="shared" ref="BJ53:BO53" si="93">SUM(BJ2:BJ52)</f>
        <v>3251989.7467090422</v>
      </c>
      <c r="BK53" s="11">
        <f t="shared" si="93"/>
        <v>3391019.7488237657</v>
      </c>
      <c r="BL53" s="11">
        <f t="shared" si="93"/>
        <v>3418825.7491757423</v>
      </c>
      <c r="BM53" s="11">
        <f t="shared" si="93"/>
        <v>3251989.7467090422</v>
      </c>
      <c r="BN53" s="11">
        <f t="shared" si="93"/>
        <v>3390985.6942032003</v>
      </c>
      <c r="BO53" s="11">
        <f t="shared" si="93"/>
        <v>3432739.9583747671</v>
      </c>
      <c r="BP53" s="10">
        <f t="shared" si="34"/>
        <v>139030.00211472344</v>
      </c>
      <c r="BQ53" s="10">
        <f t="shared" si="34"/>
        <v>27806.000351976603</v>
      </c>
      <c r="BR53" s="10">
        <f t="shared" si="35"/>
        <v>34.054620565380901</v>
      </c>
      <c r="BS53" s="10">
        <f t="shared" si="36"/>
        <v>-13914.20919902483</v>
      </c>
      <c r="BT53" s="18">
        <f t="shared" si="37"/>
        <v>8.1998933688373823E-3</v>
      </c>
      <c r="BU53" s="18">
        <f t="shared" si="38"/>
        <v>1.2313311802802535E-2</v>
      </c>
      <c r="BV53" s="18">
        <f t="shared" si="39"/>
        <v>4.2752287966288764E-2</v>
      </c>
      <c r="BW53" s="18">
        <f t="shared" si="40"/>
        <v>4.2741816032728752E-2</v>
      </c>
      <c r="BX53" s="1"/>
      <c r="BY53" s="11">
        <f t="shared" ref="BY53:CD53" si="94">SUM(BY2:BY52)</f>
        <v>133961.58005838329</v>
      </c>
      <c r="BZ53" s="11">
        <f t="shared" si="94"/>
        <v>133495.64655048837</v>
      </c>
      <c r="CA53" s="11">
        <f t="shared" si="94"/>
        <v>133402.45984890932</v>
      </c>
      <c r="CB53" s="11">
        <f t="shared" si="94"/>
        <v>134080.20442274996</v>
      </c>
      <c r="CC53" s="11">
        <f t="shared" si="94"/>
        <v>133614.27128861894</v>
      </c>
      <c r="CD53" s="11">
        <f t="shared" si="94"/>
        <v>133474.40666652328</v>
      </c>
      <c r="CE53" s="10">
        <f t="shared" si="41"/>
        <v>-465.93350789492251</v>
      </c>
      <c r="CF53" s="10">
        <f t="shared" si="41"/>
        <v>-93.186701579048531</v>
      </c>
      <c r="CG53" s="10">
        <f t="shared" si="42"/>
        <v>-118.62473813057295</v>
      </c>
      <c r="CH53" s="10">
        <f t="shared" si="43"/>
        <v>-71.946817613963503</v>
      </c>
      <c r="CI53" s="18">
        <f t="shared" si="44"/>
        <v>-6.9805049068626449E-4</v>
      </c>
      <c r="CJ53" s="18">
        <f t="shared" si="45"/>
        <v>-1.0467790659392791E-3</v>
      </c>
      <c r="CK53" s="18">
        <f t="shared" si="46"/>
        <v>-3.4781129611330267E-3</v>
      </c>
      <c r="CL53" s="18">
        <f t="shared" si="47"/>
        <v>-3.4750329934010774E-3</v>
      </c>
      <c r="CM53" s="1"/>
      <c r="CN53" s="11">
        <f t="shared" ref="CN53:CS53" si="95">SUM(CN2:CN52)</f>
        <v>36777.146899999992</v>
      </c>
      <c r="CO53" s="11">
        <f t="shared" si="95"/>
        <v>36777.146899999992</v>
      </c>
      <c r="CP53" s="11">
        <f t="shared" si="95"/>
        <v>36777.146899999992</v>
      </c>
      <c r="CQ53" s="11">
        <f t="shared" si="95"/>
        <v>36777.146899999992</v>
      </c>
      <c r="CR53" s="11">
        <f t="shared" si="95"/>
        <v>36777.146899999992</v>
      </c>
      <c r="CS53" s="11">
        <f t="shared" si="95"/>
        <v>36777.146899999992</v>
      </c>
      <c r="CT53" s="10">
        <f t="shared" si="48"/>
        <v>0</v>
      </c>
      <c r="CU53" s="10">
        <f t="shared" si="48"/>
        <v>0</v>
      </c>
      <c r="CV53" s="10">
        <f t="shared" si="49"/>
        <v>0</v>
      </c>
      <c r="CW53" s="10">
        <f t="shared" si="50"/>
        <v>0</v>
      </c>
      <c r="CX53" s="18">
        <f t="shared" si="51"/>
        <v>0</v>
      </c>
      <c r="CY53" s="18">
        <f t="shared" si="52"/>
        <v>0</v>
      </c>
      <c r="CZ53" s="18">
        <f t="shared" si="53"/>
        <v>0</v>
      </c>
      <c r="DA53" s="18">
        <f t="shared" si="54"/>
        <v>0</v>
      </c>
      <c r="DB53" s="7"/>
      <c r="DC53" s="11">
        <f t="shared" ref="DC53:DH53" si="96">SUM(DC2:DC52)</f>
        <v>156527.82312875663</v>
      </c>
      <c r="DD53" s="11">
        <f t="shared" si="96"/>
        <v>107497.66496555993</v>
      </c>
      <c r="DE53" s="11">
        <f t="shared" si="96"/>
        <v>93132.649406497076</v>
      </c>
      <c r="DF53" s="11">
        <f t="shared" si="96"/>
        <v>295203.44698169152</v>
      </c>
      <c r="DG53" s="11">
        <f t="shared" si="96"/>
        <v>324735.9066033999</v>
      </c>
      <c r="DH53" s="11">
        <f t="shared" si="96"/>
        <v>331615.47686136927</v>
      </c>
      <c r="DI53" s="10">
        <f t="shared" si="55"/>
        <v>-49030.158163196698</v>
      </c>
      <c r="DJ53" s="10">
        <f t="shared" si="55"/>
        <v>-14365.015559062856</v>
      </c>
      <c r="DK53" s="10">
        <f t="shared" si="56"/>
        <v>-217238.24163783996</v>
      </c>
      <c r="DL53" s="10">
        <f t="shared" si="57"/>
        <v>-238482.8274548722</v>
      </c>
      <c r="DM53" s="18">
        <f t="shared" si="58"/>
        <v>-0.13363095434366054</v>
      </c>
      <c r="DN53" s="18">
        <f t="shared" si="59"/>
        <v>2.1185123412827266E-2</v>
      </c>
      <c r="DO53" s="18">
        <f t="shared" si="60"/>
        <v>-0.31323605722712616</v>
      </c>
      <c r="DP53" s="18">
        <f t="shared" si="61"/>
        <v>0.10004103923468066</v>
      </c>
      <c r="DQ53" s="7"/>
      <c r="DR53" s="11">
        <f t="shared" ref="DR53:DW53" si="97">SUM(DR2:DR52)</f>
        <v>1972.3580618592346</v>
      </c>
      <c r="DS53" s="11">
        <f t="shared" si="97"/>
        <v>2230.20053201675</v>
      </c>
      <c r="DT53" s="11">
        <f t="shared" si="97"/>
        <v>2291.7523300383341</v>
      </c>
      <c r="DU53" s="11">
        <f t="shared" si="97"/>
        <v>1972.3580619089996</v>
      </c>
      <c r="DV53" s="11">
        <f t="shared" si="97"/>
        <v>2215.2934137537004</v>
      </c>
      <c r="DW53" s="11">
        <f t="shared" si="97"/>
        <v>2291.7523300383341</v>
      </c>
      <c r="DX53" s="10">
        <f t="shared" si="62"/>
        <v>257.84247015751544</v>
      </c>
      <c r="DY53" s="10">
        <f t="shared" si="62"/>
        <v>61.551798021584091</v>
      </c>
      <c r="DZ53" s="10">
        <f t="shared" si="63"/>
        <v>14.907118263049597</v>
      </c>
      <c r="EA53" s="10">
        <f t="shared" si="64"/>
        <v>0</v>
      </c>
      <c r="EB53" s="18">
        <f t="shared" si="65"/>
        <v>2.7599221297792159E-2</v>
      </c>
      <c r="EC53" s="18">
        <f t="shared" si="66"/>
        <v>3.4514126124303324E-2</v>
      </c>
      <c r="ED53" s="18">
        <f t="shared" si="67"/>
        <v>0.13072802304185144</v>
      </c>
      <c r="EE53" s="18">
        <f t="shared" si="68"/>
        <v>0.12317000474526887</v>
      </c>
      <c r="EF53" s="1"/>
      <c r="EG53" s="11">
        <f t="shared" ref="EG53:EL53" si="98">SUM(EG2:EG52)</f>
        <v>0</v>
      </c>
      <c r="EH53" s="11">
        <f t="shared" si="98"/>
        <v>0</v>
      </c>
      <c r="EI53" s="11">
        <f t="shared" si="98"/>
        <v>0</v>
      </c>
      <c r="EJ53" s="11">
        <f t="shared" si="98"/>
        <v>0</v>
      </c>
      <c r="EK53" s="11">
        <f t="shared" si="98"/>
        <v>0</v>
      </c>
      <c r="EL53" s="11">
        <f t="shared" si="98"/>
        <v>0</v>
      </c>
      <c r="EM53" s="10">
        <f t="shared" si="69"/>
        <v>0</v>
      </c>
      <c r="EN53" s="10">
        <f t="shared" si="69"/>
        <v>0</v>
      </c>
      <c r="EO53" s="10">
        <f t="shared" si="70"/>
        <v>0</v>
      </c>
      <c r="EP53" s="10">
        <f t="shared" si="71"/>
        <v>0</v>
      </c>
      <c r="EQ53" s="18">
        <f t="shared" si="72"/>
        <v>0</v>
      </c>
      <c r="ER53" s="18">
        <f t="shared" si="73"/>
        <v>0</v>
      </c>
      <c r="ES53" s="18">
        <f t="shared" si="74"/>
        <v>0</v>
      </c>
      <c r="ET53" s="18">
        <f t="shared" si="75"/>
        <v>0</v>
      </c>
      <c r="EU53" s="7"/>
      <c r="EV53" s="11">
        <f t="shared" ref="EV53:FA53" si="99">SUM(EV2:EV52)</f>
        <v>0</v>
      </c>
      <c r="EW53" s="11">
        <f t="shared" si="99"/>
        <v>0</v>
      </c>
      <c r="EX53" s="11">
        <f t="shared" si="99"/>
        <v>0</v>
      </c>
      <c r="EY53" s="11">
        <f t="shared" si="99"/>
        <v>0</v>
      </c>
      <c r="EZ53" s="11">
        <f t="shared" si="99"/>
        <v>0</v>
      </c>
      <c r="FA53" s="11">
        <f t="shared" si="99"/>
        <v>0</v>
      </c>
      <c r="FB53" s="10">
        <f t="shared" si="76"/>
        <v>0</v>
      </c>
      <c r="FC53" s="10">
        <f t="shared" si="76"/>
        <v>0</v>
      </c>
      <c r="FD53" s="10">
        <f t="shared" si="77"/>
        <v>0</v>
      </c>
      <c r="FE53" s="10">
        <f t="shared" si="78"/>
        <v>0</v>
      </c>
      <c r="FF53" s="18">
        <f t="shared" si="79"/>
        <v>0</v>
      </c>
      <c r="FG53" s="18">
        <f t="shared" si="80"/>
        <v>0</v>
      </c>
      <c r="FH53" s="18">
        <f t="shared" si="81"/>
        <v>0</v>
      </c>
      <c r="FI53" s="18">
        <f t="shared" si="82"/>
        <v>0</v>
      </c>
      <c r="FJ53" s="7"/>
    </row>
  </sheetData>
  <mergeCells count="11">
    <mergeCell ref="DC1:DP1"/>
    <mergeCell ref="DR1:EE1"/>
    <mergeCell ref="EG1:ET1"/>
    <mergeCell ref="EV1:FI1"/>
    <mergeCell ref="B1:O1"/>
    <mergeCell ref="CN1:DA1"/>
    <mergeCell ref="Q1:AD1"/>
    <mergeCell ref="AF1:AS1"/>
    <mergeCell ref="AU1:BH1"/>
    <mergeCell ref="BJ1:BW1"/>
    <mergeCell ref="BY1:C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W68"/>
  <sheetViews>
    <sheetView workbookViewId="0">
      <pane ySplit="1470" topLeftCell="A24" activePane="bottomLeft"/>
      <selection activeCell="N1" sqref="N1:N2"/>
      <selection pane="bottomLeft" activeCell="E68" sqref="E68"/>
    </sheetView>
  </sheetViews>
  <sheetFormatPr defaultRowHeight="12.75"/>
  <cols>
    <col min="1" max="1" width="19.42578125" customWidth="1"/>
    <col min="2" max="2" width="10.140625" bestFit="1" customWidth="1"/>
    <col min="3" max="4" width="10.85546875" customWidth="1"/>
    <col min="5" max="5" width="11.5703125" customWidth="1"/>
    <col min="6" max="6" width="10.140625" customWidth="1"/>
    <col min="7" max="7" width="9.140625" style="95"/>
    <col min="8" max="8" width="10.140625" customWidth="1"/>
    <col min="9" max="9" width="9.140625" style="95"/>
    <col min="11" max="11" width="9.140625" style="95"/>
    <col min="13" max="13" width="19.28515625" customWidth="1"/>
    <col min="14" max="14" width="11.140625" customWidth="1"/>
  </cols>
  <sheetData>
    <row r="1" spans="1:23" ht="25.5" customHeight="1" thickBot="1">
      <c r="A1" s="167" t="s">
        <v>188</v>
      </c>
      <c r="B1" s="167" t="s">
        <v>196</v>
      </c>
      <c r="C1" s="167" t="s">
        <v>189</v>
      </c>
      <c r="D1" s="167" t="s">
        <v>190</v>
      </c>
      <c r="E1" s="167" t="s">
        <v>197</v>
      </c>
      <c r="F1" s="165" t="s">
        <v>191</v>
      </c>
      <c r="G1" s="166"/>
      <c r="H1" s="165" t="s">
        <v>192</v>
      </c>
      <c r="I1" s="166"/>
      <c r="J1" s="165" t="s">
        <v>198</v>
      </c>
      <c r="K1" s="169"/>
      <c r="M1" s="167" t="s">
        <v>188</v>
      </c>
      <c r="N1" s="167" t="s">
        <v>201</v>
      </c>
      <c r="O1" s="167" t="s">
        <v>189</v>
      </c>
      <c r="P1" s="167" t="s">
        <v>190</v>
      </c>
      <c r="Q1" s="167" t="s">
        <v>197</v>
      </c>
      <c r="R1" s="165" t="s">
        <v>191</v>
      </c>
      <c r="S1" s="166"/>
      <c r="T1" s="165" t="s">
        <v>192</v>
      </c>
      <c r="U1" s="166"/>
      <c r="V1" s="165" t="s">
        <v>198</v>
      </c>
      <c r="W1" s="169"/>
    </row>
    <row r="2" spans="1:23" ht="39" thickBot="1">
      <c r="A2" s="168"/>
      <c r="B2" s="168"/>
      <c r="C2" s="168"/>
      <c r="D2" s="168"/>
      <c r="E2" s="168"/>
      <c r="F2" s="87" t="s">
        <v>193</v>
      </c>
      <c r="G2" s="92" t="s">
        <v>194</v>
      </c>
      <c r="H2" s="87" t="s">
        <v>193</v>
      </c>
      <c r="I2" s="92" t="s">
        <v>194</v>
      </c>
      <c r="J2" s="87" t="s">
        <v>193</v>
      </c>
      <c r="K2" s="92" t="s">
        <v>194</v>
      </c>
      <c r="M2" s="168"/>
      <c r="N2" s="168"/>
      <c r="O2" s="168"/>
      <c r="P2" s="168"/>
      <c r="Q2" s="168"/>
      <c r="R2" s="87" t="s">
        <v>193</v>
      </c>
      <c r="S2" s="92" t="s">
        <v>194</v>
      </c>
      <c r="T2" s="87" t="s">
        <v>193</v>
      </c>
      <c r="U2" s="92" t="s">
        <v>194</v>
      </c>
      <c r="V2" s="87" t="s">
        <v>193</v>
      </c>
      <c r="W2" s="92" t="s">
        <v>194</v>
      </c>
    </row>
    <row r="3" spans="1:23" ht="13.5" thickBot="1">
      <c r="A3" s="88" t="str">
        <f>NOx!A3</f>
        <v>Alabama</v>
      </c>
      <c r="B3" s="89">
        <f>NOx!B3</f>
        <v>484281.85952019459</v>
      </c>
      <c r="C3" s="89">
        <f>NOx!C3</f>
        <v>343205.69797221821</v>
      </c>
      <c r="D3" s="89">
        <f>NOx!D3</f>
        <v>321975.15528559417</v>
      </c>
      <c r="E3" s="89">
        <f>Remedy!O3</f>
        <v>315155.16671168432</v>
      </c>
      <c r="F3" s="89">
        <f>C3-B3</f>
        <v>-141076.16154797637</v>
      </c>
      <c r="G3" s="93">
        <f>F3/B3</f>
        <v>-0.29131002694948865</v>
      </c>
      <c r="H3" s="89">
        <f>D3-C3</f>
        <v>-21230.542686624045</v>
      </c>
      <c r="I3" s="93">
        <f>H3/C3</f>
        <v>-6.1859528591925103E-2</v>
      </c>
      <c r="J3" s="89">
        <f>E3-D3</f>
        <v>-6819.9885739098536</v>
      </c>
      <c r="K3" s="93">
        <f>J3/D3</f>
        <v>-2.118172306760898E-2</v>
      </c>
      <c r="M3" s="96" t="str">
        <f>NOx!A3</f>
        <v>Alabama</v>
      </c>
      <c r="N3" s="89">
        <f>NOx!Q3</f>
        <v>133050.55148738099</v>
      </c>
      <c r="O3" s="89">
        <f>NOx!R3</f>
        <v>83036.753510769893</v>
      </c>
      <c r="P3" s="89">
        <f>NOx!S3</f>
        <v>76011.966503909905</v>
      </c>
      <c r="Q3" s="89">
        <f>Remedy!K3</f>
        <v>69191.977929999994</v>
      </c>
      <c r="R3" s="89">
        <f>O3-N3</f>
        <v>-50013.797976611095</v>
      </c>
      <c r="S3" s="93">
        <f>R3/N3</f>
        <v>-0.37590071906883143</v>
      </c>
      <c r="T3" s="89">
        <f>P3-O3</f>
        <v>-7024.7870068599877</v>
      </c>
      <c r="U3" s="93">
        <f>T3/O3</f>
        <v>-8.4598526674683525E-2</v>
      </c>
      <c r="V3" s="89">
        <f>Q3-P3</f>
        <v>-6819.9885739099118</v>
      </c>
      <c r="W3" s="93">
        <f>V3/P3</f>
        <v>-8.9722564585394654E-2</v>
      </c>
    </row>
    <row r="4" spans="1:23" ht="13.5" thickBot="1">
      <c r="A4" s="88" t="str">
        <f>NOx!A4</f>
        <v>Arizona</v>
      </c>
      <c r="B4" s="89">
        <f>NOx!B4</f>
        <v>400773.59835601866</v>
      </c>
      <c r="C4" s="89">
        <f>NOx!C4</f>
        <v>274607.94934959261</v>
      </c>
      <c r="D4" s="89">
        <f>NOx!D4</f>
        <v>248573.85123317465</v>
      </c>
      <c r="E4" s="89">
        <f>Remedy!O4</f>
        <v>248570.26821363476</v>
      </c>
      <c r="F4" s="89">
        <f t="shared" ref="F4:F52" si="0">C4-B4</f>
        <v>-126165.64900642604</v>
      </c>
      <c r="G4" s="93">
        <f t="shared" ref="G4:G53" si="1">F4/B4</f>
        <v>-0.31480529037830851</v>
      </c>
      <c r="H4" s="89">
        <f t="shared" ref="H4:H52" si="2">D4-C4</f>
        <v>-26034.098116417968</v>
      </c>
      <c r="I4" s="93">
        <f t="shared" ref="I4:I53" si="3">H4/C4</f>
        <v>-9.4804604812350063E-2</v>
      </c>
      <c r="J4" s="89">
        <f t="shared" ref="J4:J52" si="4">E4-D4</f>
        <v>-3.5830195398884825</v>
      </c>
      <c r="K4" s="93">
        <f t="shared" ref="K4:K52" si="5">J4/D4</f>
        <v>-1.441430593810703E-5</v>
      </c>
      <c r="M4" s="96" t="str">
        <f>NOx!A4</f>
        <v>Arizona</v>
      </c>
      <c r="N4" s="89">
        <f>NOx!Q4</f>
        <v>79776.461515907096</v>
      </c>
      <c r="O4" s="89">
        <f>NOx!R4</f>
        <v>40364.767576949998</v>
      </c>
      <c r="P4" s="89">
        <f>NOx!S4</f>
        <v>35616.325139539898</v>
      </c>
      <c r="Q4" s="89">
        <f>Remedy!K4</f>
        <v>35612.742120000003</v>
      </c>
      <c r="R4" s="89">
        <f t="shared" ref="R4:R52" si="6">O4-N4</f>
        <v>-39411.693938957098</v>
      </c>
      <c r="S4" s="93">
        <f t="shared" ref="S4:S53" si="7">R4/N4</f>
        <v>-0.4940265986991485</v>
      </c>
      <c r="T4" s="89">
        <f t="shared" ref="T4:T52" si="8">P4-O4</f>
        <v>-4748.4424374101</v>
      </c>
      <c r="U4" s="93">
        <f t="shared" ref="U4:U53" si="9">T4/O4</f>
        <v>-0.11763829503930212</v>
      </c>
      <c r="V4" s="89">
        <f t="shared" ref="V4:V52" si="10">Q4-P4</f>
        <v>-3.5830195398957585</v>
      </c>
      <c r="W4" s="93">
        <f t="shared" ref="W4:W52" si="11">V4/P4</f>
        <v>-1.0060048379101374E-4</v>
      </c>
    </row>
    <row r="5" spans="1:23" ht="13.5" thickBot="1">
      <c r="A5" s="88" t="str">
        <f>NOx!A5</f>
        <v>Arkansas</v>
      </c>
      <c r="B5" s="89">
        <f>NOx!B5</f>
        <v>264979.1267067265</v>
      </c>
      <c r="C5" s="89">
        <f>NOx!C5</f>
        <v>205672.88145463367</v>
      </c>
      <c r="D5" s="89">
        <f>NOx!D5</f>
        <v>193670.3923992599</v>
      </c>
      <c r="E5" s="89">
        <f>Remedy!O5</f>
        <v>194963.87785287999</v>
      </c>
      <c r="F5" s="89">
        <f t="shared" si="0"/>
        <v>-59306.245252092835</v>
      </c>
      <c r="G5" s="93">
        <f t="shared" si="1"/>
        <v>-0.22381478114588166</v>
      </c>
      <c r="H5" s="89">
        <f t="shared" si="2"/>
        <v>-12002.489055373764</v>
      </c>
      <c r="I5" s="93">
        <f t="shared" si="3"/>
        <v>-5.8357178498620953E-2</v>
      </c>
      <c r="J5" s="89">
        <f t="shared" si="4"/>
        <v>1293.4854536200874</v>
      </c>
      <c r="K5" s="93">
        <f t="shared" si="5"/>
        <v>6.67879812497881E-3</v>
      </c>
      <c r="M5" s="96" t="str">
        <f>NOx!A5</f>
        <v>Arkansas</v>
      </c>
      <c r="N5" s="89">
        <f>NOx!Q5</f>
        <v>35407.3504684691</v>
      </c>
      <c r="O5" s="89">
        <f>NOx!R5</f>
        <v>33540.06988897</v>
      </c>
      <c r="P5" s="89">
        <f>NOx!S5</f>
        <v>36346.971616379902</v>
      </c>
      <c r="Q5" s="89">
        <f>Remedy!K5</f>
        <v>37640.457069999997</v>
      </c>
      <c r="R5" s="89">
        <f t="shared" si="6"/>
        <v>-1867.2805794991</v>
      </c>
      <c r="S5" s="93">
        <f t="shared" si="7"/>
        <v>-5.2737088621243995E-2</v>
      </c>
      <c r="T5" s="89">
        <f t="shared" si="8"/>
        <v>2806.9017274099024</v>
      </c>
      <c r="U5" s="93">
        <f t="shared" si="9"/>
        <v>8.368801068995331E-2</v>
      </c>
      <c r="V5" s="89">
        <f t="shared" si="10"/>
        <v>1293.4854536200946</v>
      </c>
      <c r="W5" s="93">
        <f t="shared" si="11"/>
        <v>3.5587158877279902E-2</v>
      </c>
    </row>
    <row r="6" spans="1:23" ht="13.5" thickBot="1">
      <c r="A6" s="88" t="str">
        <f>NOx!A6</f>
        <v>California</v>
      </c>
      <c r="B6" s="89">
        <f>NOx!B6</f>
        <v>1333570.7924843631</v>
      </c>
      <c r="C6" s="89">
        <f>NOx!C6</f>
        <v>1030864.3154985498</v>
      </c>
      <c r="D6" s="89">
        <f>NOx!D6</f>
        <v>942254.06037206098</v>
      </c>
      <c r="E6" s="89">
        <f>Remedy!O6</f>
        <v>942156.69235504104</v>
      </c>
      <c r="F6" s="89">
        <f t="shared" si="0"/>
        <v>-302706.47698581323</v>
      </c>
      <c r="G6" s="93">
        <f t="shared" si="1"/>
        <v>-0.22698943220096254</v>
      </c>
      <c r="H6" s="89">
        <f t="shared" si="2"/>
        <v>-88610.255126488861</v>
      </c>
      <c r="I6" s="93">
        <f t="shared" si="3"/>
        <v>-8.5957243639416203E-2</v>
      </c>
      <c r="J6" s="89">
        <f t="shared" si="4"/>
        <v>-97.368017019936815</v>
      </c>
      <c r="K6" s="93">
        <f t="shared" si="5"/>
        <v>-1.0333520556174608E-4</v>
      </c>
      <c r="M6" s="96" t="str">
        <f>NOx!A6</f>
        <v>California</v>
      </c>
      <c r="N6" s="89">
        <f>NOx!Q6</f>
        <v>6924.9306493088898</v>
      </c>
      <c r="O6" s="89">
        <f>NOx!R6</f>
        <v>25101.132131649902</v>
      </c>
      <c r="P6" s="89">
        <f>NOx!S6</f>
        <v>26873.816167019901</v>
      </c>
      <c r="Q6" s="89">
        <f>Remedy!K6</f>
        <v>26776.44815</v>
      </c>
      <c r="R6" s="89">
        <f t="shared" si="6"/>
        <v>18176.201482341014</v>
      </c>
      <c r="S6" s="93">
        <f t="shared" si="7"/>
        <v>2.6247485213667812</v>
      </c>
      <c r="T6" s="89">
        <f t="shared" si="8"/>
        <v>1772.684035369999</v>
      </c>
      <c r="U6" s="93">
        <f t="shared" si="9"/>
        <v>7.0621676587042465E-2</v>
      </c>
      <c r="V6" s="89">
        <f t="shared" si="10"/>
        <v>-97.368017019900435</v>
      </c>
      <c r="W6" s="93">
        <f t="shared" si="11"/>
        <v>-3.6231555806872143E-3</v>
      </c>
    </row>
    <row r="7" spans="1:23" ht="13.5" thickBot="1">
      <c r="A7" s="88" t="str">
        <f>NOx!A7</f>
        <v>Colorado</v>
      </c>
      <c r="B7" s="89">
        <f>NOx!B7</f>
        <v>334634.6692305422</v>
      </c>
      <c r="C7" s="89">
        <f>NOx!C7</f>
        <v>253290.70646947651</v>
      </c>
      <c r="D7" s="89">
        <f>NOx!D7</f>
        <v>237295.96541503069</v>
      </c>
      <c r="E7" s="89">
        <f>Remedy!O7</f>
        <v>237246.23849523067</v>
      </c>
      <c r="F7" s="89">
        <f t="shared" si="0"/>
        <v>-81343.96276106569</v>
      </c>
      <c r="G7" s="93">
        <f t="shared" si="1"/>
        <v>-0.24308289080778067</v>
      </c>
      <c r="H7" s="89">
        <f t="shared" si="2"/>
        <v>-15994.741054445825</v>
      </c>
      <c r="I7" s="93">
        <f t="shared" si="3"/>
        <v>-6.3147761232105512E-2</v>
      </c>
      <c r="J7" s="89">
        <f t="shared" si="4"/>
        <v>-49.726919800014002</v>
      </c>
      <c r="K7" s="93">
        <f t="shared" si="5"/>
        <v>-2.0955653296945699E-4</v>
      </c>
      <c r="M7" s="96" t="str">
        <f>NOx!A7</f>
        <v>Colorado</v>
      </c>
      <c r="N7" s="89">
        <f>NOx!Q7</f>
        <v>73908.897561745995</v>
      </c>
      <c r="O7" s="89">
        <f>NOx!R7</f>
        <v>48464.037602160002</v>
      </c>
      <c r="P7" s="89">
        <f>NOx!S7</f>
        <v>49380.7029998</v>
      </c>
      <c r="Q7" s="89">
        <f>Remedy!K7</f>
        <v>49330.97608</v>
      </c>
      <c r="R7" s="89">
        <f t="shared" si="6"/>
        <v>-25444.859959585992</v>
      </c>
      <c r="S7" s="93">
        <f t="shared" si="7"/>
        <v>-0.34427329860154515</v>
      </c>
      <c r="T7" s="89">
        <f t="shared" si="8"/>
        <v>916.66539763999754</v>
      </c>
      <c r="U7" s="93">
        <f t="shared" si="9"/>
        <v>1.8914342324609423E-2</v>
      </c>
      <c r="V7" s="89">
        <f t="shared" si="10"/>
        <v>-49.72691979999945</v>
      </c>
      <c r="W7" s="93">
        <f t="shared" si="11"/>
        <v>-1.0070111760093988E-3</v>
      </c>
    </row>
    <row r="8" spans="1:23" ht="13.5" thickBot="1">
      <c r="A8" s="88" t="str">
        <f>NOx!A8</f>
        <v>Connecticut</v>
      </c>
      <c r="B8" s="89">
        <f>NOx!B8</f>
        <v>129736.04212672227</v>
      </c>
      <c r="C8" s="89">
        <f>NOx!C8</f>
        <v>88659.970858852786</v>
      </c>
      <c r="D8" s="89">
        <f>NOx!D8</f>
        <v>80786.944299321578</v>
      </c>
      <c r="E8" s="89">
        <f>Remedy!O8</f>
        <v>80792.871652221584</v>
      </c>
      <c r="F8" s="89">
        <f t="shared" si="0"/>
        <v>-41076.071267869484</v>
      </c>
      <c r="G8" s="93">
        <f t="shared" si="1"/>
        <v>-0.31661264359943714</v>
      </c>
      <c r="H8" s="89">
        <f t="shared" si="2"/>
        <v>-7873.0265595312085</v>
      </c>
      <c r="I8" s="93">
        <f t="shared" si="3"/>
        <v>-8.880023852100194E-2</v>
      </c>
      <c r="J8" s="89">
        <f t="shared" si="4"/>
        <v>5.9273529000056442</v>
      </c>
      <c r="K8" s="93">
        <f t="shared" si="5"/>
        <v>7.3370183157867261E-5</v>
      </c>
      <c r="M8" s="96" t="str">
        <f>NOx!A8</f>
        <v>Connecticut</v>
      </c>
      <c r="N8" s="89">
        <f>NOx!Q8</f>
        <v>6864.7497228368002</v>
      </c>
      <c r="O8" s="89">
        <f>NOx!R8</f>
        <v>2603.0693535</v>
      </c>
      <c r="P8" s="89">
        <f>NOx!S8</f>
        <v>2854.4339920999901</v>
      </c>
      <c r="Q8" s="89">
        <f>Remedy!K8</f>
        <v>2860.3613449999998</v>
      </c>
      <c r="R8" s="89">
        <f t="shared" si="6"/>
        <v>-4261.6803693368001</v>
      </c>
      <c r="S8" s="93">
        <f t="shared" si="7"/>
        <v>-0.62080637188557208</v>
      </c>
      <c r="T8" s="89">
        <f t="shared" si="8"/>
        <v>251.36463859999003</v>
      </c>
      <c r="U8" s="93">
        <f t="shared" si="9"/>
        <v>9.6564710526061678E-2</v>
      </c>
      <c r="V8" s="89">
        <f t="shared" si="10"/>
        <v>5.9273529000097369</v>
      </c>
      <c r="W8" s="93">
        <f t="shared" si="11"/>
        <v>2.0765422904906686E-3</v>
      </c>
    </row>
    <row r="9" spans="1:23" ht="13.5" thickBot="1">
      <c r="A9" s="88" t="str">
        <f>NOx!A9</f>
        <v>Delaware</v>
      </c>
      <c r="B9" s="89">
        <f>NOx!B9</f>
        <v>58485.741235917209</v>
      </c>
      <c r="C9" s="89">
        <f>NOx!C9</f>
        <v>35549.479571382682</v>
      </c>
      <c r="D9" s="89">
        <f>NOx!D9</f>
        <v>31729.119863631724</v>
      </c>
      <c r="E9" s="89">
        <f>Remedy!O9</f>
        <v>31744.383642841723</v>
      </c>
      <c r="F9" s="89">
        <f t="shared" si="0"/>
        <v>-22936.261664534526</v>
      </c>
      <c r="G9" s="93">
        <f t="shared" si="1"/>
        <v>-0.39216843592723299</v>
      </c>
      <c r="H9" s="89">
        <f t="shared" si="2"/>
        <v>-3820.3597077509585</v>
      </c>
      <c r="I9" s="93">
        <f t="shared" si="3"/>
        <v>-0.10746598132554229</v>
      </c>
      <c r="J9" s="89">
        <f t="shared" si="4"/>
        <v>15.263779209999484</v>
      </c>
      <c r="K9" s="93">
        <f t="shared" si="5"/>
        <v>4.8106532029887789E-4</v>
      </c>
      <c r="M9" s="96" t="str">
        <f>NOx!A9</f>
        <v>Delaware</v>
      </c>
      <c r="N9" s="89">
        <f>NOx!Q9</f>
        <v>11916.757688834899</v>
      </c>
      <c r="O9" s="89">
        <f>NOx!R9</f>
        <v>2638.6880484899998</v>
      </c>
      <c r="P9" s="89">
        <f>NOx!S9</f>
        <v>1701.40319479</v>
      </c>
      <c r="Q9" s="89">
        <f>Remedy!K9</f>
        <v>1716.666974</v>
      </c>
      <c r="R9" s="89">
        <f t="shared" si="6"/>
        <v>-9278.0696403449001</v>
      </c>
      <c r="S9" s="93">
        <f t="shared" si="7"/>
        <v>-0.778573323601079</v>
      </c>
      <c r="T9" s="89">
        <f t="shared" si="8"/>
        <v>-937.28485369999976</v>
      </c>
      <c r="U9" s="93">
        <f t="shared" si="9"/>
        <v>-0.35520866297035941</v>
      </c>
      <c r="V9" s="89">
        <f t="shared" si="10"/>
        <v>15.263779209999939</v>
      </c>
      <c r="W9" s="93">
        <f t="shared" si="11"/>
        <v>8.9712886732200535E-3</v>
      </c>
    </row>
    <row r="10" spans="1:23" ht="13.5" thickBot="1">
      <c r="A10" s="88" t="str">
        <f>NOx!A10</f>
        <v>District of Columbia</v>
      </c>
      <c r="B10" s="89">
        <f>NOx!B10</f>
        <v>16801.890340566275</v>
      </c>
      <c r="C10" s="89">
        <f>NOx!C10</f>
        <v>11039.547359932589</v>
      </c>
      <c r="D10" s="89">
        <f>NOx!D10</f>
        <v>9772.8382069049549</v>
      </c>
      <c r="E10" s="89">
        <f>Remedy!O10</f>
        <v>9772.8382069049549</v>
      </c>
      <c r="F10" s="89">
        <f t="shared" si="0"/>
        <v>-5762.3429806336862</v>
      </c>
      <c r="G10" s="93">
        <f t="shared" si="1"/>
        <v>-0.34295801626089401</v>
      </c>
      <c r="H10" s="89">
        <f t="shared" si="2"/>
        <v>-1266.7091530276339</v>
      </c>
      <c r="I10" s="93">
        <f t="shared" si="3"/>
        <v>-0.11474285237681782</v>
      </c>
      <c r="J10" s="89">
        <f t="shared" si="4"/>
        <v>0</v>
      </c>
      <c r="K10" s="93">
        <f t="shared" si="5"/>
        <v>0</v>
      </c>
      <c r="M10" s="96" t="str">
        <f>NOx!A10</f>
        <v>District of Columbia</v>
      </c>
      <c r="N10" s="89">
        <f>NOx!Q10</f>
        <v>492.18306100000001</v>
      </c>
      <c r="O10" s="89">
        <f>NOx!R10</f>
        <v>0</v>
      </c>
      <c r="P10" s="89">
        <f>NOx!S10</f>
        <v>0</v>
      </c>
      <c r="Q10" s="89">
        <f>Remedy!K10</f>
        <v>0</v>
      </c>
      <c r="R10" s="89">
        <f t="shared" si="6"/>
        <v>-492.18306100000001</v>
      </c>
      <c r="S10" s="93">
        <f t="shared" si="7"/>
        <v>-1</v>
      </c>
      <c r="T10" s="89">
        <f t="shared" si="8"/>
        <v>0</v>
      </c>
      <c r="U10" s="93"/>
      <c r="V10" s="89">
        <f t="shared" si="10"/>
        <v>0</v>
      </c>
      <c r="W10" s="93"/>
    </row>
    <row r="11" spans="1:23" ht="13.5" thickBot="1">
      <c r="A11" s="88" t="str">
        <f>NOx!A11</f>
        <v>Florida</v>
      </c>
      <c r="B11" s="89">
        <f>NOx!B11</f>
        <v>1056174.0325188159</v>
      </c>
      <c r="C11" s="89">
        <f>NOx!C11</f>
        <v>683733.1630129352</v>
      </c>
      <c r="D11" s="89">
        <f>NOx!D11</f>
        <v>638227.43057688384</v>
      </c>
      <c r="E11" s="89">
        <f>Remedy!O11</f>
        <v>616154.43200801394</v>
      </c>
      <c r="F11" s="89">
        <f t="shared" si="0"/>
        <v>-372440.86950588075</v>
      </c>
      <c r="G11" s="93">
        <f t="shared" si="1"/>
        <v>-0.35263210232282022</v>
      </c>
      <c r="H11" s="89">
        <f t="shared" si="2"/>
        <v>-45505.732436051359</v>
      </c>
      <c r="I11" s="93">
        <f t="shared" si="3"/>
        <v>-6.6554812458600107E-2</v>
      </c>
      <c r="J11" s="89">
        <f t="shared" si="4"/>
        <v>-22072.998568869894</v>
      </c>
      <c r="K11" s="93">
        <f t="shared" si="5"/>
        <v>-3.4584847832250729E-2</v>
      </c>
      <c r="M11" s="96" t="str">
        <f>NOx!A11</f>
        <v>Florida</v>
      </c>
      <c r="N11" s="89">
        <f>NOx!Q11</f>
        <v>217282.123758167</v>
      </c>
      <c r="O11" s="89">
        <f>NOx!R11</f>
        <v>91072.296699389903</v>
      </c>
      <c r="P11" s="89">
        <f>NOx!S11</f>
        <v>100580.96538887</v>
      </c>
      <c r="Q11" s="89">
        <f>Remedy!K11</f>
        <v>78507.966820000001</v>
      </c>
      <c r="R11" s="89">
        <f t="shared" si="6"/>
        <v>-126209.8270587771</v>
      </c>
      <c r="S11" s="93">
        <f t="shared" si="7"/>
        <v>-0.58085692865947625</v>
      </c>
      <c r="T11" s="89">
        <f t="shared" si="8"/>
        <v>9508.6686894800951</v>
      </c>
      <c r="U11" s="93">
        <f t="shared" si="9"/>
        <v>0.10440791584367493</v>
      </c>
      <c r="V11" s="89">
        <f t="shared" si="10"/>
        <v>-22072.998568869996</v>
      </c>
      <c r="W11" s="93">
        <f t="shared" si="11"/>
        <v>-0.21945502793227845</v>
      </c>
    </row>
    <row r="12" spans="1:23" ht="13.5" thickBot="1">
      <c r="A12" s="88" t="str">
        <f>NOx!A12</f>
        <v>Georgia</v>
      </c>
      <c r="B12" s="89">
        <f>NOx!B12</f>
        <v>662673.03991473676</v>
      </c>
      <c r="C12" s="89">
        <f>NOx!C12</f>
        <v>456393.23387334531</v>
      </c>
      <c r="D12" s="89">
        <f>NOx!D12</f>
        <v>403690.98216186569</v>
      </c>
      <c r="E12" s="89">
        <f>Remedy!O12</f>
        <v>395763.75446395564</v>
      </c>
      <c r="F12" s="89">
        <f t="shared" si="0"/>
        <v>-206279.80604139145</v>
      </c>
      <c r="G12" s="93">
        <f t="shared" si="1"/>
        <v>-0.31128443986182475</v>
      </c>
      <c r="H12" s="89">
        <f t="shared" si="2"/>
        <v>-52702.251711479621</v>
      </c>
      <c r="I12" s="93">
        <f t="shared" si="3"/>
        <v>-0.11547553250122271</v>
      </c>
      <c r="J12" s="89">
        <f t="shared" si="4"/>
        <v>-7927.2276979100425</v>
      </c>
      <c r="K12" s="93">
        <f t="shared" si="5"/>
        <v>-1.9636870894310706E-2</v>
      </c>
      <c r="M12" s="96" t="str">
        <f>NOx!A12</f>
        <v>Georgia</v>
      </c>
      <c r="N12" s="89">
        <f>NOx!Q12</f>
        <v>111281.327969241</v>
      </c>
      <c r="O12" s="89">
        <f>NOx!R12</f>
        <v>67682.113712310005</v>
      </c>
      <c r="P12" s="89">
        <f>NOx!S12</f>
        <v>49411.04520791</v>
      </c>
      <c r="Q12" s="89">
        <f>Remedy!K12</f>
        <v>41483.817510000001</v>
      </c>
      <c r="R12" s="89">
        <f t="shared" si="6"/>
        <v>-43599.214256930994</v>
      </c>
      <c r="S12" s="93">
        <f t="shared" si="7"/>
        <v>-0.39179272077865701</v>
      </c>
      <c r="T12" s="89">
        <f t="shared" si="8"/>
        <v>-18271.068504400006</v>
      </c>
      <c r="U12" s="93">
        <f t="shared" si="9"/>
        <v>-0.26995416517372844</v>
      </c>
      <c r="V12" s="89">
        <f t="shared" si="10"/>
        <v>-7927.2276979099988</v>
      </c>
      <c r="W12" s="93">
        <f t="shared" si="11"/>
        <v>-0.16043432525165371</v>
      </c>
    </row>
    <row r="13" spans="1:23" ht="13.5" thickBot="1">
      <c r="A13" s="88" t="str">
        <f>NOx!A13</f>
        <v>Idaho</v>
      </c>
      <c r="B13" s="89">
        <f>NOx!B13</f>
        <v>122227.94928580883</v>
      </c>
      <c r="C13" s="89">
        <f>NOx!C13</f>
        <v>105887.85548986938</v>
      </c>
      <c r="D13" s="89">
        <f>NOx!D13</f>
        <v>101710.29847176014</v>
      </c>
      <c r="E13" s="89">
        <f>Remedy!O13</f>
        <v>101710.34992889014</v>
      </c>
      <c r="F13" s="89">
        <f t="shared" si="0"/>
        <v>-16340.093795939451</v>
      </c>
      <c r="G13" s="93">
        <f t="shared" si="1"/>
        <v>-0.13368541230885728</v>
      </c>
      <c r="H13" s="89">
        <f t="shared" si="2"/>
        <v>-4177.557018109248</v>
      </c>
      <c r="I13" s="93">
        <f t="shared" si="3"/>
        <v>-3.9452654875128036E-2</v>
      </c>
      <c r="J13" s="89">
        <f t="shared" si="4"/>
        <v>5.1457130000926554E-2</v>
      </c>
      <c r="K13" s="93">
        <f t="shared" si="5"/>
        <v>5.0591858222905154E-7</v>
      </c>
      <c r="M13" s="96" t="str">
        <f>NOx!A13</f>
        <v>Idaho</v>
      </c>
      <c r="N13" s="89">
        <f>NOx!Q13</f>
        <v>19.239999999999998</v>
      </c>
      <c r="O13" s="89">
        <f>NOx!R13</f>
        <v>608.46038586999896</v>
      </c>
      <c r="P13" s="89">
        <f>NOx!S13</f>
        <v>608.40892876999897</v>
      </c>
      <c r="Q13" s="89">
        <f>Remedy!K13</f>
        <v>608.46038590000001</v>
      </c>
      <c r="R13" s="89">
        <f t="shared" si="6"/>
        <v>589.22038586999895</v>
      </c>
      <c r="S13" s="93">
        <f t="shared" si="7"/>
        <v>30.624760180353377</v>
      </c>
      <c r="T13" s="89">
        <f t="shared" si="8"/>
        <v>-5.1457099999993261E-2</v>
      </c>
      <c r="U13" s="93">
        <f t="shared" si="9"/>
        <v>-8.4569351094924627E-5</v>
      </c>
      <c r="V13" s="89">
        <f t="shared" si="10"/>
        <v>5.1457130001040241E-2</v>
      </c>
      <c r="W13" s="93">
        <f t="shared" si="11"/>
        <v>8.4576552985620197E-5</v>
      </c>
    </row>
    <row r="14" spans="1:23" ht="13.5" thickBot="1">
      <c r="A14" s="88" t="str">
        <f>NOx!A14</f>
        <v>Illinois</v>
      </c>
      <c r="B14" s="89">
        <f>NOx!B14</f>
        <v>865138.95153815614</v>
      </c>
      <c r="C14" s="89">
        <f>NOx!C14</f>
        <v>583602.2628175295</v>
      </c>
      <c r="D14" s="89">
        <f>NOx!D14</f>
        <v>546467.21049974719</v>
      </c>
      <c r="E14" s="89">
        <f>Remedy!O14</f>
        <v>540360.58712632733</v>
      </c>
      <c r="F14" s="89">
        <f t="shared" si="0"/>
        <v>-281536.68872062664</v>
      </c>
      <c r="G14" s="93">
        <f t="shared" si="1"/>
        <v>-0.32542366543556295</v>
      </c>
      <c r="H14" s="89">
        <f t="shared" si="2"/>
        <v>-37135.052317782305</v>
      </c>
      <c r="I14" s="93">
        <f t="shared" si="3"/>
        <v>-6.3630754511644239E-2</v>
      </c>
      <c r="J14" s="89">
        <f t="shared" si="4"/>
        <v>-6106.6233734198613</v>
      </c>
      <c r="K14" s="93">
        <f t="shared" si="5"/>
        <v>-1.1174729711294703E-2</v>
      </c>
      <c r="M14" s="96" t="str">
        <f>NOx!A14</f>
        <v>Illinois</v>
      </c>
      <c r="N14" s="89">
        <f>NOx!Q14</f>
        <v>127939.695383725</v>
      </c>
      <c r="O14" s="89">
        <f>NOx!R14</f>
        <v>52481.010787379899</v>
      </c>
      <c r="P14" s="89">
        <f>NOx!S14</f>
        <v>55269.0802234199</v>
      </c>
      <c r="Q14" s="89">
        <f>Remedy!K14</f>
        <v>49162.456850000002</v>
      </c>
      <c r="R14" s="89">
        <f t="shared" si="6"/>
        <v>-75458.684596345105</v>
      </c>
      <c r="S14" s="93">
        <f t="shared" si="7"/>
        <v>-0.58979884522957904</v>
      </c>
      <c r="T14" s="89">
        <f t="shared" si="8"/>
        <v>2788.0694360400012</v>
      </c>
      <c r="U14" s="93">
        <f t="shared" si="9"/>
        <v>5.3125299879141198E-2</v>
      </c>
      <c r="V14" s="89">
        <f t="shared" si="10"/>
        <v>-6106.6233734198977</v>
      </c>
      <c r="W14" s="93">
        <f t="shared" si="11"/>
        <v>-0.11048896324553376</v>
      </c>
    </row>
    <row r="15" spans="1:23" ht="13.5" thickBot="1">
      <c r="A15" s="88" t="str">
        <f>NOx!A15</f>
        <v>Indiana</v>
      </c>
      <c r="B15" s="89">
        <f>NOx!B15</f>
        <v>673669.16178029252</v>
      </c>
      <c r="C15" s="89">
        <f>NOx!C15</f>
        <v>455325.10735011339</v>
      </c>
      <c r="D15" s="89">
        <f>NOx!D15</f>
        <v>431342.04535104905</v>
      </c>
      <c r="E15" s="89">
        <f>Remedy!O15</f>
        <v>424250.00590934907</v>
      </c>
      <c r="F15" s="89">
        <f t="shared" si="0"/>
        <v>-218344.05443017912</v>
      </c>
      <c r="G15" s="93">
        <f t="shared" si="1"/>
        <v>-0.3241116957961464</v>
      </c>
      <c r="H15" s="89">
        <f t="shared" si="2"/>
        <v>-23983.061999064346</v>
      </c>
      <c r="I15" s="93">
        <f t="shared" si="3"/>
        <v>-5.2672390808054075E-2</v>
      </c>
      <c r="J15" s="89">
        <f t="shared" si="4"/>
        <v>-7092.039441699977</v>
      </c>
      <c r="K15" s="93">
        <f t="shared" si="5"/>
        <v>-1.644179953736738E-2</v>
      </c>
      <c r="M15" s="96" t="str">
        <f>NOx!A15</f>
        <v>Indiana</v>
      </c>
      <c r="N15" s="89">
        <f>NOx!Q15</f>
        <v>213587.75119916999</v>
      </c>
      <c r="O15" s="89">
        <f>NOx!R15</f>
        <v>120592.68841089901</v>
      </c>
      <c r="P15" s="89">
        <f>NOx!S15</f>
        <v>117831.8756417</v>
      </c>
      <c r="Q15" s="89">
        <f>Remedy!K15</f>
        <v>110739.83620000001</v>
      </c>
      <c r="R15" s="89">
        <f t="shared" si="6"/>
        <v>-92995.062788270981</v>
      </c>
      <c r="S15" s="93">
        <f t="shared" si="7"/>
        <v>-0.43539511168668721</v>
      </c>
      <c r="T15" s="89">
        <f t="shared" si="8"/>
        <v>-2760.8127691990085</v>
      </c>
      <c r="U15" s="93">
        <f t="shared" si="9"/>
        <v>-2.2893699490237833E-2</v>
      </c>
      <c r="V15" s="89">
        <f t="shared" si="10"/>
        <v>-7092.0394416999916</v>
      </c>
      <c r="W15" s="93">
        <f t="shared" si="11"/>
        <v>-6.0187783679734291E-2</v>
      </c>
    </row>
    <row r="16" spans="1:23" ht="13.5" thickBot="1">
      <c r="A16" s="88" t="str">
        <f>NOx!A16</f>
        <v>Iowa</v>
      </c>
      <c r="B16" s="89">
        <f>NOx!B16</f>
        <v>331033.60931063117</v>
      </c>
      <c r="C16" s="89">
        <f>NOx!C16</f>
        <v>238425.45965756199</v>
      </c>
      <c r="D16" s="89">
        <f>NOx!D16</f>
        <v>223389.56984282032</v>
      </c>
      <c r="E16" s="89">
        <f>Remedy!O16</f>
        <v>217220.9397156203</v>
      </c>
      <c r="F16" s="89">
        <f t="shared" si="0"/>
        <v>-92608.14965306918</v>
      </c>
      <c r="G16" s="93">
        <f t="shared" si="1"/>
        <v>-0.27975452355403801</v>
      </c>
      <c r="H16" s="89">
        <f t="shared" si="2"/>
        <v>-15035.889814741677</v>
      </c>
      <c r="I16" s="93">
        <f t="shared" si="3"/>
        <v>-6.3063272841486551E-2</v>
      </c>
      <c r="J16" s="89">
        <f t="shared" si="4"/>
        <v>-6168.6301272000128</v>
      </c>
      <c r="K16" s="93">
        <f t="shared" si="5"/>
        <v>-2.7613778617955789E-2</v>
      </c>
      <c r="M16" s="96" t="str">
        <f>NOx!A16</f>
        <v>Iowa</v>
      </c>
      <c r="N16" s="89">
        <f>NOx!Q16</f>
        <v>72805.988523923705</v>
      </c>
      <c r="O16" s="89">
        <f>NOx!R16</f>
        <v>46105.181511000003</v>
      </c>
      <c r="P16" s="89">
        <f>NOx!S16</f>
        <v>48399.9991372</v>
      </c>
      <c r="Q16" s="89">
        <f>Remedy!K16</f>
        <v>42231.369010000002</v>
      </c>
      <c r="R16" s="89">
        <f t="shared" si="6"/>
        <v>-26700.807012923702</v>
      </c>
      <c r="S16" s="93">
        <f t="shared" si="7"/>
        <v>-0.36673915915790284</v>
      </c>
      <c r="T16" s="89">
        <f t="shared" si="8"/>
        <v>2294.8176261999979</v>
      </c>
      <c r="U16" s="93">
        <f t="shared" si="9"/>
        <v>4.9773529807110486E-2</v>
      </c>
      <c r="V16" s="89">
        <f t="shared" si="10"/>
        <v>-6168.6301271999982</v>
      </c>
      <c r="W16" s="93">
        <f t="shared" si="11"/>
        <v>-0.12745103795794946</v>
      </c>
    </row>
    <row r="17" spans="1:23" ht="13.5" thickBot="1">
      <c r="A17" s="88" t="str">
        <f>NOx!A17</f>
        <v>Kansas</v>
      </c>
      <c r="B17" s="89">
        <f>NOx!B17</f>
        <v>387554.35975901899</v>
      </c>
      <c r="C17" s="89">
        <f>NOx!C17</f>
        <v>271578.0623755327</v>
      </c>
      <c r="D17" s="89">
        <f>NOx!D17</f>
        <v>248691.74957881207</v>
      </c>
      <c r="E17" s="89">
        <f>Remedy!O17</f>
        <v>240383.62708369215</v>
      </c>
      <c r="F17" s="89">
        <f t="shared" si="0"/>
        <v>-115976.29738348629</v>
      </c>
      <c r="G17" s="93">
        <f t="shared" si="1"/>
        <v>-0.29925169066760149</v>
      </c>
      <c r="H17" s="89">
        <f t="shared" si="2"/>
        <v>-22886.312796720624</v>
      </c>
      <c r="I17" s="93">
        <f t="shared" si="3"/>
        <v>-8.4271581424989653E-2</v>
      </c>
      <c r="J17" s="89">
        <f t="shared" si="4"/>
        <v>-8308.1224951199256</v>
      </c>
      <c r="K17" s="93">
        <f t="shared" si="5"/>
        <v>-3.3407310492570348E-2</v>
      </c>
      <c r="M17" s="96" t="str">
        <f>NOx!A17</f>
        <v>Kansas</v>
      </c>
      <c r="N17" s="89">
        <f>NOx!Q17</f>
        <v>90220.199267306103</v>
      </c>
      <c r="O17" s="89">
        <f>NOx!R17</f>
        <v>37239.505249050002</v>
      </c>
      <c r="P17" s="89">
        <f>NOx!S17</f>
        <v>32636.5016851199</v>
      </c>
      <c r="Q17" s="89">
        <f>Remedy!K17</f>
        <v>24328.37919</v>
      </c>
      <c r="R17" s="89">
        <f t="shared" si="6"/>
        <v>-52980.694018256101</v>
      </c>
      <c r="S17" s="93">
        <f t="shared" si="7"/>
        <v>-0.58723760808024716</v>
      </c>
      <c r="T17" s="89">
        <f t="shared" si="8"/>
        <v>-4603.0035639301022</v>
      </c>
      <c r="U17" s="93">
        <f t="shared" si="9"/>
        <v>-0.12360538984463353</v>
      </c>
      <c r="V17" s="89">
        <f t="shared" si="10"/>
        <v>-8308.1224951199001</v>
      </c>
      <c r="W17" s="93">
        <f t="shared" si="11"/>
        <v>-0.25456535063952207</v>
      </c>
    </row>
    <row r="18" spans="1:23" ht="13.5" thickBot="1">
      <c r="A18" s="88" t="str">
        <f>NOx!A18</f>
        <v>Kentucky</v>
      </c>
      <c r="B18" s="89">
        <f>NOx!B18</f>
        <v>482262.21948378597</v>
      </c>
      <c r="C18" s="89">
        <f>NOx!C18</f>
        <v>318047.75948815729</v>
      </c>
      <c r="D18" s="89">
        <f>NOx!D18</f>
        <v>294261.71725438983</v>
      </c>
      <c r="E18" s="89">
        <f>Remedy!O18</f>
        <v>286805.72452462977</v>
      </c>
      <c r="F18" s="89">
        <f t="shared" si="0"/>
        <v>-164214.45999562868</v>
      </c>
      <c r="G18" s="93">
        <f t="shared" si="1"/>
        <v>-0.34050865558451587</v>
      </c>
      <c r="H18" s="89">
        <f t="shared" si="2"/>
        <v>-23786.042233767454</v>
      </c>
      <c r="I18" s="93">
        <f t="shared" si="3"/>
        <v>-7.4787642812032262E-2</v>
      </c>
      <c r="J18" s="89">
        <f t="shared" si="4"/>
        <v>-7455.9927297600661</v>
      </c>
      <c r="K18" s="93">
        <f t="shared" si="5"/>
        <v>-2.5337963766840745E-2</v>
      </c>
      <c r="M18" s="96" t="str">
        <f>NOx!A18</f>
        <v>Kentucky</v>
      </c>
      <c r="N18" s="89">
        <f>NOx!Q18</f>
        <v>164782.675463625</v>
      </c>
      <c r="O18" s="89">
        <f>NOx!R18</f>
        <v>88194.728498149998</v>
      </c>
      <c r="P18" s="89">
        <f>NOx!S18</f>
        <v>83543.619049760004</v>
      </c>
      <c r="Q18" s="89">
        <f>Remedy!K18</f>
        <v>76087.626319999996</v>
      </c>
      <c r="R18" s="89">
        <f t="shared" si="6"/>
        <v>-76587.946965474999</v>
      </c>
      <c r="S18" s="93">
        <f t="shared" si="7"/>
        <v>-0.46478154787808035</v>
      </c>
      <c r="T18" s="89">
        <f t="shared" si="8"/>
        <v>-4651.1094483899942</v>
      </c>
      <c r="U18" s="93">
        <f t="shared" si="9"/>
        <v>-5.2736819168138348E-2</v>
      </c>
      <c r="V18" s="89">
        <f t="shared" si="10"/>
        <v>-7455.9927297600079</v>
      </c>
      <c r="W18" s="93">
        <f t="shared" si="11"/>
        <v>-8.9246705069349355E-2</v>
      </c>
    </row>
    <row r="19" spans="1:23" ht="13.5" thickBot="1">
      <c r="A19" s="88" t="str">
        <f>NOx!A19</f>
        <v>Louisiana</v>
      </c>
      <c r="B19" s="89">
        <f>NOx!B19</f>
        <v>626542.01534121367</v>
      </c>
      <c r="C19" s="89">
        <f>NOx!C19</f>
        <v>494774.22186632152</v>
      </c>
      <c r="D19" s="89">
        <f>NOx!D19</f>
        <v>466088.65398804768</v>
      </c>
      <c r="E19" s="89">
        <f>Remedy!O19</f>
        <v>466097.64969921781</v>
      </c>
      <c r="F19" s="89">
        <f t="shared" si="0"/>
        <v>-131767.79347489215</v>
      </c>
      <c r="G19" s="93">
        <f t="shared" si="1"/>
        <v>-0.21030958858063437</v>
      </c>
      <c r="H19" s="89">
        <f t="shared" si="2"/>
        <v>-28685.56787827384</v>
      </c>
      <c r="I19" s="93">
        <f t="shared" si="3"/>
        <v>-5.7977086538724583E-2</v>
      </c>
      <c r="J19" s="89">
        <f t="shared" si="4"/>
        <v>8.9957111701369286</v>
      </c>
      <c r="K19" s="93">
        <f t="shared" si="5"/>
        <v>1.9300429420810602E-5</v>
      </c>
      <c r="M19" s="96" t="str">
        <f>NOx!A19</f>
        <v>Louisiana</v>
      </c>
      <c r="N19" s="89">
        <f>NOx!Q19</f>
        <v>64987.315018280002</v>
      </c>
      <c r="O19" s="89">
        <f>NOx!R19</f>
        <v>30452.8754529699</v>
      </c>
      <c r="P19" s="89">
        <f>NOx!S19</f>
        <v>31573.231298829902</v>
      </c>
      <c r="Q19" s="89">
        <f>Remedy!K19</f>
        <v>31582.227009999999</v>
      </c>
      <c r="R19" s="89">
        <f t="shared" si="6"/>
        <v>-34534.439565310102</v>
      </c>
      <c r="S19" s="93">
        <f t="shared" si="7"/>
        <v>-0.53140277538156577</v>
      </c>
      <c r="T19" s="89">
        <f t="shared" si="8"/>
        <v>1120.3558458600019</v>
      </c>
      <c r="U19" s="93">
        <f t="shared" si="9"/>
        <v>3.6789821295865173E-2</v>
      </c>
      <c r="V19" s="89">
        <f t="shared" si="10"/>
        <v>8.9957111700969108</v>
      </c>
      <c r="W19" s="93">
        <f t="shared" si="11"/>
        <v>2.8491575933282096E-4</v>
      </c>
    </row>
    <row r="20" spans="1:23" ht="13.5" thickBot="1">
      <c r="A20" s="88" t="str">
        <f>NOx!A20</f>
        <v>Maine</v>
      </c>
      <c r="B20" s="89">
        <f>NOx!B20</f>
        <v>86093.770447049013</v>
      </c>
      <c r="C20" s="89">
        <f>NOx!C20</f>
        <v>66632.648820126342</v>
      </c>
      <c r="D20" s="89">
        <f>NOx!D20</f>
        <v>61657.330764437691</v>
      </c>
      <c r="E20" s="89">
        <f>Remedy!O20</f>
        <v>61657.33076428769</v>
      </c>
      <c r="F20" s="89">
        <f t="shared" si="0"/>
        <v>-19461.121626922672</v>
      </c>
      <c r="G20" s="93">
        <f t="shared" si="1"/>
        <v>-0.22604564216283235</v>
      </c>
      <c r="H20" s="89">
        <f t="shared" si="2"/>
        <v>-4975.3180556886509</v>
      </c>
      <c r="I20" s="93">
        <f t="shared" si="3"/>
        <v>-7.4667871438210937E-2</v>
      </c>
      <c r="J20" s="89">
        <f t="shared" si="4"/>
        <v>-1.5000114217400551E-7</v>
      </c>
      <c r="K20" s="93">
        <f t="shared" si="5"/>
        <v>-2.4328192660023838E-12</v>
      </c>
      <c r="M20" s="96" t="str">
        <f>NOx!A20</f>
        <v>Maine</v>
      </c>
      <c r="N20" s="89">
        <f>NOx!Q20</f>
        <v>1099.9133218136999</v>
      </c>
      <c r="O20" s="89">
        <f>NOx!R20</f>
        <v>4863.9544881399897</v>
      </c>
      <c r="P20" s="89">
        <f>NOx!S20</f>
        <v>5402.36629515</v>
      </c>
      <c r="Q20" s="89">
        <f>Remedy!K20</f>
        <v>5402.3662949999998</v>
      </c>
      <c r="R20" s="89">
        <f t="shared" si="6"/>
        <v>3764.0411663262898</v>
      </c>
      <c r="S20" s="93">
        <f t="shared" si="7"/>
        <v>3.4221252635794808</v>
      </c>
      <c r="T20" s="89">
        <f t="shared" si="8"/>
        <v>538.41180701001031</v>
      </c>
      <c r="U20" s="93">
        <f t="shared" si="9"/>
        <v>0.11069425265446979</v>
      </c>
      <c r="V20" s="89">
        <f t="shared" si="10"/>
        <v>-1.5000023267930374E-7</v>
      </c>
      <c r="W20" s="93">
        <f t="shared" si="11"/>
        <v>-2.7765653879109819E-11</v>
      </c>
    </row>
    <row r="21" spans="1:23" ht="13.5" thickBot="1">
      <c r="A21" s="88" t="str">
        <f>NOx!A21</f>
        <v>Maryland</v>
      </c>
      <c r="B21" s="89">
        <f>NOx!B21</f>
        <v>312230.29936707759</v>
      </c>
      <c r="C21" s="89">
        <f>NOx!C21</f>
        <v>197441.37263432523</v>
      </c>
      <c r="D21" s="89">
        <f>NOx!D21</f>
        <v>181908.84743164634</v>
      </c>
      <c r="E21" s="89">
        <f>Remedy!O21</f>
        <v>181533.36413497644</v>
      </c>
      <c r="F21" s="89">
        <f t="shared" si="0"/>
        <v>-114788.92673275236</v>
      </c>
      <c r="G21" s="93">
        <f t="shared" si="1"/>
        <v>-0.36764185591674198</v>
      </c>
      <c r="H21" s="89">
        <f t="shared" si="2"/>
        <v>-15532.525202678895</v>
      </c>
      <c r="I21" s="93">
        <f t="shared" si="3"/>
        <v>-7.8669049933349999E-2</v>
      </c>
      <c r="J21" s="89">
        <f t="shared" si="4"/>
        <v>-375.48329666990321</v>
      </c>
      <c r="K21" s="93">
        <f t="shared" si="5"/>
        <v>-2.0641288313972411E-3</v>
      </c>
      <c r="M21" s="96" t="str">
        <f>NOx!A21</f>
        <v>Maryland</v>
      </c>
      <c r="N21" s="89">
        <f>NOx!Q21</f>
        <v>62574.172204541901</v>
      </c>
      <c r="O21" s="89">
        <f>NOx!R21</f>
        <v>16706.41754622</v>
      </c>
      <c r="P21" s="89">
        <f>NOx!S21</f>
        <v>17565.973806669899</v>
      </c>
      <c r="Q21" s="89">
        <f>Remedy!K21</f>
        <v>17190.49051</v>
      </c>
      <c r="R21" s="89">
        <f t="shared" si="6"/>
        <v>-45867.754658321901</v>
      </c>
      <c r="S21" s="93">
        <f t="shared" si="7"/>
        <v>-0.73301416610658132</v>
      </c>
      <c r="T21" s="89">
        <f t="shared" si="8"/>
        <v>859.55626044989913</v>
      </c>
      <c r="U21" s="93">
        <f t="shared" si="9"/>
        <v>5.1450663080331221E-2</v>
      </c>
      <c r="V21" s="89">
        <f t="shared" si="10"/>
        <v>-375.48329666989957</v>
      </c>
      <c r="W21" s="93">
        <f t="shared" si="11"/>
        <v>-2.1375603812373127E-2</v>
      </c>
    </row>
    <row r="22" spans="1:23" ht="13.5" thickBot="1">
      <c r="A22" s="88" t="str">
        <f>NOx!A22</f>
        <v>Massachusetts</v>
      </c>
      <c r="B22" s="89">
        <f>NOx!B22</f>
        <v>283638.03543285781</v>
      </c>
      <c r="C22" s="89">
        <f>NOx!C22</f>
        <v>189620.33080576998</v>
      </c>
      <c r="D22" s="89">
        <f>NOx!D22</f>
        <v>175275.24079355891</v>
      </c>
      <c r="E22" s="89">
        <f>Remedy!O22</f>
        <v>175315.78630559889</v>
      </c>
      <c r="F22" s="89">
        <f t="shared" si="0"/>
        <v>-94017.704627087835</v>
      </c>
      <c r="G22" s="93">
        <f t="shared" si="1"/>
        <v>-0.33147072283027257</v>
      </c>
      <c r="H22" s="89">
        <f t="shared" si="2"/>
        <v>-14345.090012211062</v>
      </c>
      <c r="I22" s="93">
        <f t="shared" si="3"/>
        <v>-7.565164532333235E-2</v>
      </c>
      <c r="J22" s="89">
        <f t="shared" si="4"/>
        <v>40.545512039971072</v>
      </c>
      <c r="K22" s="93">
        <f t="shared" si="5"/>
        <v>2.3132481151588328E-4</v>
      </c>
      <c r="M22" s="96" t="str">
        <f>NOx!A22</f>
        <v>Massachusetts</v>
      </c>
      <c r="N22" s="89">
        <f>NOx!Q22</f>
        <v>25134.497365009101</v>
      </c>
      <c r="O22" s="89">
        <f>NOx!R22</f>
        <v>4953.8021594100001</v>
      </c>
      <c r="P22" s="89">
        <f>NOx!S22</f>
        <v>6992.0620479599902</v>
      </c>
      <c r="Q22" s="89">
        <f>Remedy!K22</f>
        <v>7032.6075600000004</v>
      </c>
      <c r="R22" s="89">
        <f t="shared" si="6"/>
        <v>-20180.695205599102</v>
      </c>
      <c r="S22" s="93">
        <f t="shared" si="7"/>
        <v>-0.80290824648411641</v>
      </c>
      <c r="T22" s="89">
        <f t="shared" si="8"/>
        <v>2038.2598885499901</v>
      </c>
      <c r="U22" s="93">
        <f t="shared" si="9"/>
        <v>0.41145363156625286</v>
      </c>
      <c r="V22" s="89">
        <f t="shared" si="10"/>
        <v>40.54551204001018</v>
      </c>
      <c r="W22" s="93">
        <f t="shared" si="11"/>
        <v>5.7987917958822709E-3</v>
      </c>
    </row>
    <row r="23" spans="1:23" ht="13.5" thickBot="1">
      <c r="A23" s="88" t="str">
        <f>NOx!A23</f>
        <v>Michigan</v>
      </c>
      <c r="B23" s="89">
        <f>NOx!B23</f>
        <v>718454.16316294158</v>
      </c>
      <c r="C23" s="89">
        <f>NOx!C23</f>
        <v>481683.91716752539</v>
      </c>
      <c r="D23" s="89">
        <f>NOx!D23</f>
        <v>449342.53411472123</v>
      </c>
      <c r="E23" s="89">
        <f>Remedy!O23</f>
        <v>442544.03881481127</v>
      </c>
      <c r="F23" s="89">
        <f t="shared" si="0"/>
        <v>-236770.24599541619</v>
      </c>
      <c r="G23" s="93">
        <f t="shared" si="1"/>
        <v>-0.32955511727157738</v>
      </c>
      <c r="H23" s="89">
        <f t="shared" si="2"/>
        <v>-32341.383052804158</v>
      </c>
      <c r="I23" s="93">
        <f t="shared" si="3"/>
        <v>-6.7142335253755445E-2</v>
      </c>
      <c r="J23" s="89">
        <f t="shared" si="4"/>
        <v>-6798.4952999099623</v>
      </c>
      <c r="K23" s="93">
        <f t="shared" si="5"/>
        <v>-1.512987261111196E-2</v>
      </c>
      <c r="M23" s="96" t="str">
        <f>NOx!A23</f>
        <v>Michigan</v>
      </c>
      <c r="N23" s="89">
        <f>NOx!Q23</f>
        <v>120026.25530592199</v>
      </c>
      <c r="O23" s="89">
        <f>NOx!R23</f>
        <v>63265.597782519901</v>
      </c>
      <c r="P23" s="89">
        <f>NOx!S23</f>
        <v>67705.467369909995</v>
      </c>
      <c r="Q23" s="89">
        <f>Remedy!K23</f>
        <v>60906.972070000003</v>
      </c>
      <c r="R23" s="89">
        <f t="shared" si="6"/>
        <v>-56760.657523402093</v>
      </c>
      <c r="S23" s="93">
        <f t="shared" si="7"/>
        <v>-0.47290201113690472</v>
      </c>
      <c r="T23" s="89">
        <f t="shared" si="8"/>
        <v>4439.8695873900942</v>
      </c>
      <c r="U23" s="93">
        <f t="shared" si="9"/>
        <v>7.0178260271126641E-2</v>
      </c>
      <c r="V23" s="89">
        <f t="shared" si="10"/>
        <v>-6798.4952999099914</v>
      </c>
      <c r="W23" s="93">
        <f t="shared" si="11"/>
        <v>-0.10041279624828958</v>
      </c>
    </row>
    <row r="24" spans="1:23" ht="13.5" thickBot="1">
      <c r="A24" s="88" t="str">
        <f>NOx!A24</f>
        <v>Minnesota</v>
      </c>
      <c r="B24" s="89">
        <f>NOx!B24</f>
        <v>506905.07687266613</v>
      </c>
      <c r="C24" s="89">
        <f>NOx!C24</f>
        <v>364051.75549952546</v>
      </c>
      <c r="D24" s="89">
        <f>NOx!D24</f>
        <v>345483.2627773431</v>
      </c>
      <c r="E24" s="89">
        <f>Remedy!O24</f>
        <v>338437.99013103306</v>
      </c>
      <c r="F24" s="89">
        <f t="shared" si="0"/>
        <v>-142853.32137314067</v>
      </c>
      <c r="G24" s="93">
        <f t="shared" si="1"/>
        <v>-0.28181473788834283</v>
      </c>
      <c r="H24" s="89">
        <f t="shared" si="2"/>
        <v>-18568.49272218236</v>
      </c>
      <c r="I24" s="93">
        <f t="shared" si="3"/>
        <v>-5.1005090462217434E-2</v>
      </c>
      <c r="J24" s="89">
        <f t="shared" si="4"/>
        <v>-7045.2726463100407</v>
      </c>
      <c r="K24" s="93">
        <f t="shared" si="5"/>
        <v>-2.0392515080681562E-2</v>
      </c>
      <c r="M24" s="96" t="str">
        <f>NOx!A24</f>
        <v>Minnesota</v>
      </c>
      <c r="N24" s="89">
        <f>NOx!Q24</f>
        <v>84303.744122685297</v>
      </c>
      <c r="O24" s="89">
        <f>NOx!R24</f>
        <v>39400.06973268</v>
      </c>
      <c r="P24" s="89">
        <f>NOx!S24</f>
        <v>41474.404436309997</v>
      </c>
      <c r="Q24" s="89">
        <f>Remedy!K24</f>
        <v>34429.131789999999</v>
      </c>
      <c r="R24" s="89">
        <f t="shared" si="6"/>
        <v>-44903.674390005297</v>
      </c>
      <c r="S24" s="93">
        <f t="shared" si="7"/>
        <v>-0.53264151974861296</v>
      </c>
      <c r="T24" s="89">
        <f t="shared" si="8"/>
        <v>2074.3347036299965</v>
      </c>
      <c r="U24" s="93">
        <f t="shared" si="9"/>
        <v>5.264799574477555E-2</v>
      </c>
      <c r="V24" s="89">
        <f t="shared" si="10"/>
        <v>-7045.2726463099971</v>
      </c>
      <c r="W24" s="93">
        <f t="shared" si="11"/>
        <v>-0.16987037528481069</v>
      </c>
    </row>
    <row r="25" spans="1:23" ht="13.5" thickBot="1">
      <c r="A25" s="88" t="str">
        <f>NOx!A25</f>
        <v>Mississippi</v>
      </c>
      <c r="B25" s="89">
        <f>NOx!B25</f>
        <v>324595.09863947978</v>
      </c>
      <c r="C25" s="89">
        <f>NOx!C25</f>
        <v>232008.58734191459</v>
      </c>
      <c r="D25" s="89">
        <f>NOx!D25</f>
        <v>216437.68828651111</v>
      </c>
      <c r="E25" s="89">
        <f>Remedy!O25</f>
        <v>216223.61615966121</v>
      </c>
      <c r="F25" s="89">
        <f t="shared" si="0"/>
        <v>-92586.511297565186</v>
      </c>
      <c r="G25" s="93">
        <f t="shared" si="1"/>
        <v>-0.28523693575668829</v>
      </c>
      <c r="H25" s="89">
        <f t="shared" si="2"/>
        <v>-15570.899055403483</v>
      </c>
      <c r="I25" s="93">
        <f t="shared" si="3"/>
        <v>-6.7113460039547643E-2</v>
      </c>
      <c r="J25" s="89">
        <f t="shared" si="4"/>
        <v>-214.07212684990373</v>
      </c>
      <c r="K25" s="93">
        <f t="shared" si="5"/>
        <v>-9.8907047356061226E-4</v>
      </c>
      <c r="M25" s="96" t="str">
        <f>NOx!A25</f>
        <v>Mississippi</v>
      </c>
      <c r="N25" s="89">
        <f>NOx!Q25</f>
        <v>45165.581545679903</v>
      </c>
      <c r="O25" s="89">
        <f>NOx!R25</f>
        <v>23655.193874439999</v>
      </c>
      <c r="P25" s="89">
        <f>NOx!S25</f>
        <v>26294.067606849901</v>
      </c>
      <c r="Q25" s="89">
        <f>Remedy!K25</f>
        <v>26079.995480000001</v>
      </c>
      <c r="R25" s="89">
        <f t="shared" si="6"/>
        <v>-21510.387671239903</v>
      </c>
      <c r="S25" s="93">
        <f t="shared" si="7"/>
        <v>-0.4762561874573577</v>
      </c>
      <c r="T25" s="89">
        <f t="shared" si="8"/>
        <v>2638.873732409902</v>
      </c>
      <c r="U25" s="93">
        <f t="shared" si="9"/>
        <v>0.11155578544047648</v>
      </c>
      <c r="V25" s="89">
        <f t="shared" si="10"/>
        <v>-214.07212684990009</v>
      </c>
      <c r="W25" s="93">
        <f t="shared" si="11"/>
        <v>-8.1414610341281647E-3</v>
      </c>
    </row>
    <row r="26" spans="1:23" ht="13.5" thickBot="1">
      <c r="A26" s="88" t="str">
        <f>NOx!A26</f>
        <v>Missouri</v>
      </c>
      <c r="B26" s="89">
        <f>NOx!B26</f>
        <v>563356.43657884491</v>
      </c>
      <c r="C26" s="89">
        <f>NOx!C26</f>
        <v>374297.52376616234</v>
      </c>
      <c r="D26" s="89">
        <f>NOx!D26</f>
        <v>357846.13806353242</v>
      </c>
      <c r="E26" s="89">
        <f>Remedy!O26</f>
        <v>352630.52179112245</v>
      </c>
      <c r="F26" s="89">
        <f t="shared" si="0"/>
        <v>-189058.91281268257</v>
      </c>
      <c r="G26" s="93">
        <f t="shared" si="1"/>
        <v>-0.33559377427335513</v>
      </c>
      <c r="H26" s="89">
        <f t="shared" si="2"/>
        <v>-16451.385702629923</v>
      </c>
      <c r="I26" s="93">
        <f t="shared" si="3"/>
        <v>-4.3952697140758321E-2</v>
      </c>
      <c r="J26" s="89">
        <f t="shared" si="4"/>
        <v>-5215.6162724099704</v>
      </c>
      <c r="K26" s="93">
        <f t="shared" si="5"/>
        <v>-1.4575024619893994E-2</v>
      </c>
      <c r="M26" s="96" t="str">
        <f>NOx!A26</f>
        <v>Missouri</v>
      </c>
      <c r="N26" s="89">
        <f>NOx!Q26</f>
        <v>127430.848891507</v>
      </c>
      <c r="O26" s="89">
        <f>NOx!R26</f>
        <v>55633.173800550001</v>
      </c>
      <c r="P26" s="89">
        <f>NOx!S26</f>
        <v>57318.466892409997</v>
      </c>
      <c r="Q26" s="89">
        <f>Remedy!K26</f>
        <v>52102.850619999997</v>
      </c>
      <c r="R26" s="89">
        <f t="shared" si="6"/>
        <v>-71797.675090956996</v>
      </c>
      <c r="S26" s="93">
        <f t="shared" si="7"/>
        <v>-0.56342460020873453</v>
      </c>
      <c r="T26" s="89">
        <f t="shared" si="8"/>
        <v>1685.2930918599959</v>
      </c>
      <c r="U26" s="93">
        <f t="shared" si="9"/>
        <v>3.0292952508909975E-2</v>
      </c>
      <c r="V26" s="89">
        <f t="shared" si="10"/>
        <v>-5215.6162724099995</v>
      </c>
      <c r="W26" s="93">
        <f t="shared" si="11"/>
        <v>-9.0993645768649156E-2</v>
      </c>
    </row>
    <row r="27" spans="1:23" ht="13.5" thickBot="1">
      <c r="A27" s="88" t="str">
        <f>NOx!A27</f>
        <v>Montana</v>
      </c>
      <c r="B27" s="89">
        <f>NOx!B27</f>
        <v>149428.67087164958</v>
      </c>
      <c r="C27" s="89">
        <f>NOx!C27</f>
        <v>97574.688071875076</v>
      </c>
      <c r="D27" s="89">
        <f>NOx!D27</f>
        <v>92722.630926620681</v>
      </c>
      <c r="E27" s="89">
        <f>Remedy!O27</f>
        <v>92626.514797810785</v>
      </c>
      <c r="F27" s="89">
        <f t="shared" si="0"/>
        <v>-51853.982799774501</v>
      </c>
      <c r="G27" s="93">
        <f t="shared" si="1"/>
        <v>-0.34701495032579133</v>
      </c>
      <c r="H27" s="89">
        <f t="shared" si="2"/>
        <v>-4852.0571452543954</v>
      </c>
      <c r="I27" s="93">
        <f t="shared" si="3"/>
        <v>-4.9726596529627569E-2</v>
      </c>
      <c r="J27" s="89">
        <f t="shared" si="4"/>
        <v>-96.116128809895599</v>
      </c>
      <c r="K27" s="93">
        <f t="shared" si="5"/>
        <v>-1.0365983778648439E-3</v>
      </c>
      <c r="M27" s="96" t="str">
        <f>NOx!A27</f>
        <v>Montana</v>
      </c>
      <c r="N27" s="89">
        <f>NOx!Q27</f>
        <v>39857.8851384999</v>
      </c>
      <c r="O27" s="89">
        <f>NOx!R27</f>
        <v>18302.40799661</v>
      </c>
      <c r="P27" s="89">
        <f>NOx!S27</f>
        <v>19398.690938809901</v>
      </c>
      <c r="Q27" s="89">
        <f>Remedy!K27</f>
        <v>19302.574809999998</v>
      </c>
      <c r="R27" s="89">
        <f t="shared" si="6"/>
        <v>-21555.4771418899</v>
      </c>
      <c r="S27" s="93">
        <f t="shared" si="7"/>
        <v>-0.54080835114527526</v>
      </c>
      <c r="T27" s="89">
        <f t="shared" si="8"/>
        <v>1096.2829421999013</v>
      </c>
      <c r="U27" s="93">
        <f t="shared" si="9"/>
        <v>5.9898290017518813E-2</v>
      </c>
      <c r="V27" s="89">
        <f t="shared" si="10"/>
        <v>-96.116128809902875</v>
      </c>
      <c r="W27" s="93">
        <f t="shared" si="11"/>
        <v>-4.9547739645466795E-3</v>
      </c>
    </row>
    <row r="28" spans="1:23" ht="13.5" thickBot="1">
      <c r="A28" s="88" t="str">
        <f>NOx!A28</f>
        <v>Nebraska</v>
      </c>
      <c r="B28" s="89">
        <f>NOx!B28</f>
        <v>263714.35290566529</v>
      </c>
      <c r="C28" s="89">
        <f>NOx!C28</f>
        <v>197886.87385046014</v>
      </c>
      <c r="D28" s="89">
        <f>NOx!D28</f>
        <v>186407.5968857398</v>
      </c>
      <c r="E28" s="89">
        <f>Remedy!O28</f>
        <v>169571.49121860991</v>
      </c>
      <c r="F28" s="89">
        <f t="shared" si="0"/>
        <v>-65827.479055205156</v>
      </c>
      <c r="G28" s="93">
        <f t="shared" si="1"/>
        <v>-0.24961659587315926</v>
      </c>
      <c r="H28" s="89">
        <f t="shared" si="2"/>
        <v>-11479.276964720339</v>
      </c>
      <c r="I28" s="93">
        <f t="shared" si="3"/>
        <v>-5.8009289556997294E-2</v>
      </c>
      <c r="J28" s="89">
        <f t="shared" si="4"/>
        <v>-16836.105667129887</v>
      </c>
      <c r="K28" s="93">
        <f t="shared" si="5"/>
        <v>-9.0318774279621913E-2</v>
      </c>
      <c r="M28" s="96" t="str">
        <f>NOx!A28</f>
        <v>Nebraska</v>
      </c>
      <c r="N28" s="89">
        <f>NOx!Q28</f>
        <v>52426.420191190198</v>
      </c>
      <c r="O28" s="89">
        <f>NOx!R28</f>
        <v>44496.029819019903</v>
      </c>
      <c r="P28" s="89">
        <f>NOx!S28</f>
        <v>45046.817887129902</v>
      </c>
      <c r="Q28" s="89">
        <f>Remedy!K28</f>
        <v>28210.712220000001</v>
      </c>
      <c r="R28" s="89">
        <f t="shared" si="6"/>
        <v>-7930.3903721702954</v>
      </c>
      <c r="S28" s="93">
        <f t="shared" si="7"/>
        <v>-0.15126705854127587</v>
      </c>
      <c r="T28" s="89">
        <f t="shared" si="8"/>
        <v>550.78806810999959</v>
      </c>
      <c r="U28" s="93">
        <f t="shared" si="9"/>
        <v>1.237836432486757E-2</v>
      </c>
      <c r="V28" s="89">
        <f t="shared" si="10"/>
        <v>-16836.105667129901</v>
      </c>
      <c r="W28" s="93">
        <f t="shared" si="11"/>
        <v>-0.3737468362208124</v>
      </c>
    </row>
    <row r="29" spans="1:23" ht="13.5" thickBot="1">
      <c r="A29" s="88" t="str">
        <f>NOx!A29</f>
        <v>Nevada</v>
      </c>
      <c r="B29" s="89">
        <f>NOx!B29</f>
        <v>151905.30329888195</v>
      </c>
      <c r="C29" s="89">
        <f>NOx!C29</f>
        <v>86487.228086106916</v>
      </c>
      <c r="D29" s="89">
        <f>NOx!D29</f>
        <v>81040.927515154224</v>
      </c>
      <c r="E29" s="89">
        <f>Remedy!O29</f>
        <v>81016.881349214338</v>
      </c>
      <c r="F29" s="89">
        <f t="shared" si="0"/>
        <v>-65418.075212775031</v>
      </c>
      <c r="G29" s="93">
        <f t="shared" si="1"/>
        <v>-0.43065037093577574</v>
      </c>
      <c r="H29" s="89">
        <f t="shared" si="2"/>
        <v>-5446.3005709526915</v>
      </c>
      <c r="I29" s="93">
        <f t="shared" si="3"/>
        <v>-6.2972310380098442E-2</v>
      </c>
      <c r="J29" s="89">
        <f t="shared" si="4"/>
        <v>-24.046165939886123</v>
      </c>
      <c r="K29" s="93">
        <f t="shared" si="5"/>
        <v>-2.9671632195213486E-4</v>
      </c>
      <c r="M29" s="96" t="str">
        <f>NOx!A29</f>
        <v>Nevada</v>
      </c>
      <c r="N29" s="89">
        <f>NOx!Q29</f>
        <v>47296.528641918398</v>
      </c>
      <c r="O29" s="89">
        <f>NOx!R29</f>
        <v>13293.8865727999</v>
      </c>
      <c r="P29" s="89">
        <f>NOx!S29</f>
        <v>14073.7726359399</v>
      </c>
      <c r="Q29" s="89">
        <f>Remedy!K29</f>
        <v>14049.72647</v>
      </c>
      <c r="R29" s="89">
        <f t="shared" si="6"/>
        <v>-34002.642069118498</v>
      </c>
      <c r="S29" s="93">
        <f t="shared" si="7"/>
        <v>-0.71892468740258297</v>
      </c>
      <c r="T29" s="89">
        <f t="shared" si="8"/>
        <v>779.88606314000026</v>
      </c>
      <c r="U29" s="93">
        <f t="shared" si="9"/>
        <v>5.8665015597146326E-2</v>
      </c>
      <c r="V29" s="89">
        <f t="shared" si="10"/>
        <v>-24.046165939900675</v>
      </c>
      <c r="W29" s="93">
        <f t="shared" si="11"/>
        <v>-1.7085799637329994E-3</v>
      </c>
    </row>
    <row r="30" spans="1:23" ht="13.5" thickBot="1">
      <c r="A30" s="88" t="str">
        <f>NOx!A30</f>
        <v>New Hampshire</v>
      </c>
      <c r="B30" s="89">
        <f>NOx!B30</f>
        <v>73324.838657559798</v>
      </c>
      <c r="C30" s="89">
        <f>NOx!C30</f>
        <v>50415.099543936201</v>
      </c>
      <c r="D30" s="89">
        <f>NOx!D30</f>
        <v>47637.332169727124</v>
      </c>
      <c r="E30" s="89">
        <f>Remedy!O30</f>
        <v>47481.556525427135</v>
      </c>
      <c r="F30" s="89">
        <f t="shared" si="0"/>
        <v>-22909.739113623596</v>
      </c>
      <c r="G30" s="93">
        <f t="shared" si="1"/>
        <v>-0.31244172551972743</v>
      </c>
      <c r="H30" s="89">
        <f t="shared" si="2"/>
        <v>-2777.7673742090774</v>
      </c>
      <c r="I30" s="93">
        <f t="shared" si="3"/>
        <v>-5.5097925013284636E-2</v>
      </c>
      <c r="J30" s="89">
        <f t="shared" si="4"/>
        <v>-155.77564429998893</v>
      </c>
      <c r="K30" s="93">
        <f t="shared" si="5"/>
        <v>-3.2700329175650651E-3</v>
      </c>
      <c r="M30" s="96" t="str">
        <f>NOx!A30</f>
        <v>New Hampshire</v>
      </c>
      <c r="N30" s="89">
        <f>NOx!Q30</f>
        <v>8826.8014394194906</v>
      </c>
      <c r="O30" s="89">
        <f>NOx!R30</f>
        <v>4067.5964985000001</v>
      </c>
      <c r="P30" s="89">
        <f>NOx!S30</f>
        <v>5126.3842462999901</v>
      </c>
      <c r="Q30" s="89">
        <f>Remedy!K30</f>
        <v>4970.6086020000002</v>
      </c>
      <c r="R30" s="89">
        <f t="shared" si="6"/>
        <v>-4759.2049409194906</v>
      </c>
      <c r="S30" s="93">
        <f t="shared" si="7"/>
        <v>-0.53917661721327759</v>
      </c>
      <c r="T30" s="89">
        <f t="shared" si="8"/>
        <v>1058.78774779999</v>
      </c>
      <c r="U30" s="93">
        <f t="shared" si="9"/>
        <v>0.26029812647110823</v>
      </c>
      <c r="V30" s="89">
        <f t="shared" si="10"/>
        <v>-155.77564429998984</v>
      </c>
      <c r="W30" s="93">
        <f t="shared" si="11"/>
        <v>-3.0387040224778738E-2</v>
      </c>
    </row>
    <row r="31" spans="1:23" ht="13.5" thickBot="1">
      <c r="A31" s="88" t="str">
        <f>NOx!A31</f>
        <v>New Jersey</v>
      </c>
      <c r="B31" s="89">
        <f>NOx!B31</f>
        <v>341375.60890408984</v>
      </c>
      <c r="C31" s="89">
        <f>NOx!C31</f>
        <v>230816.48612079586</v>
      </c>
      <c r="D31" s="89">
        <f>NOx!D31</f>
        <v>210126.51978736109</v>
      </c>
      <c r="E31" s="89">
        <f>Remedy!O31</f>
        <v>209840.90127179108</v>
      </c>
      <c r="F31" s="89">
        <f t="shared" si="0"/>
        <v>-110559.12278329398</v>
      </c>
      <c r="G31" s="93">
        <f t="shared" si="1"/>
        <v>-0.32386356816241019</v>
      </c>
      <c r="H31" s="89">
        <f t="shared" si="2"/>
        <v>-20689.966333434772</v>
      </c>
      <c r="I31" s="93">
        <f t="shared" si="3"/>
        <v>-8.9638165285155808E-2</v>
      </c>
      <c r="J31" s="89">
        <f t="shared" si="4"/>
        <v>-285.61851557000773</v>
      </c>
      <c r="K31" s="93">
        <f t="shared" si="5"/>
        <v>-1.3592692434017432E-3</v>
      </c>
      <c r="M31" s="96" t="str">
        <f>NOx!A31</f>
        <v>New Jersey</v>
      </c>
      <c r="N31" s="89">
        <f>NOx!Q31</f>
        <v>30141.642631934301</v>
      </c>
      <c r="O31" s="89">
        <f>NOx!R31</f>
        <v>7533.8684237300004</v>
      </c>
      <c r="P31" s="89">
        <f>NOx!S31</f>
        <v>8005.9910625700004</v>
      </c>
      <c r="Q31" s="89">
        <f>Remedy!K31</f>
        <v>7720.3725469999999</v>
      </c>
      <c r="R31" s="89">
        <f t="shared" si="6"/>
        <v>-22607.774208204301</v>
      </c>
      <c r="S31" s="93">
        <f t="shared" si="7"/>
        <v>-0.75005116623113099</v>
      </c>
      <c r="T31" s="89">
        <f t="shared" si="8"/>
        <v>472.12263884000004</v>
      </c>
      <c r="U31" s="93">
        <f t="shared" si="9"/>
        <v>6.2666695552170693E-2</v>
      </c>
      <c r="V31" s="89">
        <f t="shared" si="10"/>
        <v>-285.61851557000045</v>
      </c>
      <c r="W31" s="93">
        <f t="shared" si="11"/>
        <v>-3.5675597604066543E-2</v>
      </c>
    </row>
    <row r="32" spans="1:23" ht="13.5" thickBot="1">
      <c r="A32" s="88" t="str">
        <f>NOx!A32</f>
        <v>New Mexico</v>
      </c>
      <c r="B32" s="89">
        <f>NOx!B32</f>
        <v>343138.86858765577</v>
      </c>
      <c r="C32" s="89">
        <f>NOx!C32</f>
        <v>281340.55486703175</v>
      </c>
      <c r="D32" s="89">
        <f>NOx!D32</f>
        <v>264414.27956124244</v>
      </c>
      <c r="E32" s="89">
        <f>Remedy!O32</f>
        <v>264502.01229375246</v>
      </c>
      <c r="F32" s="89">
        <f t="shared" si="0"/>
        <v>-61798.313720624021</v>
      </c>
      <c r="G32" s="93">
        <f t="shared" si="1"/>
        <v>-0.18009709589293429</v>
      </c>
      <c r="H32" s="89">
        <f t="shared" si="2"/>
        <v>-16926.275305789313</v>
      </c>
      <c r="I32" s="93">
        <f t="shared" si="3"/>
        <v>-6.0162941364031483E-2</v>
      </c>
      <c r="J32" s="89">
        <f t="shared" si="4"/>
        <v>87.732732510019559</v>
      </c>
      <c r="K32" s="93">
        <f t="shared" si="5"/>
        <v>3.3180028194997426E-4</v>
      </c>
      <c r="M32" s="96" t="str">
        <f>NOx!A32</f>
        <v>New Mexico</v>
      </c>
      <c r="N32" s="89">
        <f>NOx!Q32</f>
        <v>75483.393029999905</v>
      </c>
      <c r="O32" s="89">
        <f>NOx!R32</f>
        <v>64263.807543939904</v>
      </c>
      <c r="P32" s="89">
        <f>NOx!S32</f>
        <v>64745.266157489998</v>
      </c>
      <c r="Q32" s="89">
        <f>Remedy!K32</f>
        <v>64832.998890000003</v>
      </c>
      <c r="R32" s="89">
        <f t="shared" si="6"/>
        <v>-11219.585486060001</v>
      </c>
      <c r="S32" s="93">
        <f t="shared" si="7"/>
        <v>-0.14863647533174509</v>
      </c>
      <c r="T32" s="89">
        <f t="shared" si="8"/>
        <v>481.45861355009401</v>
      </c>
      <c r="U32" s="93">
        <f t="shared" si="9"/>
        <v>7.4919092402189252E-3</v>
      </c>
      <c r="V32" s="89">
        <f t="shared" si="10"/>
        <v>87.732732510005007</v>
      </c>
      <c r="W32" s="93">
        <f t="shared" si="11"/>
        <v>1.3550447425237084E-3</v>
      </c>
    </row>
    <row r="33" spans="1:23" ht="13.5" thickBot="1">
      <c r="A33" s="88" t="str">
        <f>NOx!A33</f>
        <v>New York</v>
      </c>
      <c r="B33" s="89">
        <f>NOx!B33</f>
        <v>688108.81825578841</v>
      </c>
      <c r="C33" s="89">
        <f>NOx!C33</f>
        <v>491308.46740772185</v>
      </c>
      <c r="D33" s="89">
        <f>NOx!D33</f>
        <v>459087.33010117465</v>
      </c>
      <c r="E33" s="89">
        <f>Remedy!O33</f>
        <v>457926.96761707467</v>
      </c>
      <c r="F33" s="89">
        <f t="shared" si="0"/>
        <v>-196800.35084806656</v>
      </c>
      <c r="G33" s="93">
        <f t="shared" si="1"/>
        <v>-0.28600178580317309</v>
      </c>
      <c r="H33" s="89">
        <f t="shared" si="2"/>
        <v>-32221.1373065472</v>
      </c>
      <c r="I33" s="93">
        <f t="shared" si="3"/>
        <v>-6.5582295938343485E-2</v>
      </c>
      <c r="J33" s="89">
        <f t="shared" si="4"/>
        <v>-1160.3624840999837</v>
      </c>
      <c r="K33" s="93">
        <f t="shared" si="5"/>
        <v>-2.5275419468541215E-3</v>
      </c>
      <c r="M33" s="96" t="str">
        <f>NOx!A33</f>
        <v>New York</v>
      </c>
      <c r="N33" s="89">
        <f>NOx!Q33</f>
        <v>63315.297578896003</v>
      </c>
      <c r="O33" s="89">
        <f>NOx!R33</f>
        <v>20909.304276099901</v>
      </c>
      <c r="P33" s="89">
        <f>NOx!S33</f>
        <v>21688.578314099999</v>
      </c>
      <c r="Q33" s="89">
        <f>Remedy!K33</f>
        <v>20528.215830000001</v>
      </c>
      <c r="R33" s="89">
        <f t="shared" si="6"/>
        <v>-42405.993302796101</v>
      </c>
      <c r="S33" s="93">
        <f t="shared" si="7"/>
        <v>-0.66975904598655311</v>
      </c>
      <c r="T33" s="89">
        <f t="shared" si="8"/>
        <v>779.27403800009779</v>
      </c>
      <c r="U33" s="93">
        <f t="shared" si="9"/>
        <v>3.7269247589975366E-2</v>
      </c>
      <c r="V33" s="89">
        <f t="shared" si="10"/>
        <v>-1160.3624840999983</v>
      </c>
      <c r="W33" s="93">
        <f t="shared" si="11"/>
        <v>-5.3501085561962952E-2</v>
      </c>
    </row>
    <row r="34" spans="1:23" ht="13.5" thickBot="1">
      <c r="A34" s="88" t="str">
        <f>NOx!A34</f>
        <v>North Carolina</v>
      </c>
      <c r="B34" s="89">
        <f>NOx!B34</f>
        <v>554183.26912489545</v>
      </c>
      <c r="C34" s="89">
        <f>NOx!C34</f>
        <v>352649.28241358534</v>
      </c>
      <c r="D34" s="89">
        <f>NOx!D34</f>
        <v>321543.67210686288</v>
      </c>
      <c r="E34" s="89">
        <f>Remedy!O34</f>
        <v>317229.95799435291</v>
      </c>
      <c r="F34" s="89">
        <f t="shared" si="0"/>
        <v>-201533.98671131011</v>
      </c>
      <c r="G34" s="93">
        <f t="shared" si="1"/>
        <v>-0.36365945696908197</v>
      </c>
      <c r="H34" s="89">
        <f t="shared" si="2"/>
        <v>-31105.610306722461</v>
      </c>
      <c r="I34" s="93">
        <f t="shared" si="3"/>
        <v>-8.8205511418684684E-2</v>
      </c>
      <c r="J34" s="89">
        <f t="shared" si="4"/>
        <v>-4313.7141125099733</v>
      </c>
      <c r="K34" s="93">
        <f t="shared" si="5"/>
        <v>-1.3415639885695961E-2</v>
      </c>
      <c r="M34" s="96" t="str">
        <f>NOx!A34</f>
        <v>North Carolina</v>
      </c>
      <c r="N34" s="89">
        <f>NOx!Q34</f>
        <v>111575.865005126</v>
      </c>
      <c r="O34" s="89">
        <f>NOx!R34</f>
        <v>54462.517995299997</v>
      </c>
      <c r="P34" s="89">
        <f>NOx!S34</f>
        <v>49321.654472510003</v>
      </c>
      <c r="Q34" s="89">
        <f>Remedy!K34</f>
        <v>45007.940360000001</v>
      </c>
      <c r="R34" s="89">
        <f t="shared" si="6"/>
        <v>-57113.347009826008</v>
      </c>
      <c r="S34" s="93">
        <f t="shared" si="7"/>
        <v>-0.51187904308160292</v>
      </c>
      <c r="T34" s="89">
        <f t="shared" si="8"/>
        <v>-5140.863522789994</v>
      </c>
      <c r="U34" s="93">
        <f t="shared" si="9"/>
        <v>-9.4392688990869653E-2</v>
      </c>
      <c r="V34" s="89">
        <f t="shared" si="10"/>
        <v>-4313.7141125100025</v>
      </c>
      <c r="W34" s="93">
        <f t="shared" si="11"/>
        <v>-8.7460855858237707E-2</v>
      </c>
    </row>
    <row r="35" spans="1:23" ht="13.5" thickBot="1">
      <c r="A35" s="88" t="str">
        <f>NOx!A35</f>
        <v>North Dakota</v>
      </c>
      <c r="B35" s="89">
        <f>NOx!B35</f>
        <v>182288.53941488639</v>
      </c>
      <c r="C35" s="89">
        <f>NOx!C35</f>
        <v>133332.37328913601</v>
      </c>
      <c r="D35" s="89">
        <f>NOx!D35</f>
        <v>127125.41545878058</v>
      </c>
      <c r="E35" s="89">
        <f>Remedy!O35</f>
        <v>127127.12597565068</v>
      </c>
      <c r="F35" s="89">
        <f t="shared" si="0"/>
        <v>-48956.166125750373</v>
      </c>
      <c r="G35" s="93">
        <f t="shared" si="1"/>
        <v>-0.26856414716411087</v>
      </c>
      <c r="H35" s="89">
        <f t="shared" si="2"/>
        <v>-6206.9578303554299</v>
      </c>
      <c r="I35" s="93">
        <f t="shared" si="3"/>
        <v>-4.6552518921233181E-2</v>
      </c>
      <c r="J35" s="89">
        <f t="shared" si="4"/>
        <v>1.7105168700945796</v>
      </c>
      <c r="K35" s="93">
        <f t="shared" si="5"/>
        <v>1.345534930148725E-5</v>
      </c>
      <c r="M35" s="96" t="str">
        <f>NOx!A35</f>
        <v>North Dakota</v>
      </c>
      <c r="N35" s="89">
        <f>NOx!Q35</f>
        <v>76381.231381999896</v>
      </c>
      <c r="O35" s="89">
        <f>NOx!R35</f>
        <v>52967.707241719902</v>
      </c>
      <c r="P35" s="89">
        <f>NOx!S35</f>
        <v>53264.929473129901</v>
      </c>
      <c r="Q35" s="89">
        <f>Remedy!K35</f>
        <v>53266.639990000003</v>
      </c>
      <c r="R35" s="89">
        <f t="shared" si="6"/>
        <v>-23413.524140279995</v>
      </c>
      <c r="S35" s="93">
        <f t="shared" si="7"/>
        <v>-0.30653504423336198</v>
      </c>
      <c r="T35" s="89">
        <f t="shared" si="8"/>
        <v>297.22223140999995</v>
      </c>
      <c r="U35" s="93">
        <f t="shared" si="9"/>
        <v>5.611385632638701E-3</v>
      </c>
      <c r="V35" s="89">
        <f t="shared" si="10"/>
        <v>1.7105168701018556</v>
      </c>
      <c r="W35" s="93">
        <f t="shared" si="11"/>
        <v>3.2113379047366339E-5</v>
      </c>
    </row>
    <row r="36" spans="1:23" ht="13.5" thickBot="1">
      <c r="A36" s="88" t="str">
        <f>NOx!A36</f>
        <v>Ohio</v>
      </c>
      <c r="B36" s="89">
        <f>NOx!B36</f>
        <v>906326.78382834722</v>
      </c>
      <c r="C36" s="89">
        <f>NOx!C36</f>
        <v>560717.94001148804</v>
      </c>
      <c r="D36" s="89">
        <f>NOx!D36</f>
        <v>522450.13145190984</v>
      </c>
      <c r="E36" s="89">
        <f>Remedy!O36</f>
        <v>508054.07000246982</v>
      </c>
      <c r="F36" s="89">
        <f t="shared" si="0"/>
        <v>-345608.84381685918</v>
      </c>
      <c r="G36" s="93">
        <f t="shared" si="1"/>
        <v>-0.3813291739619552</v>
      </c>
      <c r="H36" s="89">
        <f t="shared" si="2"/>
        <v>-38267.808559578203</v>
      </c>
      <c r="I36" s="93">
        <f t="shared" si="3"/>
        <v>-6.8247876211690622E-2</v>
      </c>
      <c r="J36" s="89">
        <f t="shared" si="4"/>
        <v>-14396.061449440022</v>
      </c>
      <c r="K36" s="93">
        <f t="shared" si="5"/>
        <v>-2.7554900616892929E-2</v>
      </c>
      <c r="M36" s="96" t="str">
        <f>NOx!A36</f>
        <v>Ohio</v>
      </c>
      <c r="N36" s="89">
        <f>NOx!Q36</f>
        <v>258943.546811826</v>
      </c>
      <c r="O36" s="89">
        <f>NOx!R36</f>
        <v>103192.09291463</v>
      </c>
      <c r="P36" s="89">
        <f>NOx!S36</f>
        <v>104149.38330944</v>
      </c>
      <c r="Q36" s="89">
        <f>Remedy!K36</f>
        <v>89753.321859999996</v>
      </c>
      <c r="R36" s="89">
        <f t="shared" si="6"/>
        <v>-155751.45389719598</v>
      </c>
      <c r="S36" s="93">
        <f t="shared" si="7"/>
        <v>-0.60148806878891015</v>
      </c>
      <c r="T36" s="89">
        <f t="shared" si="8"/>
        <v>957.29039480999927</v>
      </c>
      <c r="U36" s="93">
        <f t="shared" si="9"/>
        <v>9.2767804952067212E-3</v>
      </c>
      <c r="V36" s="89">
        <f t="shared" si="10"/>
        <v>-14396.061449440007</v>
      </c>
      <c r="W36" s="93">
        <f t="shared" si="11"/>
        <v>-0.13822512425894665</v>
      </c>
    </row>
    <row r="37" spans="1:23" ht="13.5" thickBot="1">
      <c r="A37" s="88" t="str">
        <f>NOx!A37</f>
        <v>Oklahoma</v>
      </c>
      <c r="B37" s="89">
        <f>NOx!B37</f>
        <v>434283.86540198431</v>
      </c>
      <c r="C37" s="89">
        <f>NOx!C37</f>
        <v>344446.94223632343</v>
      </c>
      <c r="D37" s="89">
        <f>NOx!D37</f>
        <v>328682.51327315881</v>
      </c>
      <c r="E37" s="89">
        <f>Remedy!O37</f>
        <v>305859.1472189888</v>
      </c>
      <c r="F37" s="89">
        <f t="shared" si="0"/>
        <v>-89836.923165660875</v>
      </c>
      <c r="G37" s="93">
        <f t="shared" si="1"/>
        <v>-0.20686221691083437</v>
      </c>
      <c r="H37" s="89">
        <f t="shared" si="2"/>
        <v>-15764.428963164624</v>
      </c>
      <c r="I37" s="93">
        <f t="shared" si="3"/>
        <v>-4.57673651007438E-2</v>
      </c>
      <c r="J37" s="89">
        <f t="shared" si="4"/>
        <v>-22823.366054170008</v>
      </c>
      <c r="K37" s="93">
        <f t="shared" si="5"/>
        <v>-6.9438942239078441E-2</v>
      </c>
      <c r="M37" s="96" t="str">
        <f>NOx!A37</f>
        <v>Oklahoma</v>
      </c>
      <c r="N37" s="89">
        <f>NOx!Q37</f>
        <v>86203.949542410002</v>
      </c>
      <c r="O37" s="89">
        <f>NOx!R37</f>
        <v>66365.028723209907</v>
      </c>
      <c r="P37" s="89">
        <f>NOx!S37</f>
        <v>66966.029704169996</v>
      </c>
      <c r="Q37" s="89">
        <f>Remedy!K37</f>
        <v>44142.663650000002</v>
      </c>
      <c r="R37" s="89">
        <f t="shared" si="6"/>
        <v>-19838.920819200095</v>
      </c>
      <c r="S37" s="93">
        <f t="shared" si="7"/>
        <v>-0.23013934888725585</v>
      </c>
      <c r="T37" s="89">
        <f t="shared" si="8"/>
        <v>601.00098096008878</v>
      </c>
      <c r="U37" s="93">
        <f t="shared" si="9"/>
        <v>9.055989163610504E-3</v>
      </c>
      <c r="V37" s="89">
        <f t="shared" si="10"/>
        <v>-22823.366054169994</v>
      </c>
      <c r="W37" s="93">
        <f t="shared" si="11"/>
        <v>-0.34082005690041345</v>
      </c>
    </row>
    <row r="38" spans="1:23" ht="13.5" thickBot="1">
      <c r="A38" s="88" t="str">
        <f>NOx!A38</f>
        <v>Oregon</v>
      </c>
      <c r="B38" s="89">
        <f>NOx!B38</f>
        <v>240218.05345533101</v>
      </c>
      <c r="C38" s="89">
        <f>NOx!C38</f>
        <v>189886.45677944968</v>
      </c>
      <c r="D38" s="89">
        <f>NOx!D38</f>
        <v>179323.64896951936</v>
      </c>
      <c r="E38" s="89">
        <f>Remedy!O38</f>
        <v>179371.27966917938</v>
      </c>
      <c r="F38" s="89">
        <f t="shared" si="0"/>
        <v>-50331.59667588133</v>
      </c>
      <c r="G38" s="93">
        <f t="shared" si="1"/>
        <v>-0.20952462128430568</v>
      </c>
      <c r="H38" s="89">
        <f t="shared" si="2"/>
        <v>-10562.807809930324</v>
      </c>
      <c r="I38" s="93">
        <f t="shared" si="3"/>
        <v>-5.5626967763155795E-2</v>
      </c>
      <c r="J38" s="89">
        <f t="shared" si="4"/>
        <v>47.630699660017854</v>
      </c>
      <c r="K38" s="93">
        <f t="shared" si="5"/>
        <v>2.6561304063199109E-4</v>
      </c>
      <c r="M38" s="96" t="str">
        <f>NOx!A38</f>
        <v>Oregon</v>
      </c>
      <c r="N38" s="89">
        <f>NOx!Q38</f>
        <v>9383.3437599999997</v>
      </c>
      <c r="O38" s="89">
        <f>NOx!R38</f>
        <v>8875.4211206399905</v>
      </c>
      <c r="P38" s="89">
        <f>NOx!S38</f>
        <v>9584.0651103399905</v>
      </c>
      <c r="Q38" s="89">
        <f>Remedy!K38</f>
        <v>9631.6958099999993</v>
      </c>
      <c r="R38" s="89">
        <f t="shared" si="6"/>
        <v>-507.92263936000927</v>
      </c>
      <c r="S38" s="93">
        <f t="shared" si="7"/>
        <v>-5.413023889471244E-2</v>
      </c>
      <c r="T38" s="89">
        <f t="shared" si="8"/>
        <v>708.64398970000002</v>
      </c>
      <c r="U38" s="93">
        <f t="shared" si="9"/>
        <v>7.9843421519687957E-2</v>
      </c>
      <c r="V38" s="89">
        <f t="shared" si="10"/>
        <v>47.630699660008759</v>
      </c>
      <c r="W38" s="93">
        <f t="shared" si="11"/>
        <v>4.9697804753664789E-3</v>
      </c>
    </row>
    <row r="39" spans="1:23" ht="13.5" thickBot="1">
      <c r="A39" s="88" t="str">
        <f>NOx!A39</f>
        <v>Pennsylvania</v>
      </c>
      <c r="B39" s="89">
        <f>NOx!B39</f>
        <v>781646.67585587013</v>
      </c>
      <c r="C39" s="89">
        <f>NOx!C39</f>
        <v>565051.057564897</v>
      </c>
      <c r="D39" s="89">
        <f>NOx!D39</f>
        <v>529673.15619444533</v>
      </c>
      <c r="E39" s="89">
        <f>Remedy!O39</f>
        <v>514562.70764654531</v>
      </c>
      <c r="F39" s="89">
        <f t="shared" si="0"/>
        <v>-216595.61829097313</v>
      </c>
      <c r="G39" s="93">
        <f t="shared" si="1"/>
        <v>-0.2771016943861625</v>
      </c>
      <c r="H39" s="89">
        <f t="shared" si="2"/>
        <v>-35377.901370451669</v>
      </c>
      <c r="I39" s="93">
        <f t="shared" si="3"/>
        <v>-6.2610096728096934E-2</v>
      </c>
      <c r="J39" s="89">
        <f t="shared" si="4"/>
        <v>-15110.448547900014</v>
      </c>
      <c r="K39" s="93">
        <f t="shared" si="5"/>
        <v>-2.8527873031105436E-2</v>
      </c>
      <c r="M39" s="96" t="str">
        <f>NOx!A39</f>
        <v>Pennsylvania</v>
      </c>
      <c r="N39" s="89">
        <f>NOx!Q39</f>
        <v>176891.14790873899</v>
      </c>
      <c r="O39" s="89">
        <f>NOx!R39</f>
        <v>130737.87297385999</v>
      </c>
      <c r="P39" s="89">
        <f>NOx!S39</f>
        <v>134091.84974790001</v>
      </c>
      <c r="Q39" s="89">
        <f>Remedy!K39</f>
        <v>118981.40119999999</v>
      </c>
      <c r="R39" s="89">
        <f t="shared" si="6"/>
        <v>-46153.274934878995</v>
      </c>
      <c r="S39" s="93">
        <f t="shared" si="7"/>
        <v>-0.26091342320131372</v>
      </c>
      <c r="T39" s="89">
        <f t="shared" si="8"/>
        <v>3353.976774040013</v>
      </c>
      <c r="U39" s="93">
        <f t="shared" si="9"/>
        <v>2.5654209432569047E-2</v>
      </c>
      <c r="V39" s="89">
        <f t="shared" si="10"/>
        <v>-15110.448547900014</v>
      </c>
      <c r="W39" s="93">
        <f t="shared" si="11"/>
        <v>-0.11268730035649804</v>
      </c>
    </row>
    <row r="40" spans="1:23" ht="13.5" thickBot="1">
      <c r="A40" s="88" t="str">
        <f>NOx!A40</f>
        <v>Rhode Island</v>
      </c>
      <c r="B40" s="89">
        <f>NOx!B40</f>
        <v>28380.650384895216</v>
      </c>
      <c r="C40" s="89">
        <f>NOx!C40</f>
        <v>20755.507757539694</v>
      </c>
      <c r="D40" s="89">
        <f>NOx!D40</f>
        <v>18807.697710279073</v>
      </c>
      <c r="E40" s="89">
        <f>Remedy!O40</f>
        <v>18807.697710249075</v>
      </c>
      <c r="F40" s="89">
        <f t="shared" si="0"/>
        <v>-7625.1426273555226</v>
      </c>
      <c r="G40" s="93">
        <f t="shared" si="1"/>
        <v>-0.26867399174945567</v>
      </c>
      <c r="H40" s="89">
        <f t="shared" si="2"/>
        <v>-1947.8100472606202</v>
      </c>
      <c r="I40" s="93">
        <f t="shared" si="3"/>
        <v>-9.3845453939957413E-2</v>
      </c>
      <c r="J40" s="89">
        <f t="shared" si="4"/>
        <v>-2.9998773243278265E-8</v>
      </c>
      <c r="K40" s="93">
        <f t="shared" si="5"/>
        <v>-1.5950263400332552E-12</v>
      </c>
      <c r="M40" s="96" t="str">
        <f>NOx!A40</f>
        <v>Rhode Island</v>
      </c>
      <c r="N40" s="89">
        <f>NOx!Q40</f>
        <v>545.04900199999895</v>
      </c>
      <c r="O40" s="89">
        <f>NOx!R40</f>
        <v>448.91131453999998</v>
      </c>
      <c r="P40" s="89">
        <f>NOx!S40</f>
        <v>441.635407829999</v>
      </c>
      <c r="Q40" s="89">
        <f>Remedy!K40</f>
        <v>441.6354078</v>
      </c>
      <c r="R40" s="89">
        <f t="shared" si="6"/>
        <v>-96.137687459998972</v>
      </c>
      <c r="S40" s="93">
        <f t="shared" si="7"/>
        <v>-0.17638356754572895</v>
      </c>
      <c r="T40" s="89">
        <f t="shared" si="8"/>
        <v>-7.2759067100009815</v>
      </c>
      <c r="U40" s="93">
        <f t="shared" si="9"/>
        <v>-1.6207893350731452E-2</v>
      </c>
      <c r="V40" s="89">
        <f t="shared" si="10"/>
        <v>-2.9999000616953708E-8</v>
      </c>
      <c r="W40" s="93">
        <f t="shared" si="11"/>
        <v>-6.7927073067704257E-11</v>
      </c>
    </row>
    <row r="41" spans="1:23" ht="13.5" thickBot="1">
      <c r="A41" s="88" t="str">
        <f>NOx!A41</f>
        <v>South Carolina</v>
      </c>
      <c r="B41" s="89">
        <f>NOx!B41</f>
        <v>314275.96694279561</v>
      </c>
      <c r="C41" s="89">
        <f>NOx!C41</f>
        <v>216883.03034160897</v>
      </c>
      <c r="D41" s="89">
        <f>NOx!D41</f>
        <v>204388.9787764104</v>
      </c>
      <c r="E41" s="89">
        <f>Remedy!O41</f>
        <v>202117.7552685304</v>
      </c>
      <c r="F41" s="89">
        <f t="shared" si="0"/>
        <v>-97392.936601186637</v>
      </c>
      <c r="G41" s="93">
        <f t="shared" si="1"/>
        <v>-0.30989622766450375</v>
      </c>
      <c r="H41" s="89">
        <f t="shared" si="2"/>
        <v>-12494.051565198577</v>
      </c>
      <c r="I41" s="93">
        <f t="shared" si="3"/>
        <v>-5.7607326610659197E-2</v>
      </c>
      <c r="J41" s="89">
        <f t="shared" si="4"/>
        <v>-2271.2235078800004</v>
      </c>
      <c r="K41" s="93">
        <f t="shared" si="5"/>
        <v>-1.1112260169197216E-2</v>
      </c>
      <c r="M41" s="96" t="str">
        <f>NOx!A41</f>
        <v>South Carolina</v>
      </c>
      <c r="N41" s="89">
        <f>NOx!Q41</f>
        <v>52657.053728476902</v>
      </c>
      <c r="O41" s="89">
        <f>NOx!R41</f>
        <v>35394.874077050001</v>
      </c>
      <c r="P41" s="89">
        <f>NOx!S41</f>
        <v>39018.134267879999</v>
      </c>
      <c r="Q41" s="89">
        <f>Remedy!K41</f>
        <v>36746.910759999999</v>
      </c>
      <c r="R41" s="89">
        <f t="shared" si="6"/>
        <v>-17262.179651426901</v>
      </c>
      <c r="S41" s="93">
        <f t="shared" si="7"/>
        <v>-0.32782274033861347</v>
      </c>
      <c r="T41" s="89">
        <f t="shared" si="8"/>
        <v>3623.2601908299985</v>
      </c>
      <c r="U41" s="93">
        <f t="shared" si="9"/>
        <v>0.10236680551377683</v>
      </c>
      <c r="V41" s="89">
        <f t="shared" si="10"/>
        <v>-2271.2235078800004</v>
      </c>
      <c r="W41" s="93">
        <f t="shared" si="11"/>
        <v>-5.8209433908009471E-2</v>
      </c>
    </row>
    <row r="42" spans="1:23" ht="13.5" thickBot="1">
      <c r="A42" s="88" t="str">
        <f>NOx!A42</f>
        <v>South Dakota</v>
      </c>
      <c r="B42" s="89">
        <f>NOx!B42</f>
        <v>91335.571322317788</v>
      </c>
      <c r="C42" s="89">
        <f>NOx!C42</f>
        <v>70618.385739817721</v>
      </c>
      <c r="D42" s="89">
        <f>NOx!D42</f>
        <v>65497.54785468927</v>
      </c>
      <c r="E42" s="89">
        <f>Remedy!O42</f>
        <v>65500.347369199269</v>
      </c>
      <c r="F42" s="89">
        <f t="shared" si="0"/>
        <v>-20717.185582500068</v>
      </c>
      <c r="G42" s="93">
        <f t="shared" si="1"/>
        <v>-0.22682494106694043</v>
      </c>
      <c r="H42" s="89">
        <f t="shared" si="2"/>
        <v>-5120.8378851284506</v>
      </c>
      <c r="I42" s="93">
        <f t="shared" si="3"/>
        <v>-7.2514230274186214E-2</v>
      </c>
      <c r="J42" s="89">
        <f t="shared" si="4"/>
        <v>2.7995145099994261</v>
      </c>
      <c r="K42" s="93">
        <f t="shared" si="5"/>
        <v>4.2742279698933737E-5</v>
      </c>
      <c r="M42" s="96" t="str">
        <f>NOx!A42</f>
        <v>South Dakota</v>
      </c>
      <c r="N42" s="89">
        <f>NOx!Q42</f>
        <v>15649.7741222319</v>
      </c>
      <c r="O42" s="89">
        <f>NOx!R42</f>
        <v>14268.600171689999</v>
      </c>
      <c r="P42" s="89">
        <f>NOx!S42</f>
        <v>14269.86489549</v>
      </c>
      <c r="Q42" s="89">
        <f>Remedy!K42</f>
        <v>14272.664409999999</v>
      </c>
      <c r="R42" s="89">
        <f t="shared" si="6"/>
        <v>-1381.1739505419009</v>
      </c>
      <c r="S42" s="93">
        <f t="shared" si="7"/>
        <v>-8.8255200346937929E-2</v>
      </c>
      <c r="T42" s="89">
        <f t="shared" si="8"/>
        <v>1.2647238000008656</v>
      </c>
      <c r="U42" s="93">
        <f t="shared" si="9"/>
        <v>8.8636851883352579E-5</v>
      </c>
      <c r="V42" s="89">
        <f t="shared" si="10"/>
        <v>2.7995145099994261</v>
      </c>
      <c r="W42" s="93">
        <f t="shared" si="11"/>
        <v>1.9618367311131406E-4</v>
      </c>
    </row>
    <row r="43" spans="1:23" ht="13.5" thickBot="1">
      <c r="A43" s="88" t="str">
        <f>NOx!A43</f>
        <v>Tennessee</v>
      </c>
      <c r="B43" s="89">
        <f>NOx!B43</f>
        <v>527026.70050206245</v>
      </c>
      <c r="C43" s="89">
        <f>NOx!C43</f>
        <v>338046.93655435578</v>
      </c>
      <c r="D43" s="89">
        <f>NOx!D43</f>
        <v>302102.9671009531</v>
      </c>
      <c r="E43" s="89">
        <f>Remedy!O43</f>
        <v>293338.78674124321</v>
      </c>
      <c r="F43" s="89">
        <f t="shared" si="0"/>
        <v>-188979.76394770667</v>
      </c>
      <c r="G43" s="93">
        <f t="shared" si="1"/>
        <v>-0.35857721016350502</v>
      </c>
      <c r="H43" s="89">
        <f t="shared" si="2"/>
        <v>-35943.969453402678</v>
      </c>
      <c r="I43" s="93">
        <f t="shared" si="3"/>
        <v>-0.10632833954885765</v>
      </c>
      <c r="J43" s="89">
        <f t="shared" si="4"/>
        <v>-8764.1803597098915</v>
      </c>
      <c r="K43" s="93">
        <f t="shared" si="5"/>
        <v>-2.9010573592880947E-2</v>
      </c>
      <c r="M43" s="96" t="str">
        <f>NOx!A43</f>
        <v>Tennessee</v>
      </c>
      <c r="N43" s="89">
        <f>NOx!Q43</f>
        <v>102933.6496829</v>
      </c>
      <c r="O43" s="89">
        <f>NOx!R43</f>
        <v>37693.776547829999</v>
      </c>
      <c r="P43" s="89">
        <f>NOx!S43</f>
        <v>29275.970299709901</v>
      </c>
      <c r="Q43" s="89">
        <f>Remedy!K43</f>
        <v>20511.789939999999</v>
      </c>
      <c r="R43" s="89">
        <f t="shared" si="6"/>
        <v>-65239.873135069996</v>
      </c>
      <c r="S43" s="93">
        <f t="shared" si="7"/>
        <v>-0.63380510975807813</v>
      </c>
      <c r="T43" s="89">
        <f t="shared" si="8"/>
        <v>-8417.8062481200977</v>
      </c>
      <c r="U43" s="93">
        <f t="shared" si="9"/>
        <v>-0.22332085078921879</v>
      </c>
      <c r="V43" s="89">
        <f t="shared" si="10"/>
        <v>-8764.1803597099024</v>
      </c>
      <c r="W43" s="93">
        <f t="shared" si="11"/>
        <v>-0.29936430014060877</v>
      </c>
    </row>
    <row r="44" spans="1:23" ht="13.5" thickBot="1">
      <c r="A44" s="88" t="str">
        <f>NOx!A44</f>
        <v>Texas</v>
      </c>
      <c r="B44" s="89">
        <f>NOx!B44</f>
        <v>2006916.1881317361</v>
      </c>
      <c r="C44" s="89">
        <f>NOx!C44</f>
        <v>1501169.9328071163</v>
      </c>
      <c r="D44" s="89">
        <f>NOx!D44</f>
        <v>1372735.0069562092</v>
      </c>
      <c r="E44" s="89">
        <f>Remedy!O44</f>
        <v>1368612.1119802992</v>
      </c>
      <c r="F44" s="89">
        <f t="shared" si="0"/>
        <v>-505746.25532461982</v>
      </c>
      <c r="G44" s="93">
        <f t="shared" si="1"/>
        <v>-0.25200168214071034</v>
      </c>
      <c r="H44" s="89">
        <f t="shared" si="2"/>
        <v>-128434.92585090711</v>
      </c>
      <c r="I44" s="93">
        <f t="shared" si="3"/>
        <v>-8.5556553621307818E-2</v>
      </c>
      <c r="J44" s="89">
        <f t="shared" si="4"/>
        <v>-4122.8949759099633</v>
      </c>
      <c r="K44" s="93">
        <f t="shared" si="5"/>
        <v>-3.0034165042907551E-3</v>
      </c>
      <c r="M44" s="96" t="str">
        <f>NOx!A44</f>
        <v>Texas</v>
      </c>
      <c r="N44" s="89">
        <f>NOx!Q44</f>
        <v>176170.33108646201</v>
      </c>
      <c r="O44" s="89">
        <f>NOx!R44</f>
        <v>137127.67633598001</v>
      </c>
      <c r="P44" s="89">
        <f>NOx!S44</f>
        <v>142087.35127591001</v>
      </c>
      <c r="Q44" s="89">
        <f>Remedy!K44</f>
        <v>137964.45629999999</v>
      </c>
      <c r="R44" s="89">
        <f t="shared" si="6"/>
        <v>-39042.654750482005</v>
      </c>
      <c r="S44" s="93">
        <f t="shared" si="7"/>
        <v>-0.22161878512517752</v>
      </c>
      <c r="T44" s="89">
        <f t="shared" si="8"/>
        <v>4959.6749399300024</v>
      </c>
      <c r="U44" s="93">
        <f t="shared" si="9"/>
        <v>3.6168300028494443E-2</v>
      </c>
      <c r="V44" s="89">
        <f t="shared" si="10"/>
        <v>-4122.8949759100215</v>
      </c>
      <c r="W44" s="93">
        <f t="shared" si="11"/>
        <v>-2.9016622091181395E-2</v>
      </c>
    </row>
    <row r="45" spans="1:23" ht="13.5" thickBot="1">
      <c r="A45" s="88" t="str">
        <f>NOx!A45</f>
        <v>Tribal</v>
      </c>
      <c r="B45" s="89">
        <f>NOx!B45</f>
        <v>13400.363999039901</v>
      </c>
      <c r="C45" s="89">
        <f>NOx!C45</f>
        <v>13304.277473018799</v>
      </c>
      <c r="D45" s="89">
        <f>NOx!D45</f>
        <v>13137.185312949599</v>
      </c>
      <c r="E45" s="89">
        <f>Remedy!O45</f>
        <v>13137.185312949599</v>
      </c>
      <c r="F45" s="89">
        <f t="shared" si="0"/>
        <v>-96.086526021101236</v>
      </c>
      <c r="G45" s="93">
        <f t="shared" si="1"/>
        <v>-7.1704414915882567E-3</v>
      </c>
      <c r="H45" s="89">
        <f t="shared" si="2"/>
        <v>-167.09216006919996</v>
      </c>
      <c r="I45" s="93">
        <f t="shared" si="3"/>
        <v>-1.255928105889737E-2</v>
      </c>
      <c r="J45" s="89">
        <f t="shared" si="4"/>
        <v>0</v>
      </c>
      <c r="K45" s="93">
        <f t="shared" si="5"/>
        <v>0</v>
      </c>
      <c r="M45" s="96" t="str">
        <f>NOx!A45</f>
        <v>Tribal</v>
      </c>
      <c r="N45" s="89">
        <f>NOx!Q45</f>
        <v>78.3774599999999</v>
      </c>
      <c r="O45" s="89">
        <f>NOx!R45</f>
        <v>32.422391500000003</v>
      </c>
      <c r="P45" s="89">
        <f>NOx!S45</f>
        <v>11.389024900000001</v>
      </c>
      <c r="Q45" s="89">
        <f>Remedy!K45</f>
        <v>11.389024900000001</v>
      </c>
      <c r="R45" s="89">
        <f t="shared" si="6"/>
        <v>-45.955068499999896</v>
      </c>
      <c r="S45" s="93">
        <f t="shared" si="7"/>
        <v>-0.58633015793060861</v>
      </c>
      <c r="T45" s="89">
        <f t="shared" si="8"/>
        <v>-21.033366600000001</v>
      </c>
      <c r="U45" s="93">
        <f t="shared" si="9"/>
        <v>-0.64872964722543669</v>
      </c>
      <c r="V45" s="89">
        <f t="shared" si="10"/>
        <v>0</v>
      </c>
      <c r="W45" s="93">
        <f t="shared" si="11"/>
        <v>0</v>
      </c>
    </row>
    <row r="46" spans="1:23" ht="13.5" thickBot="1">
      <c r="A46" s="88" t="str">
        <f>NOx!A46</f>
        <v>Utah</v>
      </c>
      <c r="B46" s="89">
        <f>NOx!B46</f>
        <v>216810.11397507397</v>
      </c>
      <c r="C46" s="89">
        <f>NOx!C46</f>
        <v>179535.2837844048</v>
      </c>
      <c r="D46" s="89">
        <f>NOx!D46</f>
        <v>170839.69191438679</v>
      </c>
      <c r="E46" s="89">
        <f>Remedy!O46</f>
        <v>170839.73442529689</v>
      </c>
      <c r="F46" s="89">
        <f t="shared" si="0"/>
        <v>-37274.830190669163</v>
      </c>
      <c r="G46" s="93">
        <f t="shared" si="1"/>
        <v>-0.17192385312317368</v>
      </c>
      <c r="H46" s="89">
        <f t="shared" si="2"/>
        <v>-8695.5918700180191</v>
      </c>
      <c r="I46" s="93">
        <f t="shared" si="3"/>
        <v>-4.8433888240375818E-2</v>
      </c>
      <c r="J46" s="89">
        <f t="shared" si="4"/>
        <v>4.2510910105193034E-2</v>
      </c>
      <c r="K46" s="93">
        <f t="shared" si="5"/>
        <v>2.4883508995378316E-7</v>
      </c>
      <c r="M46" s="96" t="str">
        <f>NOx!A46</f>
        <v>Utah</v>
      </c>
      <c r="N46" s="89">
        <f>NOx!Q46</f>
        <v>65261.08296498</v>
      </c>
      <c r="O46" s="89">
        <f>NOx!R46</f>
        <v>67429.326469189895</v>
      </c>
      <c r="P46" s="89">
        <f>NOx!S46</f>
        <v>67433.961069089899</v>
      </c>
      <c r="Q46" s="89">
        <f>Remedy!K46</f>
        <v>67434.003580000004</v>
      </c>
      <c r="R46" s="89">
        <f t="shared" si="6"/>
        <v>2168.243504209895</v>
      </c>
      <c r="S46" s="93">
        <f t="shared" si="7"/>
        <v>3.3224142256011974E-2</v>
      </c>
      <c r="T46" s="89">
        <f t="shared" si="8"/>
        <v>4.6345999000041047</v>
      </c>
      <c r="U46" s="93">
        <f t="shared" si="9"/>
        <v>6.8732703449466705E-5</v>
      </c>
      <c r="V46" s="89">
        <f t="shared" si="10"/>
        <v>4.2510910105193034E-2</v>
      </c>
      <c r="W46" s="93">
        <f t="shared" si="11"/>
        <v>6.304080233643432E-7</v>
      </c>
    </row>
    <row r="47" spans="1:23" ht="13.5" thickBot="1">
      <c r="A47" s="88" t="str">
        <f>NOx!A47</f>
        <v>Vermont</v>
      </c>
      <c r="B47" s="89">
        <f>NOx!B47</f>
        <v>25696.113574665731</v>
      </c>
      <c r="C47" s="89">
        <f>NOx!C47</f>
        <v>23141.845590176759</v>
      </c>
      <c r="D47" s="89">
        <f>NOx!D47</f>
        <v>22823.570021565742</v>
      </c>
      <c r="E47" s="89">
        <f>Remedy!O47</f>
        <v>22823.570021585743</v>
      </c>
      <c r="F47" s="89">
        <f t="shared" si="0"/>
        <v>-2554.2679844889717</v>
      </c>
      <c r="G47" s="93">
        <f t="shared" si="1"/>
        <v>-9.940289129976726E-2</v>
      </c>
      <c r="H47" s="89">
        <f t="shared" si="2"/>
        <v>-318.27556861101766</v>
      </c>
      <c r="I47" s="93">
        <f t="shared" si="3"/>
        <v>-1.3753249168083601E-2</v>
      </c>
      <c r="J47" s="89">
        <f t="shared" si="4"/>
        <v>2.0001607481390238E-8</v>
      </c>
      <c r="K47" s="93">
        <f t="shared" si="5"/>
        <v>8.7635753138053944E-13</v>
      </c>
      <c r="M47" s="96" t="str">
        <f>NOx!A47</f>
        <v>Vermont</v>
      </c>
      <c r="N47" s="89">
        <f>NOx!Q47</f>
        <v>296.94404999760002</v>
      </c>
      <c r="O47" s="89">
        <f>NOx!R47</f>
        <v>378.82968541999901</v>
      </c>
      <c r="P47" s="89">
        <f>NOx!S47</f>
        <v>455.17758468</v>
      </c>
      <c r="Q47" s="89">
        <f>Remedy!K47</f>
        <v>455.17758470000001</v>
      </c>
      <c r="R47" s="89">
        <f t="shared" si="6"/>
        <v>81.885635422398991</v>
      </c>
      <c r="S47" s="93">
        <f t="shared" si="7"/>
        <v>0.27576115912428895</v>
      </c>
      <c r="T47" s="89">
        <f t="shared" si="8"/>
        <v>76.347899260000986</v>
      </c>
      <c r="U47" s="93">
        <f t="shared" si="9"/>
        <v>0.20153621059383448</v>
      </c>
      <c r="V47" s="89">
        <f t="shared" si="10"/>
        <v>2.0000015865662135E-8</v>
      </c>
      <c r="W47" s="93">
        <f t="shared" si="11"/>
        <v>4.3938929637149407E-11</v>
      </c>
    </row>
    <row r="48" spans="1:23" ht="13.5" thickBot="1">
      <c r="A48" s="88" t="str">
        <f>NOx!A48</f>
        <v>Virginia</v>
      </c>
      <c r="B48" s="89">
        <f>NOx!B48</f>
        <v>488262.67098360014</v>
      </c>
      <c r="C48" s="89">
        <f>NOx!C48</f>
        <v>359907.33719251369</v>
      </c>
      <c r="D48" s="89">
        <f>NOx!D48</f>
        <v>334720.15734881308</v>
      </c>
      <c r="E48" s="89">
        <f>Remedy!O48</f>
        <v>333984.96127787302</v>
      </c>
      <c r="F48" s="89">
        <f t="shared" si="0"/>
        <v>-128355.33379108645</v>
      </c>
      <c r="G48" s="93">
        <f t="shared" si="1"/>
        <v>-0.26288172620797723</v>
      </c>
      <c r="H48" s="89">
        <f t="shared" si="2"/>
        <v>-25187.179843700607</v>
      </c>
      <c r="I48" s="93">
        <f t="shared" si="3"/>
        <v>-6.9982401693100341E-2</v>
      </c>
      <c r="J48" s="89">
        <f t="shared" si="4"/>
        <v>-735.19607094005914</v>
      </c>
      <c r="K48" s="93">
        <f t="shared" si="5"/>
        <v>-2.196449944225823E-3</v>
      </c>
      <c r="M48" s="96" t="str">
        <f>NOx!A48</f>
        <v>Virginia</v>
      </c>
      <c r="N48" s="89">
        <f>NOx!Q48</f>
        <v>62792.531120171298</v>
      </c>
      <c r="O48" s="89">
        <f>NOx!R48</f>
        <v>38819.616522129902</v>
      </c>
      <c r="P48" s="89">
        <f>NOx!S48</f>
        <v>40468.989790940002</v>
      </c>
      <c r="Q48" s="89">
        <f>Remedy!K48</f>
        <v>39733.793720000001</v>
      </c>
      <c r="R48" s="89">
        <f t="shared" si="6"/>
        <v>-23972.914598041396</v>
      </c>
      <c r="S48" s="93">
        <f t="shared" si="7"/>
        <v>-0.38177971440842912</v>
      </c>
      <c r="T48" s="89">
        <f t="shared" si="8"/>
        <v>1649.3732688101009</v>
      </c>
      <c r="U48" s="93">
        <f t="shared" si="9"/>
        <v>4.2488139156909049E-2</v>
      </c>
      <c r="V48" s="89">
        <f t="shared" si="10"/>
        <v>-735.19607094000094</v>
      </c>
      <c r="W48" s="93">
        <f t="shared" si="11"/>
        <v>-1.8166899513379822E-2</v>
      </c>
    </row>
    <row r="49" spans="1:23" ht="15.75" customHeight="1" thickBot="1">
      <c r="A49" s="88" t="str">
        <f>NOx!A49</f>
        <v>Washington</v>
      </c>
      <c r="B49" s="89">
        <f>NOx!B49</f>
        <v>357674.14508032793</v>
      </c>
      <c r="C49" s="89">
        <f>NOx!C49</f>
        <v>268870.28382639744</v>
      </c>
      <c r="D49" s="89">
        <f>NOx!D49</f>
        <v>249322.19536760953</v>
      </c>
      <c r="E49" s="89">
        <f>Remedy!O49</f>
        <v>249322.19536287952</v>
      </c>
      <c r="F49" s="89">
        <f t="shared" si="0"/>
        <v>-88803.861253930489</v>
      </c>
      <c r="G49" s="93">
        <f t="shared" si="1"/>
        <v>-0.24828146645597365</v>
      </c>
      <c r="H49" s="89">
        <f t="shared" si="2"/>
        <v>-19548.088458787912</v>
      </c>
      <c r="I49" s="93">
        <f t="shared" si="3"/>
        <v>-7.2704533132451357E-2</v>
      </c>
      <c r="J49" s="89">
        <f t="shared" si="4"/>
        <v>-4.730012733489275E-6</v>
      </c>
      <c r="K49" s="93">
        <f t="shared" si="5"/>
        <v>-1.8971486780449592E-11</v>
      </c>
      <c r="M49" s="96" t="str">
        <f>NOx!A49</f>
        <v>Washington</v>
      </c>
      <c r="N49" s="89">
        <f>NOx!Q49</f>
        <v>17634.268783499901</v>
      </c>
      <c r="O49" s="89">
        <f>NOx!R49</f>
        <v>12565.470976229901</v>
      </c>
      <c r="P49" s="89">
        <f>NOx!S49</f>
        <v>13322.136484729999</v>
      </c>
      <c r="Q49" s="89">
        <f>Remedy!K49</f>
        <v>13322.136479999999</v>
      </c>
      <c r="R49" s="89">
        <f t="shared" si="6"/>
        <v>-5068.7978072700007</v>
      </c>
      <c r="S49" s="93">
        <f t="shared" si="7"/>
        <v>-0.28744020347545074</v>
      </c>
      <c r="T49" s="89">
        <f t="shared" si="8"/>
        <v>756.66550850009844</v>
      </c>
      <c r="U49" s="93">
        <f t="shared" si="9"/>
        <v>6.0217839023422398E-2</v>
      </c>
      <c r="V49" s="89">
        <f t="shared" si="10"/>
        <v>-4.7300000005634502E-6</v>
      </c>
      <c r="W49" s="93">
        <f t="shared" si="11"/>
        <v>-3.5504815657646473E-10</v>
      </c>
    </row>
    <row r="50" spans="1:23" ht="13.5" customHeight="1" thickBot="1">
      <c r="A50" s="88" t="str">
        <f>NOx!A50</f>
        <v>West Virginia</v>
      </c>
      <c r="B50" s="89">
        <f>NOx!B50</f>
        <v>308655.05640210916</v>
      </c>
      <c r="C50" s="89">
        <f>NOx!C50</f>
        <v>172142.84841963669</v>
      </c>
      <c r="D50" s="89">
        <f>NOx!D50</f>
        <v>166093.58727786623</v>
      </c>
      <c r="E50" s="89">
        <f>Remedy!O50</f>
        <v>155244.78172743632</v>
      </c>
      <c r="F50" s="89">
        <f t="shared" si="0"/>
        <v>-136512.20798247246</v>
      </c>
      <c r="G50" s="93">
        <f t="shared" si="1"/>
        <v>-0.4422808087894316</v>
      </c>
      <c r="H50" s="89">
        <f t="shared" si="2"/>
        <v>-6049.2611417704611</v>
      </c>
      <c r="I50" s="93">
        <f t="shared" si="3"/>
        <v>-3.5140937874015156E-2</v>
      </c>
      <c r="J50" s="89">
        <f t="shared" si="4"/>
        <v>-10848.805550429912</v>
      </c>
      <c r="K50" s="93">
        <f t="shared" si="5"/>
        <v>-6.5317425725054667E-2</v>
      </c>
      <c r="M50" s="96" t="str">
        <f>NOx!A50</f>
        <v>West Virginia</v>
      </c>
      <c r="N50" s="89">
        <f>NOx!Q50</f>
        <v>159946.56632375799</v>
      </c>
      <c r="O50" s="89">
        <f>NOx!R50</f>
        <v>62433.734428809898</v>
      </c>
      <c r="P50" s="89">
        <f>NOx!S50</f>
        <v>64824.163650429902</v>
      </c>
      <c r="Q50" s="89">
        <f>Remedy!K50</f>
        <v>53975.358099999998</v>
      </c>
      <c r="R50" s="89">
        <f t="shared" si="6"/>
        <v>-97512.831894948089</v>
      </c>
      <c r="S50" s="93">
        <f t="shared" si="7"/>
        <v>-0.6096588012872135</v>
      </c>
      <c r="T50" s="89">
        <f t="shared" si="8"/>
        <v>2390.4292216200047</v>
      </c>
      <c r="U50" s="93">
        <f t="shared" si="9"/>
        <v>3.8287461794323595E-2</v>
      </c>
      <c r="V50" s="89">
        <f t="shared" si="10"/>
        <v>-10848.805550429905</v>
      </c>
      <c r="W50" s="93">
        <f t="shared" si="11"/>
        <v>-0.16735743185107729</v>
      </c>
    </row>
    <row r="51" spans="1:23" ht="13.5" customHeight="1" thickBot="1">
      <c r="A51" s="88" t="str">
        <f>NOx!A51</f>
        <v>Wisconsin</v>
      </c>
      <c r="B51" s="89">
        <f>NOx!B51</f>
        <v>401225.5801776576</v>
      </c>
      <c r="C51" s="89">
        <f>NOx!C51</f>
        <v>279465.23907820031</v>
      </c>
      <c r="D51" s="89">
        <f>NOx!D51</f>
        <v>262200.980644322</v>
      </c>
      <c r="E51" s="89">
        <f>Remedy!O51</f>
        <v>254988.82464525203</v>
      </c>
      <c r="F51" s="89">
        <f t="shared" si="0"/>
        <v>-121760.34109945729</v>
      </c>
      <c r="G51" s="93">
        <f t="shared" si="1"/>
        <v>-0.30347103254369612</v>
      </c>
      <c r="H51" s="89">
        <f t="shared" si="2"/>
        <v>-17264.258433878305</v>
      </c>
      <c r="I51" s="93">
        <f t="shared" si="3"/>
        <v>-6.1776049467989112E-2</v>
      </c>
      <c r="J51" s="89">
        <f t="shared" si="4"/>
        <v>-7212.1559990699752</v>
      </c>
      <c r="K51" s="93">
        <f t="shared" si="5"/>
        <v>-2.7506212910978125E-2</v>
      </c>
      <c r="M51" s="96" t="str">
        <f>NOx!A51</f>
        <v>Wisconsin</v>
      </c>
      <c r="N51" s="89">
        <f>NOx!Q51</f>
        <v>72169.959479922894</v>
      </c>
      <c r="O51" s="89">
        <f>NOx!R51</f>
        <v>40062.196255980001</v>
      </c>
      <c r="P51" s="89">
        <f>NOx!S51</f>
        <v>40749.560949070001</v>
      </c>
      <c r="Q51" s="89">
        <f>Remedy!K51</f>
        <v>33537.404949999996</v>
      </c>
      <c r="R51" s="89">
        <f t="shared" si="6"/>
        <v>-32107.763223942893</v>
      </c>
      <c r="S51" s="93">
        <f t="shared" si="7"/>
        <v>-0.44489096925258792</v>
      </c>
      <c r="T51" s="89">
        <f t="shared" si="8"/>
        <v>687.36469308999949</v>
      </c>
      <c r="U51" s="93">
        <f t="shared" si="9"/>
        <v>1.7157439115370467E-2</v>
      </c>
      <c r="V51" s="89">
        <f t="shared" si="10"/>
        <v>-7212.1559990700043</v>
      </c>
      <c r="W51" s="93">
        <f t="shared" si="11"/>
        <v>-0.17698733019685706</v>
      </c>
    </row>
    <row r="52" spans="1:23" ht="13.5" customHeight="1" thickBot="1">
      <c r="A52" s="88" t="str">
        <f>NOx!A52</f>
        <v>Wyoming</v>
      </c>
      <c r="B52" s="89">
        <f>NOx!B52</f>
        <v>236894.10104359614</v>
      </c>
      <c r="C52" s="89">
        <f>NOx!C52</f>
        <v>191050.73057882721</v>
      </c>
      <c r="D52" s="89">
        <f>NOx!D52</f>
        <v>183726.07056437607</v>
      </c>
      <c r="E52" s="89">
        <f>Remedy!O52</f>
        <v>184296.88265128608</v>
      </c>
      <c r="F52" s="89">
        <f t="shared" si="0"/>
        <v>-45843.37046476893</v>
      </c>
      <c r="G52" s="93">
        <f t="shared" si="1"/>
        <v>-0.19351841292296373</v>
      </c>
      <c r="H52" s="89">
        <f t="shared" si="2"/>
        <v>-7324.6600144511322</v>
      </c>
      <c r="I52" s="93">
        <f t="shared" si="3"/>
        <v>-3.8338822323576459E-2</v>
      </c>
      <c r="J52" s="89">
        <f t="shared" si="4"/>
        <v>570.81208691000938</v>
      </c>
      <c r="K52" s="93">
        <f t="shared" si="5"/>
        <v>3.1068649384192954E-3</v>
      </c>
      <c r="M52" s="96" t="str">
        <f>NOx!A52</f>
        <v>Wyoming</v>
      </c>
      <c r="N52" s="89">
        <f>NOx!Q52</f>
        <v>89315.251591799897</v>
      </c>
      <c r="O52" s="89">
        <f>NOx!R52</f>
        <v>69910.796099109895</v>
      </c>
      <c r="P52" s="89">
        <f>NOx!S52</f>
        <v>70207.286023089997</v>
      </c>
      <c r="Q52" s="89">
        <f>Remedy!K52</f>
        <v>70778.098110000006</v>
      </c>
      <c r="R52" s="89">
        <f t="shared" si="6"/>
        <v>-19404.455492690002</v>
      </c>
      <c r="S52" s="93">
        <f t="shared" si="7"/>
        <v>-0.21725802868892707</v>
      </c>
      <c r="T52" s="89">
        <f t="shared" si="8"/>
        <v>296.48992398010159</v>
      </c>
      <c r="U52" s="93">
        <f t="shared" si="9"/>
        <v>4.2409747925024202E-3</v>
      </c>
      <c r="V52" s="89">
        <f t="shared" si="10"/>
        <v>570.81208691000938</v>
      </c>
      <c r="W52" s="93">
        <f t="shared" si="11"/>
        <v>8.1303824609069621E-3</v>
      </c>
    </row>
    <row r="53" spans="1:23" ht="16.5" customHeight="1" thickBot="1">
      <c r="A53" s="90" t="s">
        <v>195</v>
      </c>
      <c r="B53" s="91">
        <f>SUM(B3:B52)</f>
        <v>21152308.810516909</v>
      </c>
      <c r="C53" s="91">
        <f t="shared" ref="C53:J53" si="12">SUM(C3:C52)</f>
        <v>14973198.899887774</v>
      </c>
      <c r="D53" s="91">
        <f t="shared" si="12"/>
        <v>13924509.818284234</v>
      </c>
      <c r="E53" s="91">
        <f t="shared" si="12"/>
        <v>13725677.503766574</v>
      </c>
      <c r="F53" s="91">
        <f t="shared" si="12"/>
        <v>-6179109.9106291337</v>
      </c>
      <c r="G53" s="94">
        <f t="shared" si="1"/>
        <v>-0.29212460757744263</v>
      </c>
      <c r="H53" s="91">
        <f t="shared" si="12"/>
        <v>-1048689.0816035438</v>
      </c>
      <c r="I53" s="94">
        <f t="shared" si="3"/>
        <v>-7.003774468069103E-2</v>
      </c>
      <c r="J53" s="91">
        <f t="shared" si="12"/>
        <v>-198832.31451765829</v>
      </c>
      <c r="K53" s="94">
        <f>J53/D53</f>
        <v>-1.427930441447728E-2</v>
      </c>
      <c r="M53" s="90" t="s">
        <v>195</v>
      </c>
      <c r="N53" s="91">
        <f>SUM(N3:N52)</f>
        <v>3729161.1039542407</v>
      </c>
      <c r="O53" s="91">
        <f t="shared" ref="O53:Q53" si="13">SUM(O3:O52)</f>
        <v>2084689.3615789877</v>
      </c>
      <c r="P53" s="91">
        <f t="shared" si="13"/>
        <v>2089422.1884139576</v>
      </c>
      <c r="Q53" s="91">
        <f t="shared" si="13"/>
        <v>1890589.8738963006</v>
      </c>
      <c r="R53" s="91">
        <f>SUM(R3:R52)</f>
        <v>-1644471.7423752528</v>
      </c>
      <c r="S53" s="94">
        <f t="shared" si="7"/>
        <v>-0.44097632055411234</v>
      </c>
      <c r="T53" s="91">
        <f t="shared" ref="T53" si="14">SUM(T3:T52)</f>
        <v>4732.8268349710779</v>
      </c>
      <c r="U53" s="94">
        <f t="shared" si="9"/>
        <v>2.2702791706992425E-3</v>
      </c>
      <c r="V53" s="91">
        <f t="shared" ref="V53" si="15">SUM(V3:V52)</f>
        <v>-198832.31451765841</v>
      </c>
      <c r="W53" s="94">
        <f>V53/P53</f>
        <v>-9.5161387497559022E-2</v>
      </c>
    </row>
    <row r="55" spans="1:23" ht="63.75">
      <c r="A55" s="8"/>
      <c r="B55" s="8" t="s">
        <v>316</v>
      </c>
      <c r="C55" s="8" t="s">
        <v>317</v>
      </c>
      <c r="D55" s="8" t="s">
        <v>318</v>
      </c>
      <c r="E55" s="8" t="s">
        <v>319</v>
      </c>
      <c r="F55" s="12" t="s">
        <v>320</v>
      </c>
      <c r="G55" s="117" t="s">
        <v>323</v>
      </c>
      <c r="H55" s="12" t="s">
        <v>321</v>
      </c>
      <c r="I55" s="117" t="s">
        <v>322</v>
      </c>
      <c r="L55" s="95"/>
      <c r="M55" s="8"/>
      <c r="N55" s="8" t="s">
        <v>316</v>
      </c>
      <c r="O55" s="8" t="s">
        <v>317</v>
      </c>
      <c r="P55" s="8" t="s">
        <v>318</v>
      </c>
      <c r="Q55" s="8" t="s">
        <v>319</v>
      </c>
      <c r="R55" s="12" t="s">
        <v>320</v>
      </c>
      <c r="S55" s="117" t="s">
        <v>323</v>
      </c>
      <c r="T55" s="12" t="s">
        <v>321</v>
      </c>
      <c r="U55" s="117" t="s">
        <v>322</v>
      </c>
    </row>
    <row r="56" spans="1:23" ht="13.5" customHeight="1">
      <c r="A56" s="12" t="s">
        <v>324</v>
      </c>
      <c r="B56" s="11">
        <f>SUM(B51,B50,B48,B43,B39,B36,B34,B33,B31,B26,B23,B21,B18,B16,B15,B14)</f>
        <v>8942956.0052561518</v>
      </c>
      <c r="C56" s="11">
        <f t="shared" ref="C56:E56" si="16">SUM(C51,C50,C48,C43,C39,C36,C34,C33,C31,C26,C23,C21,C18,C16,C15,C14)</f>
        <v>5998928.9976445697</v>
      </c>
      <c r="D56" s="11">
        <f t="shared" si="16"/>
        <v>5592556.5645716134</v>
      </c>
      <c r="E56" s="11">
        <f t="shared" si="16"/>
        <v>5490517.1409408757</v>
      </c>
      <c r="F56" s="11">
        <f>E56-C56</f>
        <v>-508411.85670369398</v>
      </c>
      <c r="G56" s="118">
        <f>F56/C56</f>
        <v>-8.4750437436968792E-2</v>
      </c>
      <c r="H56" s="11">
        <f>E56-D56</f>
        <v>-102039.4236307377</v>
      </c>
      <c r="I56" s="118">
        <f>H56/D56</f>
        <v>-1.8245577394272426E-2</v>
      </c>
      <c r="L56" s="95"/>
      <c r="M56" s="8" t="s">
        <v>324</v>
      </c>
      <c r="N56" s="11">
        <f>SUM(N51,N50,N48,N43,N39,N36,N34,N33,N31,N26,N23,N21,N18,N16,N15,N14)</f>
        <v>1927857.5935156881</v>
      </c>
      <c r="O56" s="11">
        <f t="shared" ref="O56:Q56" si="17">SUM(O51,O50,O48,O43,O39,O36,O34,O33,O31,O26,O23,O21,O18,O16,O15,O14)</f>
        <v>938823.77867508866</v>
      </c>
      <c r="P56" s="11">
        <f t="shared" si="17"/>
        <v>940210.6237177396</v>
      </c>
      <c r="Q56" s="11">
        <f t="shared" si="17"/>
        <v>838171.20008700003</v>
      </c>
      <c r="R56" s="11">
        <f>Q56-O56</f>
        <v>-100652.57858808863</v>
      </c>
      <c r="S56" s="118">
        <f>R56/O56</f>
        <v>-0.10721136476766084</v>
      </c>
      <c r="T56" s="11">
        <f>Q56-P56</f>
        <v>-102039.42363073956</v>
      </c>
      <c r="U56" s="118">
        <f>T56/P56</f>
        <v>-0.1085282606436202</v>
      </c>
    </row>
    <row r="57" spans="1:23" ht="13.5" customHeight="1">
      <c r="A57" s="12" t="s">
        <v>325</v>
      </c>
      <c r="B57" s="11">
        <f>SUM(B44,B41,B28,B24,B17,B12,B3)</f>
        <v>4626320.8440468125</v>
      </c>
      <c r="C57" s="11">
        <f t="shared" ref="C57:E57" si="18">SUM(C44,C41,C28,C24,C17,C12,C3)</f>
        <v>3351168.5867198072</v>
      </c>
      <c r="D57" s="11">
        <f t="shared" si="18"/>
        <v>3083372.7324219742</v>
      </c>
      <c r="E57" s="11">
        <f t="shared" si="18"/>
        <v>3030041.8968578051</v>
      </c>
      <c r="F57" s="11">
        <f t="shared" ref="F57:F61" si="19">E57-C57</f>
        <v>-321126.68986200215</v>
      </c>
      <c r="G57" s="118">
        <f t="shared" ref="G57:G61" si="20">F57/C57</f>
        <v>-9.5825286479045077E-2</v>
      </c>
      <c r="H57" s="11">
        <f t="shared" ref="H57:H61" si="21">E57-D57</f>
        <v>-53330.835564169101</v>
      </c>
      <c r="I57" s="118">
        <f t="shared" ref="I57:I61" si="22">H57/D57</f>
        <v>-1.7296266196879153E-2</v>
      </c>
      <c r="L57" s="95"/>
      <c r="M57" s="8" t="s">
        <v>325</v>
      </c>
      <c r="N57" s="11">
        <f>SUM(N44,N41,N28,N24,N17,N12,N3)</f>
        <v>700109.62785274244</v>
      </c>
      <c r="O57" s="11">
        <f t="shared" ref="O57:Q57" si="23">SUM(O44,O41,O28,O24,O17,O12,O3)</f>
        <v>444377.02243685978</v>
      </c>
      <c r="P57" s="11">
        <f t="shared" si="23"/>
        <v>425686.22126416973</v>
      </c>
      <c r="Q57" s="11">
        <f t="shared" si="23"/>
        <v>372355.38570000004</v>
      </c>
      <c r="R57" s="11">
        <f t="shared" ref="R57:R61" si="24">Q57-O57</f>
        <v>-72021.636736859742</v>
      </c>
      <c r="S57" s="118">
        <f t="shared" ref="S57:S61" si="25">R57/O57</f>
        <v>-0.1620732690945853</v>
      </c>
      <c r="T57" s="11">
        <f t="shared" ref="T57:T61" si="26">Q57-P57</f>
        <v>-53330.835564169683</v>
      </c>
      <c r="U57" s="118">
        <f t="shared" ref="U57:U61" si="27">T57/P57</f>
        <v>-0.12528203380835753</v>
      </c>
    </row>
    <row r="58" spans="1:23" ht="13.5" customHeight="1">
      <c r="A58" s="12" t="s">
        <v>337</v>
      </c>
      <c r="B58" s="11">
        <f>SUM(B56:B57)</f>
        <v>13569276.849302964</v>
      </c>
      <c r="C58" s="11">
        <f t="shared" ref="C58:F58" si="28">SUM(C56:C57)</f>
        <v>9350097.584364377</v>
      </c>
      <c r="D58" s="11">
        <f t="shared" si="28"/>
        <v>8675929.2969935872</v>
      </c>
      <c r="E58" s="11">
        <f t="shared" si="28"/>
        <v>8520559.0377986804</v>
      </c>
      <c r="F58" s="11">
        <f t="shared" si="28"/>
        <v>-829538.54656569613</v>
      </c>
      <c r="G58" s="118">
        <f t="shared" si="20"/>
        <v>-8.8719774214216229E-2</v>
      </c>
      <c r="H58" s="11">
        <f t="shared" si="21"/>
        <v>-155370.2591949068</v>
      </c>
      <c r="I58" s="118">
        <f t="shared" si="22"/>
        <v>-1.7908197943561646E-2</v>
      </c>
      <c r="L58" s="95"/>
      <c r="M58" s="8" t="s">
        <v>337</v>
      </c>
      <c r="N58" s="11">
        <f>SUM(N56:N57)</f>
        <v>2627967.2213684306</v>
      </c>
      <c r="O58" s="11">
        <f t="shared" ref="O58:R58" si="29">SUM(O56:O57)</f>
        <v>1383200.8011119484</v>
      </c>
      <c r="P58" s="11">
        <f t="shared" si="29"/>
        <v>1365896.8449819093</v>
      </c>
      <c r="Q58" s="11">
        <f t="shared" si="29"/>
        <v>1210526.5857870001</v>
      </c>
      <c r="R58" s="11">
        <f t="shared" si="29"/>
        <v>-172674.21532494837</v>
      </c>
      <c r="S58" s="118">
        <f t="shared" si="25"/>
        <v>-0.12483669412722752</v>
      </c>
      <c r="T58" s="11">
        <f t="shared" si="26"/>
        <v>-155370.25919490913</v>
      </c>
      <c r="U58" s="118">
        <f t="shared" si="27"/>
        <v>-0.11374962887257195</v>
      </c>
    </row>
    <row r="59" spans="1:23" ht="13.5" customHeight="1">
      <c r="A59" s="12" t="s">
        <v>326</v>
      </c>
      <c r="B59" s="11">
        <f>SUM(B51,B50,B48,B47,B44,B43,B42,B41,B40,B39,B37,B36,B35,B34,B33,B31,B30,B28,B26,B25,B24,B23,B22,B21,B20,B19,B18,B17,B16,B15,B14,B12,B11,B10,B9,B8,B5,B3,B45)</f>
        <v>17265032.54484766</v>
      </c>
      <c r="C59" s="11">
        <f t="shared" ref="C59:E59" si="30">SUM(C51,C50,C48,C47,C44,C43,C42,C41,C40,C39,C37,C36,C35,C34,C33,C31,C30,C28,C26,C25,C24,C23,C22,C21,C20,C19,C18,C17,C16,C15,C14,C12,C11,C10,C9,C8,C5,C3,C45)</f>
        <v>12013802.847086199</v>
      </c>
      <c r="D59" s="11">
        <f t="shared" si="30"/>
        <v>11173286.197973298</v>
      </c>
      <c r="E59" s="11">
        <f t="shared" si="30"/>
        <v>10974018.454224356</v>
      </c>
      <c r="F59" s="11">
        <f t="shared" si="19"/>
        <v>-1039784.3928618431</v>
      </c>
      <c r="G59" s="118">
        <f t="shared" si="20"/>
        <v>-8.6549147351292696E-2</v>
      </c>
      <c r="H59" s="11">
        <f t="shared" si="21"/>
        <v>-199267.74374894239</v>
      </c>
      <c r="I59" s="118">
        <f t="shared" si="22"/>
        <v>-1.7834300510899577E-2</v>
      </c>
      <c r="L59" s="95"/>
      <c r="M59" s="8" t="s">
        <v>326</v>
      </c>
      <c r="N59" s="11">
        <f>SUM(N51,N50,N48,N47,N44,N43,N42,N41,N40,N39,N37,N36,N35,N34,N33,N31,N30,N28,N26,N25,N24,N23,N22,N21,N20,N19,N18,N17,N16,N15,N14,N12,N11,N10,N9,N8,N5,N3,N45)</f>
        <v>3224299.8203165801</v>
      </c>
      <c r="O59" s="11">
        <f t="shared" ref="O59:Q59" si="31">SUM(O51,O50,O48,O47,O44,O43,O42,O41,O40,O39,O37,O36,O35,O34,O33,O31,O30,O28,O26,O25,O24,O23,O22,O21,O20,O19,O18,O17,O16,O15,O14,O12,O11,O10,O9,O8,O5,O3,O45)</f>
        <v>1715509.8471038381</v>
      </c>
      <c r="P59" s="11">
        <f t="shared" si="31"/>
        <v>1718177.7567593392</v>
      </c>
      <c r="Q59" s="11">
        <f t="shared" si="31"/>
        <v>1518910.0130104003</v>
      </c>
      <c r="R59" s="11">
        <f t="shared" si="24"/>
        <v>-196599.83409343776</v>
      </c>
      <c r="S59" s="118">
        <f t="shared" si="25"/>
        <v>-0.1146014022742813</v>
      </c>
      <c r="T59" s="11">
        <f t="shared" si="26"/>
        <v>-199267.7437489389</v>
      </c>
      <c r="U59" s="118">
        <f t="shared" si="27"/>
        <v>-0.1159762096587599</v>
      </c>
    </row>
    <row r="60" spans="1:23" ht="13.5" customHeight="1">
      <c r="A60" s="12" t="s">
        <v>327</v>
      </c>
      <c r="B60" s="11">
        <f>SUM(B52,B49,B46,B38,B32,B29,B27,B13,B7,B6,B4)</f>
        <v>3887276.265669249</v>
      </c>
      <c r="C60" s="11">
        <f t="shared" ref="C60:E60" si="32">SUM(C52,C49,C46,C38,C32,C29,C27,C13,C7,C6,C4)</f>
        <v>2959396.0528015811</v>
      </c>
      <c r="D60" s="11">
        <f t="shared" si="32"/>
        <v>2751223.6203109357</v>
      </c>
      <c r="E60" s="11">
        <f t="shared" si="32"/>
        <v>2751659.0495422161</v>
      </c>
      <c r="F60" s="11">
        <f t="shared" si="19"/>
        <v>-207737.00325936498</v>
      </c>
      <c r="G60" s="118">
        <f t="shared" si="20"/>
        <v>-7.0195742493711147E-2</v>
      </c>
      <c r="H60" s="11">
        <f t="shared" si="21"/>
        <v>435.42923128046095</v>
      </c>
      <c r="I60" s="118">
        <f t="shared" si="22"/>
        <v>1.582674807187247E-4</v>
      </c>
      <c r="L60" s="95"/>
      <c r="M60" s="8" t="s">
        <v>327</v>
      </c>
      <c r="N60" s="11">
        <f>SUM(N52,N49,N46,N38,N32,N29,N27,N13,N7,N6,N4)</f>
        <v>504861.28363765992</v>
      </c>
      <c r="O60" s="11">
        <f t="shared" ref="O60:Q60" si="33">SUM(O52,O49,O46,O38,O32,O29,O27,O13,O7,O6,O4)</f>
        <v>369179.51447514939</v>
      </c>
      <c r="P60" s="11">
        <f t="shared" si="33"/>
        <v>371244.43165461946</v>
      </c>
      <c r="Q60" s="11">
        <f t="shared" si="33"/>
        <v>371679.86088590004</v>
      </c>
      <c r="R60" s="11">
        <f t="shared" si="24"/>
        <v>2500.3464107506443</v>
      </c>
      <c r="S60" s="118">
        <f t="shared" si="25"/>
        <v>6.7727116828389198E-3</v>
      </c>
      <c r="T60" s="11">
        <f t="shared" si="26"/>
        <v>435.42923128057737</v>
      </c>
      <c r="U60" s="118">
        <f t="shared" si="27"/>
        <v>1.1728909423365332E-3</v>
      </c>
    </row>
    <row r="61" spans="1:23" ht="13.5" customHeight="1">
      <c r="A61" s="12" t="s">
        <v>328</v>
      </c>
      <c r="B61" s="11">
        <f>SUM(B59:B60)</f>
        <v>21152308.810516909</v>
      </c>
      <c r="C61" s="11">
        <f t="shared" ref="C61:E61" si="34">SUM(C59:C60)</f>
        <v>14973198.89988778</v>
      </c>
      <c r="D61" s="11">
        <f t="shared" si="34"/>
        <v>13924509.818284234</v>
      </c>
      <c r="E61" s="11">
        <f t="shared" si="34"/>
        <v>13725677.503766572</v>
      </c>
      <c r="F61" s="11">
        <f t="shared" si="19"/>
        <v>-1247521.3961212076</v>
      </c>
      <c r="G61" s="118">
        <f t="shared" si="20"/>
        <v>-8.3316958818369632E-2</v>
      </c>
      <c r="H61" s="11">
        <f t="shared" si="21"/>
        <v>-198832.31451766193</v>
      </c>
      <c r="I61" s="118">
        <f t="shared" si="22"/>
        <v>-1.427930441447754E-2</v>
      </c>
      <c r="L61" s="95"/>
      <c r="M61" s="8" t="s">
        <v>328</v>
      </c>
      <c r="N61" s="11">
        <f>SUM(N59:N60)</f>
        <v>3729161.1039542402</v>
      </c>
      <c r="O61" s="11">
        <f t="shared" ref="O61:Q61" si="35">SUM(O59:O60)</f>
        <v>2084689.3615789874</v>
      </c>
      <c r="P61" s="11">
        <f t="shared" si="35"/>
        <v>2089422.1884139588</v>
      </c>
      <c r="Q61" s="11">
        <f t="shared" si="35"/>
        <v>1890589.8738963003</v>
      </c>
      <c r="R61" s="11">
        <f t="shared" si="24"/>
        <v>-194099.48768268712</v>
      </c>
      <c r="S61" s="118">
        <f t="shared" si="25"/>
        <v>-9.3107151242750194E-2</v>
      </c>
      <c r="T61" s="11">
        <f t="shared" si="26"/>
        <v>-198832.31451765844</v>
      </c>
      <c r="U61" s="118">
        <f t="shared" si="27"/>
        <v>-9.5161387497558994E-2</v>
      </c>
    </row>
    <row r="62" spans="1:23">
      <c r="A62" s="12"/>
      <c r="B62" s="8"/>
      <c r="C62" s="8"/>
      <c r="D62" s="8"/>
      <c r="E62" s="8"/>
      <c r="F62" s="8"/>
      <c r="G62" s="118"/>
      <c r="H62" s="8"/>
      <c r="I62" s="118"/>
      <c r="M62" s="8"/>
      <c r="N62" s="8"/>
      <c r="O62" s="8"/>
      <c r="P62" s="8"/>
      <c r="Q62" s="8"/>
      <c r="R62" s="8"/>
      <c r="S62" s="8"/>
      <c r="T62" s="8"/>
      <c r="U62" s="8"/>
    </row>
    <row r="63" spans="1:23" ht="18" customHeight="1">
      <c r="A63" s="12" t="s">
        <v>315</v>
      </c>
      <c r="B63" s="11">
        <f>B53-SUM(B52,B49,B47,B46,B45,B42,B40,B38,B35,B32,B30,B29,B28,B27,B24,B22,B20,B13,B10,B9,B8,B7,B6,B4)</f>
        <v>15505231.55813285</v>
      </c>
      <c r="C63" s="11">
        <f>C53-SUM(C52,C49,C47,C46,C45,C42,C40,C38,C35,C32,C30,C29,C28,C27,C24,C22,C20,C13,C10,C9,C8,C7,C6,C4)</f>
        <v>10748794.750926517</v>
      </c>
      <c r="D63" s="11">
        <f>D53-SUM(D52,D49,D47,D46,D45,D42,D40,D38,D35,D32,D30,D29,D28,D27,D24,D22,D20,D13,D10,D9,D8,D7,D6,D4)</f>
        <v>9987145.1158543695</v>
      </c>
      <c r="E63" s="11">
        <f>E53-SUM(E52,E49,E47,E46,E45,E42,E40,E38,E35,E32,E30,E29,E28,E27,E24,E22,E20,E13,E10,E9,E8,E7,E6,E4)</f>
        <v>9811848.2793877982</v>
      </c>
      <c r="F63" s="11">
        <f>E63-C63</f>
        <v>-936946.47153871879</v>
      </c>
      <c r="G63" s="118">
        <f>F63/C63</f>
        <v>-8.7167584203610968E-2</v>
      </c>
      <c r="H63" s="11">
        <f>E63-D63</f>
        <v>-175296.83646657132</v>
      </c>
      <c r="I63" s="118">
        <f>H63/D63</f>
        <v>-1.7552246856640894E-2</v>
      </c>
      <c r="L63" s="95"/>
      <c r="M63" s="8" t="s">
        <v>315</v>
      </c>
      <c r="N63" s="11">
        <f>N53-SUM(N52,N49,N47,N46,N45,N42,N40,N38,N35,N32,N30,N29,N28,N27,N24,N22,N20,N13,N10,N9,N8,N7,N6,N4)</f>
        <v>2940283.3773875618</v>
      </c>
      <c r="O63" s="11">
        <f>O53-SUM(O52,O49,O47,O46,O45,O42,O40,O38,O35,O32,O30,O29,O28,O27,O24,O22,O20,O13,O10,O9,O8,O7,O6,O4)</f>
        <v>1544390.1661992287</v>
      </c>
      <c r="P63" s="11">
        <f>P53-SUM(P52,P49,P47,P46,P45,P42,P40,P38,P35,P32,P30,P29,P28,P27,P24,P22,P20,P13,P10,P9,P8,P7,P6,P4)</f>
        <v>1541136.8882735684</v>
      </c>
      <c r="Q63" s="11">
        <f>Q53-SUM(Q52,Q49,Q47,Q46,Q45,Q42,Q40,Q38,Q35,Q32,Q30,Q29,Q28,Q27,Q24,Q22,Q20,Q13,Q10,Q9,Q8,Q7,Q6,Q4)</f>
        <v>1365840.0518070005</v>
      </c>
      <c r="R63" s="11">
        <f>Q63-O63</f>
        <v>-178550.11439222819</v>
      </c>
      <c r="S63" s="118">
        <f>R63/O63</f>
        <v>-0.11561205082757238</v>
      </c>
      <c r="T63" s="11">
        <f>Q63-P63</f>
        <v>-175296.83646656782</v>
      </c>
      <c r="U63" s="118">
        <f>T63/P63</f>
        <v>-0.11374514347193457</v>
      </c>
    </row>
    <row r="64" spans="1:23">
      <c r="A64" s="12"/>
      <c r="B64" s="8"/>
      <c r="C64" s="8"/>
      <c r="D64" s="8"/>
      <c r="E64" s="8"/>
      <c r="F64" s="8"/>
      <c r="G64" s="118"/>
      <c r="H64" s="8"/>
      <c r="I64" s="118"/>
      <c r="M64" s="8"/>
      <c r="N64" s="8"/>
      <c r="O64" s="8"/>
      <c r="P64" s="8"/>
      <c r="Q64" s="8"/>
      <c r="R64" s="8"/>
      <c r="S64" s="8"/>
      <c r="T64" s="8"/>
      <c r="U64" s="8"/>
    </row>
    <row r="65" spans="1:21" ht="19.5" customHeight="1">
      <c r="A65" s="12" t="s">
        <v>339</v>
      </c>
      <c r="B65" s="8"/>
      <c r="C65" s="11">
        <v>4987000</v>
      </c>
      <c r="D65" s="11">
        <v>4625580</v>
      </c>
      <c r="E65" s="11">
        <f>D65-P65+Q65</f>
        <v>4705136.7568902718</v>
      </c>
      <c r="F65" s="11">
        <f t="shared" ref="F65" si="36">E65-C65</f>
        <v>-281863.24310972821</v>
      </c>
      <c r="G65" s="118">
        <f t="shared" ref="G65" si="37">F65/C65</f>
        <v>-5.6519599580855867E-2</v>
      </c>
      <c r="H65" s="11">
        <f t="shared" ref="H65" si="38">E65-D65</f>
        <v>79556.75689027179</v>
      </c>
      <c r="I65" s="118">
        <f t="shared" ref="I65" si="39">H65/D65</f>
        <v>1.7199304063549175E-2</v>
      </c>
      <c r="M65" s="8" t="s">
        <v>338</v>
      </c>
      <c r="N65" s="11">
        <v>1329069</v>
      </c>
      <c r="O65" s="11">
        <v>746929</v>
      </c>
      <c r="P65" s="11">
        <v>746811</v>
      </c>
      <c r="Q65" s="119">
        <f>Remedy!AZ53</f>
        <v>826367.75689027191</v>
      </c>
      <c r="R65" s="11">
        <f>Q65-O65</f>
        <v>79438.756890271907</v>
      </c>
      <c r="S65" s="118">
        <f t="shared" ref="S65" si="40">R65/O65</f>
        <v>0.10635382598650193</v>
      </c>
      <c r="T65" s="11">
        <f t="shared" ref="T65" si="41">Q65-P65</f>
        <v>79556.756890271907</v>
      </c>
      <c r="U65" s="118">
        <f t="shared" ref="U65" si="42">T65/P65</f>
        <v>0.10652863561231946</v>
      </c>
    </row>
    <row r="66" spans="1:21">
      <c r="A66" s="22"/>
    </row>
    <row r="67" spans="1:21" ht="38.25" customHeight="1">
      <c r="A67" s="12" t="s">
        <v>340</v>
      </c>
      <c r="B67" s="11">
        <v>1329068.5105999999</v>
      </c>
      <c r="C67" s="11">
        <v>909052.19734980352</v>
      </c>
      <c r="D67" s="11">
        <v>910988.7296000002</v>
      </c>
      <c r="E67" s="11">
        <v>826019.1237</v>
      </c>
      <c r="F67" s="11">
        <f>+E67-C67</f>
        <v>-83033.073649803526</v>
      </c>
      <c r="G67" s="118">
        <f>+(E67-C67)/C67</f>
        <v>-9.1340270549780514E-2</v>
      </c>
      <c r="H67" s="11">
        <f>+E67-D67</f>
        <v>-84969.605900000199</v>
      </c>
      <c r="I67" s="118">
        <f>+(E67-D67)/D67</f>
        <v>-9.3271851933128661E-2</v>
      </c>
    </row>
    <row r="68" spans="1:21" ht="39.75" customHeight="1">
      <c r="A68" s="12" t="s">
        <v>341</v>
      </c>
      <c r="B68" s="11">
        <v>8567770.2553308289</v>
      </c>
      <c r="C68" s="11">
        <v>6287374.66082789</v>
      </c>
      <c r="D68" s="11">
        <v>5836856.6626094412</v>
      </c>
      <c r="E68" s="11">
        <v>5751887.0570110595</v>
      </c>
      <c r="F68" s="11">
        <f>+E68-C68</f>
        <v>-535487.60381683055</v>
      </c>
      <c r="G68" s="118">
        <f>+(E68-C68)/C68</f>
        <v>-8.5168712332838806E-2</v>
      </c>
      <c r="H68" s="11">
        <f>+E68-D68</f>
        <v>-84969.60559838172</v>
      </c>
      <c r="I68" s="118">
        <f>+(E68-D68)/D68</f>
        <v>-1.4557425427746408E-2</v>
      </c>
    </row>
  </sheetData>
  <mergeCells count="16">
    <mergeCell ref="Q1:Q2"/>
    <mergeCell ref="R1:S1"/>
    <mergeCell ref="T1:U1"/>
    <mergeCell ref="V1:W1"/>
    <mergeCell ref="H1:I1"/>
    <mergeCell ref="J1:K1"/>
    <mergeCell ref="M1:M2"/>
    <mergeCell ref="N1:N2"/>
    <mergeCell ref="O1:O2"/>
    <mergeCell ref="P1:P2"/>
    <mergeCell ref="F1:G1"/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W63"/>
  <sheetViews>
    <sheetView workbookViewId="0">
      <pane ySplit="1470" activePane="bottomLeft"/>
      <selection activeCell="L1" sqref="L1:Q1048576"/>
      <selection pane="bottomLeft" activeCell="N62" sqref="N62"/>
    </sheetView>
  </sheetViews>
  <sheetFormatPr defaultRowHeight="12.75"/>
  <cols>
    <col min="1" max="1" width="15.7109375" customWidth="1"/>
    <col min="2" max="2" width="10.140625" bestFit="1" customWidth="1"/>
    <col min="3" max="4" width="10.85546875" customWidth="1"/>
    <col min="5" max="5" width="11.5703125" customWidth="1"/>
    <col min="6" max="6" width="9.7109375" bestFit="1" customWidth="1"/>
    <col min="7" max="7" width="9.140625" style="95"/>
    <col min="8" max="8" width="9.7109375" bestFit="1" customWidth="1"/>
    <col min="9" max="9" width="9.140625" style="95"/>
    <col min="11" max="12" width="9.140625" style="95"/>
    <col min="13" max="13" width="16.28515625" customWidth="1"/>
    <col min="14" max="14" width="10.140625" customWidth="1"/>
    <col min="15" max="17" width="9.28515625" bestFit="1" customWidth="1"/>
    <col min="18" max="18" width="9.42578125" bestFit="1" customWidth="1"/>
    <col min="19" max="19" width="9.28515625" bestFit="1" customWidth="1"/>
    <col min="20" max="20" width="10.28515625" customWidth="1"/>
    <col min="21" max="21" width="9.28515625" bestFit="1" customWidth="1"/>
    <col min="22" max="22" width="9.42578125" bestFit="1" customWidth="1"/>
    <col min="23" max="23" width="9.28515625" bestFit="1" customWidth="1"/>
  </cols>
  <sheetData>
    <row r="1" spans="1:23" ht="25.5" customHeight="1" thickBot="1">
      <c r="A1" s="167" t="s">
        <v>188</v>
      </c>
      <c r="B1" s="167" t="s">
        <v>199</v>
      </c>
      <c r="C1" s="167" t="s">
        <v>189</v>
      </c>
      <c r="D1" s="167" t="s">
        <v>190</v>
      </c>
      <c r="E1" s="167" t="s">
        <v>197</v>
      </c>
      <c r="F1" s="165" t="s">
        <v>191</v>
      </c>
      <c r="G1" s="166"/>
      <c r="H1" s="165" t="s">
        <v>192</v>
      </c>
      <c r="I1" s="166"/>
      <c r="J1" s="165" t="s">
        <v>198</v>
      </c>
      <c r="K1" s="169"/>
      <c r="L1" s="102"/>
      <c r="M1" s="167" t="s">
        <v>188</v>
      </c>
      <c r="N1" s="167" t="s">
        <v>200</v>
      </c>
      <c r="O1" s="167" t="s">
        <v>189</v>
      </c>
      <c r="P1" s="167" t="s">
        <v>190</v>
      </c>
      <c r="Q1" s="167" t="s">
        <v>197</v>
      </c>
      <c r="R1" s="165" t="s">
        <v>191</v>
      </c>
      <c r="S1" s="166"/>
      <c r="T1" s="165" t="s">
        <v>192</v>
      </c>
      <c r="U1" s="166"/>
      <c r="V1" s="165" t="s">
        <v>198</v>
      </c>
      <c r="W1" s="169"/>
    </row>
    <row r="2" spans="1:23" ht="39" thickBot="1">
      <c r="A2" s="168"/>
      <c r="B2" s="168"/>
      <c r="C2" s="168"/>
      <c r="D2" s="168"/>
      <c r="E2" s="168"/>
      <c r="F2" s="87" t="s">
        <v>193</v>
      </c>
      <c r="G2" s="92" t="s">
        <v>194</v>
      </c>
      <c r="H2" s="87" t="s">
        <v>193</v>
      </c>
      <c r="I2" s="92" t="s">
        <v>194</v>
      </c>
      <c r="J2" s="87" t="s">
        <v>193</v>
      </c>
      <c r="K2" s="92" t="s">
        <v>194</v>
      </c>
      <c r="L2" s="103"/>
      <c r="M2" s="168"/>
      <c r="N2" s="168"/>
      <c r="O2" s="168"/>
      <c r="P2" s="168"/>
      <c r="Q2" s="168"/>
      <c r="R2" s="87" t="s">
        <v>193</v>
      </c>
      <c r="S2" s="92" t="s">
        <v>194</v>
      </c>
      <c r="T2" s="87" t="s">
        <v>193</v>
      </c>
      <c r="U2" s="92" t="s">
        <v>194</v>
      </c>
      <c r="V2" s="87" t="s">
        <v>193</v>
      </c>
      <c r="W2" s="92" t="s">
        <v>194</v>
      </c>
    </row>
    <row r="3" spans="1:23" ht="13.5" thickBot="1">
      <c r="A3" s="88" t="str">
        <f>'SO2'!A3</f>
        <v>Alabama</v>
      </c>
      <c r="B3" s="89">
        <f>'SO2'!B3</f>
        <v>589408.49287555215</v>
      </c>
      <c r="C3" s="89">
        <f>'SO2'!C3</f>
        <v>574045.02171402937</v>
      </c>
      <c r="D3" s="89">
        <f>'SO2'!D3</f>
        <v>534699.78778586083</v>
      </c>
      <c r="E3" s="89">
        <f>Remedy!G3</f>
        <v>290925.17708659085</v>
      </c>
      <c r="F3" s="89">
        <f>C3-B3</f>
        <v>-15363.471161522786</v>
      </c>
      <c r="G3" s="93">
        <f>F3/B3</f>
        <v>-2.6065914127855354E-2</v>
      </c>
      <c r="H3" s="89">
        <f>D3-C3</f>
        <v>-39345.233928168542</v>
      </c>
      <c r="I3" s="93">
        <f>H3/C3</f>
        <v>-6.854032774413478E-2</v>
      </c>
      <c r="J3" s="89">
        <f>E3-D3</f>
        <v>-243774.61069926998</v>
      </c>
      <c r="K3" s="93">
        <f>J3/D3</f>
        <v>-0.45590930886416964</v>
      </c>
      <c r="L3" s="104"/>
      <c r="M3" s="96" t="str">
        <f>'SO2'!A3</f>
        <v>Alabama</v>
      </c>
      <c r="N3" s="89">
        <f>'SO2'!Q3</f>
        <v>460122.82980170002</v>
      </c>
      <c r="O3" s="89">
        <f>'SO2'!R3</f>
        <v>455824.80681137898</v>
      </c>
      <c r="P3" s="89">
        <f>'SO2'!S3</f>
        <v>417340.18069926999</v>
      </c>
      <c r="Q3" s="89">
        <f>Remedy!C3</f>
        <v>173565.57</v>
      </c>
      <c r="R3" s="89">
        <f>O3-N3</f>
        <v>-4298.022990321042</v>
      </c>
      <c r="S3" s="93">
        <f>R3/N3</f>
        <v>-9.3410339847152749E-3</v>
      </c>
      <c r="T3" s="89">
        <f>P3-O3</f>
        <v>-38484.626112108992</v>
      </c>
      <c r="U3" s="93">
        <f>T3/O3</f>
        <v>-8.4428546970314391E-2</v>
      </c>
      <c r="V3" s="89">
        <f>Q3-P3</f>
        <v>-243774.61069926998</v>
      </c>
      <c r="W3" s="93">
        <f>V3/P3</f>
        <v>-0.58411488270986989</v>
      </c>
    </row>
    <row r="4" spans="1:23" ht="13.5" thickBot="1">
      <c r="A4" s="88" t="str">
        <f>'SO2'!A4</f>
        <v>Arizona</v>
      </c>
      <c r="B4" s="89">
        <f>'SO2'!B4</f>
        <v>92230.569872632361</v>
      </c>
      <c r="C4" s="89">
        <f>'SO2'!C4</f>
        <v>65045.683635641231</v>
      </c>
      <c r="D4" s="89">
        <f>'SO2'!D4</f>
        <v>65791.555042632041</v>
      </c>
      <c r="E4" s="89">
        <f>Remedy!G4</f>
        <v>65791.555047552043</v>
      </c>
      <c r="F4" s="89">
        <f t="shared" ref="F4:F52" si="0">C4-B4</f>
        <v>-27184.886236991129</v>
      </c>
      <c r="G4" s="93">
        <f t="shared" ref="G4:G53" si="1">F4/B4</f>
        <v>-0.29474919513706399</v>
      </c>
      <c r="H4" s="89">
        <f t="shared" ref="H4:H52" si="2">D4-C4</f>
        <v>745.87140699080919</v>
      </c>
      <c r="I4" s="93">
        <f t="shared" ref="I4:I53" si="3">H4/C4</f>
        <v>1.1466885507251634E-2</v>
      </c>
      <c r="J4" s="89">
        <f t="shared" ref="J4:J52" si="4">E4-D4</f>
        <v>4.9200025387108326E-6</v>
      </c>
      <c r="K4" s="93">
        <f t="shared" ref="K4:K52" si="5">J4/D4</f>
        <v>7.4781672746946583E-11</v>
      </c>
      <c r="L4" s="104"/>
      <c r="M4" s="96" t="str">
        <f>'SO2'!A4</f>
        <v>Arizona</v>
      </c>
      <c r="N4" s="89">
        <f>'SO2'!Q4</f>
        <v>52733.212070313901</v>
      </c>
      <c r="O4" s="89">
        <f>'SO2'!R4</f>
        <v>34734.281158400001</v>
      </c>
      <c r="P4" s="89">
        <f>'SO2'!S4</f>
        <v>35600.923085080001</v>
      </c>
      <c r="Q4" s="89">
        <f>Remedy!C4</f>
        <v>35600.923089999997</v>
      </c>
      <c r="R4" s="89">
        <f t="shared" ref="R4:R52" si="6">O4-N4</f>
        <v>-17998.9309119139</v>
      </c>
      <c r="S4" s="93">
        <f t="shared" ref="S4:S53" si="7">R4/N4</f>
        <v>-0.34132058725939768</v>
      </c>
      <c r="T4" s="89">
        <f t="shared" ref="T4:T52" si="8">P4-O4</f>
        <v>866.64192668000032</v>
      </c>
      <c r="U4" s="93">
        <f t="shared" ref="U4:U53" si="9">T4/O4</f>
        <v>2.4950622203114604E-2</v>
      </c>
      <c r="V4" s="89">
        <f t="shared" ref="V4:V52" si="10">Q4-P4</f>
        <v>4.9199952627532184E-6</v>
      </c>
      <c r="W4" s="93">
        <f t="shared" ref="W4:W52" si="11">V4/P4</f>
        <v>1.3819853072335475E-10</v>
      </c>
    </row>
    <row r="5" spans="1:23" ht="13.5" thickBot="1">
      <c r="A5" s="88" t="str">
        <f>'SO2'!A5</f>
        <v>Arkansas</v>
      </c>
      <c r="B5" s="89">
        <f>'SO2'!B5</f>
        <v>115086.92689182147</v>
      </c>
      <c r="C5" s="89">
        <f>'SO2'!C5</f>
        <v>129336.94556279106</v>
      </c>
      <c r="D5" s="89">
        <f>'SO2'!D5</f>
        <v>139599.2286568252</v>
      </c>
      <c r="E5" s="89">
        <f>Remedy!G5</f>
        <v>146873.46681802528</v>
      </c>
      <c r="F5" s="89">
        <f t="shared" si="0"/>
        <v>14250.018670969599</v>
      </c>
      <c r="G5" s="93">
        <f t="shared" si="1"/>
        <v>0.12381961232107816</v>
      </c>
      <c r="H5" s="89">
        <f t="shared" si="2"/>
        <v>10262.283094034137</v>
      </c>
      <c r="I5" s="93">
        <f t="shared" si="3"/>
        <v>7.9345333611979874E-2</v>
      </c>
      <c r="J5" s="89">
        <f t="shared" si="4"/>
        <v>7274.2381612000754</v>
      </c>
      <c r="K5" s="93">
        <f t="shared" si="5"/>
        <v>5.2108011134375472E-2</v>
      </c>
      <c r="L5" s="104"/>
      <c r="M5" s="96" t="str">
        <f>'SO2'!A5</f>
        <v>Arkansas</v>
      </c>
      <c r="N5" s="89">
        <f>'SO2'!Q5</f>
        <v>66384.4130320072</v>
      </c>
      <c r="O5" s="89">
        <f>'SO2'!R5</f>
        <v>87241.125198499998</v>
      </c>
      <c r="P5" s="89">
        <f>'SO2'!S5</f>
        <v>99410.785338799906</v>
      </c>
      <c r="Q5" s="89">
        <f>Remedy!C5</f>
        <v>106685.0235</v>
      </c>
      <c r="R5" s="89">
        <f t="shared" si="6"/>
        <v>20856.712166492798</v>
      </c>
      <c r="S5" s="93">
        <f t="shared" si="7"/>
        <v>0.31418086285460939</v>
      </c>
      <c r="T5" s="89">
        <f t="shared" si="8"/>
        <v>12169.660140299908</v>
      </c>
      <c r="U5" s="93">
        <f t="shared" si="9"/>
        <v>0.13949453440232737</v>
      </c>
      <c r="V5" s="89">
        <f t="shared" si="10"/>
        <v>7274.23816120009</v>
      </c>
      <c r="W5" s="93">
        <f t="shared" si="11"/>
        <v>7.3173530783495019E-2</v>
      </c>
    </row>
    <row r="6" spans="1:23" ht="13.5" thickBot="1">
      <c r="A6" s="88" t="str">
        <f>'SO2'!A6</f>
        <v>California</v>
      </c>
      <c r="B6" s="89">
        <f>'SO2'!B6</f>
        <v>164217.35185454797</v>
      </c>
      <c r="C6" s="89">
        <f>'SO2'!C6</f>
        <v>136846.41095069723</v>
      </c>
      <c r="D6" s="89">
        <f>'SO2'!D6</f>
        <v>119267.61489224776</v>
      </c>
      <c r="E6" s="89">
        <f>Remedy!G6</f>
        <v>119267.61489204776</v>
      </c>
      <c r="F6" s="89">
        <f t="shared" si="0"/>
        <v>-27370.940903850744</v>
      </c>
      <c r="G6" s="93">
        <f t="shared" si="1"/>
        <v>-0.16667508393445518</v>
      </c>
      <c r="H6" s="89">
        <f t="shared" si="2"/>
        <v>-17578.796058449472</v>
      </c>
      <c r="I6" s="93">
        <f t="shared" si="3"/>
        <v>-0.12845639090076486</v>
      </c>
      <c r="J6" s="89">
        <f t="shared" si="4"/>
        <v>-2.0000152289867401E-7</v>
      </c>
      <c r="K6" s="93">
        <f t="shared" si="5"/>
        <v>-1.6769139139687268E-12</v>
      </c>
      <c r="L6" s="104"/>
      <c r="M6" s="96" t="str">
        <f>'SO2'!A6</f>
        <v>California</v>
      </c>
      <c r="N6" s="89">
        <f>'SO2'!Q6</f>
        <v>601.00321548130103</v>
      </c>
      <c r="O6" s="89">
        <f>'SO2'!R6</f>
        <v>6763.1780410000001</v>
      </c>
      <c r="P6" s="89">
        <f>'SO2'!S6</f>
        <v>7349.7877672000004</v>
      </c>
      <c r="Q6" s="89">
        <f>Remedy!C6</f>
        <v>7349.7877669999998</v>
      </c>
      <c r="R6" s="89">
        <f t="shared" si="6"/>
        <v>6162.1748255186994</v>
      </c>
      <c r="S6" s="93">
        <f t="shared" si="7"/>
        <v>10.253147848109014</v>
      </c>
      <c r="T6" s="89">
        <f t="shared" si="8"/>
        <v>586.6097262000003</v>
      </c>
      <c r="U6" s="93">
        <f t="shared" si="9"/>
        <v>8.6735810094578619E-2</v>
      </c>
      <c r="V6" s="89">
        <f t="shared" si="10"/>
        <v>-2.0000061340397224E-7</v>
      </c>
      <c r="W6" s="93">
        <f t="shared" si="11"/>
        <v>-2.7211753555186689E-11</v>
      </c>
    </row>
    <row r="7" spans="1:23" ht="13.5" thickBot="1">
      <c r="A7" s="88" t="str">
        <f>'SO2'!A7</f>
        <v>Colorado</v>
      </c>
      <c r="B7" s="89">
        <f>'SO2'!B7</f>
        <v>82212.876740014195</v>
      </c>
      <c r="C7" s="89">
        <f>'SO2'!C7</f>
        <v>63748.016870742096</v>
      </c>
      <c r="D7" s="89">
        <f>'SO2'!D7</f>
        <v>72227.198480562292</v>
      </c>
      <c r="E7" s="89">
        <f>Remedy!G7</f>
        <v>83980.1981717624</v>
      </c>
      <c r="F7" s="89">
        <f t="shared" si="0"/>
        <v>-18464.859869272099</v>
      </c>
      <c r="G7" s="93">
        <f t="shared" si="1"/>
        <v>-0.22459814814246715</v>
      </c>
      <c r="H7" s="89">
        <f t="shared" si="2"/>
        <v>8479.1816098201962</v>
      </c>
      <c r="I7" s="93">
        <f t="shared" si="3"/>
        <v>0.13301090804146751</v>
      </c>
      <c r="J7" s="89">
        <f t="shared" si="4"/>
        <v>11752.999691200108</v>
      </c>
      <c r="K7" s="93">
        <f t="shared" si="5"/>
        <v>0.16272262995723227</v>
      </c>
      <c r="L7" s="104"/>
      <c r="M7" s="96" t="str">
        <f>'SO2'!A7</f>
        <v>Colorado</v>
      </c>
      <c r="N7" s="89">
        <f>'SO2'!Q7</f>
        <v>64173.5256388298</v>
      </c>
      <c r="O7" s="89">
        <f>'SO2'!R7</f>
        <v>52962.8599923</v>
      </c>
      <c r="P7" s="89">
        <f>'SO2'!S7</f>
        <v>62105.378708799901</v>
      </c>
      <c r="Q7" s="89">
        <f>Remedy!C7</f>
        <v>73858.378400000001</v>
      </c>
      <c r="R7" s="89">
        <f t="shared" si="6"/>
        <v>-11210.6656465298</v>
      </c>
      <c r="S7" s="93">
        <f t="shared" si="7"/>
        <v>-0.1746929989420202</v>
      </c>
      <c r="T7" s="89">
        <f t="shared" si="8"/>
        <v>9142.5187164999006</v>
      </c>
      <c r="U7" s="93">
        <f t="shared" si="9"/>
        <v>0.17262131836968556</v>
      </c>
      <c r="V7" s="89">
        <f t="shared" si="10"/>
        <v>11752.999691200101</v>
      </c>
      <c r="W7" s="93">
        <f t="shared" si="11"/>
        <v>0.18924286326805351</v>
      </c>
    </row>
    <row r="8" spans="1:23" ht="13.5" thickBot="1">
      <c r="A8" s="88" t="str">
        <f>'SO2'!A8</f>
        <v>Connecticut</v>
      </c>
      <c r="B8" s="89">
        <f>'SO2'!B8</f>
        <v>34576.22176877351</v>
      </c>
      <c r="C8" s="89">
        <f>'SO2'!C8</f>
        <v>24455.27917228267</v>
      </c>
      <c r="D8" s="89">
        <f>'SO2'!D8</f>
        <v>24617.7838291724</v>
      </c>
      <c r="E8" s="89">
        <f>Remedy!G8</f>
        <v>24726.861570172401</v>
      </c>
      <c r="F8" s="89">
        <f t="shared" si="0"/>
        <v>-10120.942596490841</v>
      </c>
      <c r="G8" s="93">
        <f t="shared" si="1"/>
        <v>-0.29271395423635527</v>
      </c>
      <c r="H8" s="89">
        <f t="shared" si="2"/>
        <v>162.50465688973054</v>
      </c>
      <c r="I8" s="93">
        <f t="shared" si="3"/>
        <v>6.6449724717888908E-3</v>
      </c>
      <c r="J8" s="89">
        <f t="shared" si="4"/>
        <v>109.07774100000097</v>
      </c>
      <c r="K8" s="93">
        <f t="shared" si="5"/>
        <v>4.4308513616381018E-3</v>
      </c>
      <c r="L8" s="104"/>
      <c r="M8" s="96" t="str">
        <f>'SO2'!A8</f>
        <v>Connecticut</v>
      </c>
      <c r="N8" s="89">
        <f>'SO2'!Q8</f>
        <v>10355.5845256143</v>
      </c>
      <c r="O8" s="89">
        <f>'SO2'!R8</f>
        <v>3354.7882798999899</v>
      </c>
      <c r="P8" s="89">
        <f>'SO2'!S8</f>
        <v>3774.095746</v>
      </c>
      <c r="Q8" s="89">
        <f>Remedy!C8</f>
        <v>3883.173487</v>
      </c>
      <c r="R8" s="89">
        <f t="shared" si="6"/>
        <v>-7000.7962457143103</v>
      </c>
      <c r="S8" s="93">
        <f t="shared" si="7"/>
        <v>-0.67604066466726254</v>
      </c>
      <c r="T8" s="89">
        <f t="shared" si="8"/>
        <v>419.30746610001006</v>
      </c>
      <c r="U8" s="93">
        <f t="shared" si="9"/>
        <v>0.12498775812836395</v>
      </c>
      <c r="V8" s="89">
        <f t="shared" si="10"/>
        <v>109.07774100000006</v>
      </c>
      <c r="W8" s="93">
        <f t="shared" si="11"/>
        <v>2.8901688865632734E-2</v>
      </c>
    </row>
    <row r="9" spans="1:23" ht="13.5" thickBot="1">
      <c r="A9" s="88" t="str">
        <f>'SO2'!A9</f>
        <v>Delaware</v>
      </c>
      <c r="B9" s="89">
        <f>'SO2'!B9</f>
        <v>71448.699314595811</v>
      </c>
      <c r="C9" s="89">
        <f>'SO2'!C9</f>
        <v>10702.84613700563</v>
      </c>
      <c r="D9" s="89">
        <f>'SO2'!D9</f>
        <v>9311.3224893206698</v>
      </c>
      <c r="E9" s="89">
        <f>Remedy!G9</f>
        <v>9311.3224894206796</v>
      </c>
      <c r="F9" s="89">
        <f t="shared" si="0"/>
        <v>-60745.853177590179</v>
      </c>
      <c r="G9" s="93">
        <f t="shared" si="1"/>
        <v>-0.85020236561788309</v>
      </c>
      <c r="H9" s="89">
        <f t="shared" si="2"/>
        <v>-1391.5236476849605</v>
      </c>
      <c r="I9" s="93">
        <f t="shared" si="3"/>
        <v>-0.13001435598272287</v>
      </c>
      <c r="J9" s="89">
        <f t="shared" si="4"/>
        <v>1.0000985639635473E-7</v>
      </c>
      <c r="K9" s="93">
        <f t="shared" si="5"/>
        <v>1.0740671533077918E-11</v>
      </c>
      <c r="L9" s="104"/>
      <c r="M9" s="96" t="str">
        <f>'SO2'!A9</f>
        <v>Delaware</v>
      </c>
      <c r="N9" s="89">
        <f>'SO2'!Q9</f>
        <v>32378.366812328401</v>
      </c>
      <c r="O9" s="89">
        <f>'SO2'!R9</f>
        <v>3640.5248627000001</v>
      </c>
      <c r="P9" s="89">
        <f>'SO2'!S9</f>
        <v>2172.0670978999901</v>
      </c>
      <c r="Q9" s="89">
        <f>Remedy!C9</f>
        <v>2172.067098</v>
      </c>
      <c r="R9" s="89">
        <f t="shared" si="6"/>
        <v>-28737.8419496284</v>
      </c>
      <c r="S9" s="93">
        <f t="shared" si="7"/>
        <v>-0.88756304838347089</v>
      </c>
      <c r="T9" s="89">
        <f t="shared" si="8"/>
        <v>-1468.45776480001</v>
      </c>
      <c r="U9" s="93">
        <f t="shared" si="9"/>
        <v>-0.40336430052861288</v>
      </c>
      <c r="V9" s="89">
        <f t="shared" si="10"/>
        <v>1.0000985639635473E-7</v>
      </c>
      <c r="W9" s="93">
        <f t="shared" si="11"/>
        <v>4.604363119953652E-11</v>
      </c>
    </row>
    <row r="10" spans="1:23" ht="26.25" thickBot="1">
      <c r="A10" s="88" t="str">
        <f>'SO2'!A10</f>
        <v>District of Columbia</v>
      </c>
      <c r="B10" s="89">
        <f>'SO2'!B10</f>
        <v>3960.5941103837417</v>
      </c>
      <c r="C10" s="89">
        <f>'SO2'!C10</f>
        <v>2289.0202772029211</v>
      </c>
      <c r="D10" s="89">
        <f>'SO2'!D10</f>
        <v>2229.5274010777166</v>
      </c>
      <c r="E10" s="89">
        <f>Remedy!G10</f>
        <v>2229.5274010777166</v>
      </c>
      <c r="F10" s="89">
        <f t="shared" si="0"/>
        <v>-1671.5738331808207</v>
      </c>
      <c r="G10" s="93">
        <f t="shared" si="1"/>
        <v>-0.42205128488131344</v>
      </c>
      <c r="H10" s="89">
        <f t="shared" si="2"/>
        <v>-59.492876125204475</v>
      </c>
      <c r="I10" s="93">
        <f t="shared" si="3"/>
        <v>-2.5990541332338947E-2</v>
      </c>
      <c r="J10" s="89">
        <f t="shared" si="4"/>
        <v>0</v>
      </c>
      <c r="K10" s="93">
        <f t="shared" si="5"/>
        <v>0</v>
      </c>
      <c r="L10" s="104"/>
      <c r="M10" s="96" t="str">
        <f>'SO2'!A10</f>
        <v>District of Columbia</v>
      </c>
      <c r="N10" s="89">
        <f>'SO2'!Q10</f>
        <v>1082.4438685</v>
      </c>
      <c r="O10" s="89">
        <f>'SO2'!R10</f>
        <v>0</v>
      </c>
      <c r="P10" s="89">
        <f>'SO2'!S10</f>
        <v>0</v>
      </c>
      <c r="Q10" s="89">
        <f>Remedy!C10</f>
        <v>0</v>
      </c>
      <c r="R10" s="89">
        <f t="shared" si="6"/>
        <v>-1082.4438685</v>
      </c>
      <c r="S10" s="93">
        <f t="shared" si="7"/>
        <v>-1</v>
      </c>
      <c r="T10" s="89">
        <f t="shared" si="8"/>
        <v>0</v>
      </c>
      <c r="U10" s="93"/>
      <c r="V10" s="89">
        <f t="shared" si="10"/>
        <v>0</v>
      </c>
      <c r="W10" s="93"/>
    </row>
    <row r="11" spans="1:23" ht="13.5" thickBot="1">
      <c r="A11" s="88" t="str">
        <f>'SO2'!A11</f>
        <v>Florida</v>
      </c>
      <c r="B11" s="89">
        <f>'SO2'!B11</f>
        <v>596728.61829212017</v>
      </c>
      <c r="C11" s="89">
        <f>'SO2'!C11</f>
        <v>247549.96773211434</v>
      </c>
      <c r="D11" s="89">
        <f>'SO2'!D11</f>
        <v>280232.72879171529</v>
      </c>
      <c r="E11" s="89">
        <f>Remedy!G11</f>
        <v>284700.26442521525</v>
      </c>
      <c r="F11" s="89">
        <f t="shared" si="0"/>
        <v>-349178.6505600058</v>
      </c>
      <c r="G11" s="93">
        <f t="shared" si="1"/>
        <v>-0.58515485910392562</v>
      </c>
      <c r="H11" s="89">
        <f t="shared" si="2"/>
        <v>32682.761059600947</v>
      </c>
      <c r="I11" s="93">
        <f t="shared" si="3"/>
        <v>0.13202490535150677</v>
      </c>
      <c r="J11" s="89">
        <f t="shared" si="4"/>
        <v>4467.5356334999669</v>
      </c>
      <c r="K11" s="93">
        <f t="shared" si="5"/>
        <v>1.5942233631177645E-2</v>
      </c>
      <c r="L11" s="104"/>
      <c r="M11" s="96" t="str">
        <f>'SO2'!A11</f>
        <v>Florida</v>
      </c>
      <c r="N11" s="89">
        <f>'SO2'!Q11</f>
        <v>417321.49868584197</v>
      </c>
      <c r="O11" s="89">
        <f>'SO2'!R11</f>
        <v>110687.45318101899</v>
      </c>
      <c r="P11" s="89">
        <f>'SO2'!S11</f>
        <v>143601.16616650001</v>
      </c>
      <c r="Q11" s="89">
        <f>Remedy!C11</f>
        <v>148068.70180000001</v>
      </c>
      <c r="R11" s="89">
        <f t="shared" si="6"/>
        <v>-306634.04550482298</v>
      </c>
      <c r="S11" s="93">
        <f t="shared" si="7"/>
        <v>-0.73476695178758555</v>
      </c>
      <c r="T11" s="89">
        <f t="shared" si="8"/>
        <v>32913.712985481019</v>
      </c>
      <c r="U11" s="93">
        <f t="shared" si="9"/>
        <v>0.29735721655510239</v>
      </c>
      <c r="V11" s="89">
        <f t="shared" si="10"/>
        <v>4467.535633499996</v>
      </c>
      <c r="W11" s="93">
        <f t="shared" si="11"/>
        <v>3.1110719729950248E-2</v>
      </c>
    </row>
    <row r="12" spans="1:23" ht="13.5" thickBot="1">
      <c r="A12" s="88" t="str">
        <f>'SO2'!A12</f>
        <v>Georgia</v>
      </c>
      <c r="B12" s="89">
        <f>'SO2'!B12</f>
        <v>744119.2835856186</v>
      </c>
      <c r="C12" s="89">
        <f>'SO2'!C12</f>
        <v>511421.92886769283</v>
      </c>
      <c r="D12" s="89">
        <f>'SO2'!D12</f>
        <v>274331.69163756177</v>
      </c>
      <c r="E12" s="89">
        <f>Remedy!G12</f>
        <v>197251.3011533618</v>
      </c>
      <c r="F12" s="89">
        <f t="shared" si="0"/>
        <v>-232697.35471792577</v>
      </c>
      <c r="G12" s="93">
        <f t="shared" si="1"/>
        <v>-0.31271512491471609</v>
      </c>
      <c r="H12" s="89">
        <f t="shared" si="2"/>
        <v>-237090.23723013105</v>
      </c>
      <c r="I12" s="93">
        <f t="shared" si="3"/>
        <v>-0.46359028396583946</v>
      </c>
      <c r="J12" s="89">
        <f t="shared" si="4"/>
        <v>-77080.390484199976</v>
      </c>
      <c r="K12" s="93">
        <f t="shared" si="5"/>
        <v>-0.28097515829864861</v>
      </c>
      <c r="L12" s="104"/>
      <c r="M12" s="96" t="str">
        <f>'SO2'!A12</f>
        <v>Georgia</v>
      </c>
      <c r="N12" s="89">
        <f>'SO2'!Q12</f>
        <v>616062.91397649504</v>
      </c>
      <c r="O12" s="89">
        <f>'SO2'!R12</f>
        <v>406278.92185518</v>
      </c>
      <c r="P12" s="89">
        <f>'SO2'!S12</f>
        <v>170288.13916419999</v>
      </c>
      <c r="Q12" s="89">
        <f>Remedy!C12</f>
        <v>93207.748680000004</v>
      </c>
      <c r="R12" s="89">
        <f t="shared" si="6"/>
        <v>-209783.99212131504</v>
      </c>
      <c r="S12" s="93">
        <f t="shared" si="7"/>
        <v>-0.3405236500396111</v>
      </c>
      <c r="T12" s="89">
        <f t="shared" si="8"/>
        <v>-235990.78269098001</v>
      </c>
      <c r="U12" s="93">
        <f t="shared" si="9"/>
        <v>-0.58085903549557028</v>
      </c>
      <c r="V12" s="89">
        <f t="shared" si="10"/>
        <v>-77080.39048419999</v>
      </c>
      <c r="W12" s="93">
        <f t="shared" si="11"/>
        <v>-0.45264685410576588</v>
      </c>
    </row>
    <row r="13" spans="1:23" ht="13.5" thickBot="1">
      <c r="A13" s="88" t="str">
        <f>'SO2'!A13</f>
        <v>Idaho</v>
      </c>
      <c r="B13" s="89">
        <f>'SO2'!B13</f>
        <v>27166.027120006001</v>
      </c>
      <c r="C13" s="89">
        <f>'SO2'!C13</f>
        <v>24326.35246972154</v>
      </c>
      <c r="D13" s="89">
        <f>'SO2'!D13</f>
        <v>24247.65885745109</v>
      </c>
      <c r="E13" s="89">
        <f>Remedy!G13</f>
        <v>24247.65885745109</v>
      </c>
      <c r="F13" s="89">
        <f t="shared" si="0"/>
        <v>-2839.6746502844617</v>
      </c>
      <c r="G13" s="93">
        <f t="shared" si="1"/>
        <v>-0.10453036204889993</v>
      </c>
      <c r="H13" s="89">
        <f t="shared" si="2"/>
        <v>-78.693612270450103</v>
      </c>
      <c r="I13" s="93">
        <f t="shared" si="3"/>
        <v>-3.2349121130427695E-3</v>
      </c>
      <c r="J13" s="89">
        <f t="shared" si="4"/>
        <v>0</v>
      </c>
      <c r="K13" s="93">
        <f t="shared" si="5"/>
        <v>0</v>
      </c>
      <c r="L13" s="104"/>
      <c r="M13" s="96" t="str">
        <f>'SO2'!A13</f>
        <v>Idaho</v>
      </c>
      <c r="N13" s="89">
        <f>'SO2'!Q13</f>
        <v>0.17</v>
      </c>
      <c r="O13" s="89">
        <f>'SO2'!R13</f>
        <v>181.7693562</v>
      </c>
      <c r="P13" s="89">
        <f>'SO2'!S13</f>
        <v>181.7693562</v>
      </c>
      <c r="Q13" s="89">
        <f>Remedy!C13</f>
        <v>181.7693562</v>
      </c>
      <c r="R13" s="89">
        <f t="shared" si="6"/>
        <v>181.59935620000002</v>
      </c>
      <c r="S13" s="93">
        <f t="shared" si="7"/>
        <v>1068.2315070588236</v>
      </c>
      <c r="T13" s="89">
        <f t="shared" si="8"/>
        <v>0</v>
      </c>
      <c r="U13" s="93">
        <f t="shared" si="9"/>
        <v>0</v>
      </c>
      <c r="V13" s="89">
        <f t="shared" si="10"/>
        <v>0</v>
      </c>
      <c r="W13" s="93">
        <f t="shared" si="11"/>
        <v>0</v>
      </c>
    </row>
    <row r="14" spans="1:23" ht="13.5" thickBot="1">
      <c r="A14" s="88" t="str">
        <f>'SO2'!A14</f>
        <v>Illinois</v>
      </c>
      <c r="B14" s="89">
        <f>'SO2'!B14</f>
        <v>518531.10737369664</v>
      </c>
      <c r="C14" s="89">
        <f>'SO2'!C14</f>
        <v>608866.63099612249</v>
      </c>
      <c r="D14" s="89">
        <f>'SO2'!D14</f>
        <v>260031.45087169961</v>
      </c>
      <c r="E14" s="89">
        <f>Remedy!G14</f>
        <v>251072.82693750065</v>
      </c>
      <c r="F14" s="89">
        <f t="shared" si="0"/>
        <v>90335.523622425855</v>
      </c>
      <c r="G14" s="93">
        <f t="shared" si="1"/>
        <v>0.17421428018073093</v>
      </c>
      <c r="H14" s="89">
        <f t="shared" si="2"/>
        <v>-348835.18012442288</v>
      </c>
      <c r="I14" s="93">
        <f t="shared" si="3"/>
        <v>-0.57292543615622193</v>
      </c>
      <c r="J14" s="89">
        <f t="shared" si="4"/>
        <v>-8958.6239341989567</v>
      </c>
      <c r="K14" s="93">
        <f t="shared" si="5"/>
        <v>-3.445207840885052E-2</v>
      </c>
      <c r="L14" s="104"/>
      <c r="M14" s="96" t="str">
        <f>'SO2'!A14</f>
        <v>Illinois</v>
      </c>
      <c r="N14" s="89">
        <f>'SO2'!Q14</f>
        <v>330381.94377150101</v>
      </c>
      <c r="O14" s="89">
        <f>'SO2'!R14</f>
        <v>489139.69920268003</v>
      </c>
      <c r="P14" s="89">
        <f>'SO2'!S14</f>
        <v>141606.10923419899</v>
      </c>
      <c r="Q14" s="89">
        <f>Remedy!C14</f>
        <v>132647.4853</v>
      </c>
      <c r="R14" s="89">
        <f t="shared" si="6"/>
        <v>158757.75543117902</v>
      </c>
      <c r="S14" s="93">
        <f t="shared" si="7"/>
        <v>0.48052794174786734</v>
      </c>
      <c r="T14" s="89">
        <f t="shared" si="8"/>
        <v>-347533.58996848104</v>
      </c>
      <c r="U14" s="93">
        <f t="shared" si="9"/>
        <v>-0.71049965998461506</v>
      </c>
      <c r="V14" s="89">
        <f t="shared" si="10"/>
        <v>-8958.6239341989858</v>
      </c>
      <c r="W14" s="93">
        <f t="shared" si="11"/>
        <v>-6.3264388681017497E-2</v>
      </c>
    </row>
    <row r="15" spans="1:23" ht="13.5" thickBot="1">
      <c r="A15" s="88" t="str">
        <f>'SO2'!A15</f>
        <v>Indiana</v>
      </c>
      <c r="B15" s="89">
        <f>'SO2'!B15</f>
        <v>1040946.8825648921</v>
      </c>
      <c r="C15" s="89">
        <f>'SO2'!C15</f>
        <v>929161.94954524725</v>
      </c>
      <c r="D15" s="89">
        <f>'SO2'!D15</f>
        <v>863922.64461645903</v>
      </c>
      <c r="E15" s="89">
        <f>Remedy!G15</f>
        <v>331182.48032805911</v>
      </c>
      <c r="F15" s="89">
        <f t="shared" si="0"/>
        <v>-111784.93301964481</v>
      </c>
      <c r="G15" s="93">
        <f t="shared" si="1"/>
        <v>-0.10738773984721185</v>
      </c>
      <c r="H15" s="89">
        <f t="shared" si="2"/>
        <v>-65239.304928788217</v>
      </c>
      <c r="I15" s="93">
        <f t="shared" si="3"/>
        <v>-7.0213061308330368E-2</v>
      </c>
      <c r="J15" s="89">
        <f t="shared" si="4"/>
        <v>-532740.16428839997</v>
      </c>
      <c r="K15" s="93">
        <f t="shared" si="5"/>
        <v>-0.616652622324666</v>
      </c>
      <c r="L15" s="104"/>
      <c r="M15" s="96" t="str">
        <f>'SO2'!A15</f>
        <v>Indiana</v>
      </c>
      <c r="N15" s="89">
        <f>'SO2'!Q15</f>
        <v>878979.24088750395</v>
      </c>
      <c r="O15" s="89">
        <f>'SO2'!R15</f>
        <v>789116.15477770905</v>
      </c>
      <c r="P15" s="89">
        <f>'SO2'!S15</f>
        <v>727785.73158839997</v>
      </c>
      <c r="Q15" s="89">
        <f>Remedy!C15</f>
        <v>195045.5673</v>
      </c>
      <c r="R15" s="89">
        <f t="shared" si="6"/>
        <v>-89863.086109794909</v>
      </c>
      <c r="S15" s="93">
        <f t="shared" si="7"/>
        <v>-0.10223573200552528</v>
      </c>
      <c r="T15" s="89">
        <f t="shared" si="8"/>
        <v>-61330.423189309076</v>
      </c>
      <c r="U15" s="93">
        <f t="shared" si="9"/>
        <v>-7.7720399991792866E-2</v>
      </c>
      <c r="V15" s="89">
        <f t="shared" si="10"/>
        <v>-532740.16428839997</v>
      </c>
      <c r="W15" s="93">
        <f t="shared" si="11"/>
        <v>-0.73200138607511445</v>
      </c>
    </row>
    <row r="16" spans="1:23" ht="13.5" thickBot="1">
      <c r="A16" s="88" t="str">
        <f>'SO2'!A16</f>
        <v>Iowa</v>
      </c>
      <c r="B16" s="89">
        <f>'SO2'!B16</f>
        <v>225450.5332913996</v>
      </c>
      <c r="C16" s="89">
        <f>'SO2'!C16</f>
        <v>206314.09598045243</v>
      </c>
      <c r="D16" s="89">
        <f>'SO2'!D16</f>
        <v>198746.90117598118</v>
      </c>
      <c r="E16" s="89">
        <f>Remedy!G16</f>
        <v>149490.99858918117</v>
      </c>
      <c r="F16" s="89">
        <f t="shared" si="0"/>
        <v>-19136.437310947163</v>
      </c>
      <c r="G16" s="93">
        <f t="shared" si="1"/>
        <v>-8.4880869570678336E-2</v>
      </c>
      <c r="H16" s="89">
        <f t="shared" si="2"/>
        <v>-7567.1948044712481</v>
      </c>
      <c r="I16" s="93">
        <f t="shared" si="3"/>
        <v>-3.6678030982372697E-2</v>
      </c>
      <c r="J16" s="89">
        <f t="shared" si="4"/>
        <v>-49255.902586800017</v>
      </c>
      <c r="K16" s="93">
        <f t="shared" si="5"/>
        <v>-0.24783230478238347</v>
      </c>
      <c r="L16" s="104"/>
      <c r="M16" s="96" t="str">
        <f>'SO2'!A16</f>
        <v>Iowa</v>
      </c>
      <c r="N16" s="89">
        <f>'SO2'!Q16</f>
        <v>130264.203981325</v>
      </c>
      <c r="O16" s="89">
        <f>'SO2'!R16</f>
        <v>127101.831185</v>
      </c>
      <c r="P16" s="89">
        <f>'SO2'!S16</f>
        <v>133083.08346679999</v>
      </c>
      <c r="Q16" s="89">
        <f>Remedy!C16</f>
        <v>83827.18088</v>
      </c>
      <c r="R16" s="89">
        <f t="shared" si="6"/>
        <v>-3162.3727963249985</v>
      </c>
      <c r="S16" s="93">
        <f t="shared" si="7"/>
        <v>-2.4276606309883597E-2</v>
      </c>
      <c r="T16" s="89">
        <f t="shared" si="8"/>
        <v>5981.2522817999852</v>
      </c>
      <c r="U16" s="93">
        <f t="shared" si="9"/>
        <v>4.7058742002655474E-2</v>
      </c>
      <c r="V16" s="89">
        <f t="shared" si="10"/>
        <v>-49255.902586799988</v>
      </c>
      <c r="W16" s="93">
        <f t="shared" si="11"/>
        <v>-0.37011392660651549</v>
      </c>
    </row>
    <row r="17" spans="1:23" ht="13.5" thickBot="1">
      <c r="A17" s="88" t="str">
        <f>'SO2'!A17</f>
        <v>Kansas</v>
      </c>
      <c r="B17" s="89">
        <f>'SO2'!B17</f>
        <v>196514.98893935967</v>
      </c>
      <c r="C17" s="89">
        <f>'SO2'!C17</f>
        <v>116861.20685014651</v>
      </c>
      <c r="D17" s="89">
        <f>'SO2'!D17</f>
        <v>117049.73138126112</v>
      </c>
      <c r="E17" s="89">
        <f>Remedy!G17</f>
        <v>92971.249191361218</v>
      </c>
      <c r="F17" s="89">
        <f t="shared" si="0"/>
        <v>-79653.782089213157</v>
      </c>
      <c r="G17" s="93">
        <f t="shared" si="1"/>
        <v>-0.40533184017730378</v>
      </c>
      <c r="H17" s="89">
        <f t="shared" si="2"/>
        <v>188.52453111461364</v>
      </c>
      <c r="I17" s="93">
        <f t="shared" si="3"/>
        <v>1.6132345043840123E-3</v>
      </c>
      <c r="J17" s="89">
        <f t="shared" si="4"/>
        <v>-24078.482189899907</v>
      </c>
      <c r="K17" s="93">
        <f t="shared" si="5"/>
        <v>-0.20571155444577732</v>
      </c>
      <c r="L17" s="104"/>
      <c r="M17" s="96" t="str">
        <f>'SO2'!A17</f>
        <v>Kansas</v>
      </c>
      <c r="N17" s="89">
        <f>'SO2'!Q17</f>
        <v>136519.64920065299</v>
      </c>
      <c r="O17" s="89">
        <f>'SO2'!R17</f>
        <v>68541.436110800001</v>
      </c>
      <c r="P17" s="89">
        <f>'SO2'!S17</f>
        <v>69818.748049899907</v>
      </c>
      <c r="Q17" s="89">
        <f>Remedy!C17</f>
        <v>45740.26586</v>
      </c>
      <c r="R17" s="89">
        <f t="shared" si="6"/>
        <v>-67978.213089852987</v>
      </c>
      <c r="S17" s="93">
        <f t="shared" si="7"/>
        <v>-0.49793720895034238</v>
      </c>
      <c r="T17" s="89">
        <f t="shared" si="8"/>
        <v>1277.3119390999054</v>
      </c>
      <c r="U17" s="93">
        <f t="shared" si="9"/>
        <v>1.8635616811924965E-2</v>
      </c>
      <c r="V17" s="89">
        <f t="shared" si="10"/>
        <v>-24078.482189899907</v>
      </c>
      <c r="W17" s="93">
        <f t="shared" si="11"/>
        <v>-0.34487129692859664</v>
      </c>
    </row>
    <row r="18" spans="1:23" ht="13.5" thickBot="1">
      <c r="A18" s="88" t="str">
        <f>'SO2'!A18</f>
        <v>Kentucky</v>
      </c>
      <c r="B18" s="89">
        <f>'SO2'!B18</f>
        <v>573604.25694638351</v>
      </c>
      <c r="C18" s="89">
        <f>'SO2'!C18</f>
        <v>580848.56835509674</v>
      </c>
      <c r="D18" s="89">
        <f>'SO2'!D18</f>
        <v>547084.981710603</v>
      </c>
      <c r="E18" s="89">
        <f>Remedy!G18</f>
        <v>176006.91934079395</v>
      </c>
      <c r="F18" s="89">
        <f t="shared" si="0"/>
        <v>7244.3114087132271</v>
      </c>
      <c r="G18" s="93">
        <f t="shared" si="1"/>
        <v>1.2629458936164023E-2</v>
      </c>
      <c r="H18" s="89">
        <f t="shared" si="2"/>
        <v>-33763.586644493742</v>
      </c>
      <c r="I18" s="93">
        <f t="shared" si="3"/>
        <v>-5.8128036262719451E-2</v>
      </c>
      <c r="J18" s="89">
        <f t="shared" si="4"/>
        <v>-371078.06236980902</v>
      </c>
      <c r="K18" s="93">
        <f t="shared" si="5"/>
        <v>-0.67828230489811159</v>
      </c>
      <c r="L18" s="104"/>
      <c r="M18" s="96" t="str">
        <f>'SO2'!A18</f>
        <v>Kentucky</v>
      </c>
      <c r="N18" s="89">
        <f>'SO2'!Q18</f>
        <v>502731.32348289399</v>
      </c>
      <c r="O18" s="89">
        <f>'SO2'!R18</f>
        <v>520546.46922614001</v>
      </c>
      <c r="P18" s="89">
        <f>'SO2'!S18</f>
        <v>488005.32686980901</v>
      </c>
      <c r="Q18" s="89">
        <f>Remedy!C18</f>
        <v>116927.2645</v>
      </c>
      <c r="R18" s="89">
        <f t="shared" si="6"/>
        <v>17815.145743246016</v>
      </c>
      <c r="S18" s="93">
        <f t="shared" si="7"/>
        <v>3.5436713232475152E-2</v>
      </c>
      <c r="T18" s="89">
        <f t="shared" si="8"/>
        <v>-32541.142356330995</v>
      </c>
      <c r="U18" s="93">
        <f t="shared" si="9"/>
        <v>-6.2513424410903476E-2</v>
      </c>
      <c r="V18" s="89">
        <f t="shared" si="10"/>
        <v>-371078.06236980902</v>
      </c>
      <c r="W18" s="93">
        <f t="shared" si="11"/>
        <v>-0.76039756522740976</v>
      </c>
    </row>
    <row r="19" spans="1:23" ht="13.5" thickBot="1">
      <c r="A19" s="88" t="str">
        <f>'SO2'!A19</f>
        <v>Louisiana</v>
      </c>
      <c r="B19" s="89">
        <f>'SO2'!B19</f>
        <v>307340.10046614922</v>
      </c>
      <c r="C19" s="89">
        <f>'SO2'!C19</f>
        <v>249654.85213895843</v>
      </c>
      <c r="D19" s="89">
        <f>'SO2'!D19</f>
        <v>261579.06459454529</v>
      </c>
      <c r="E19" s="89">
        <f>Remedy!G19</f>
        <v>282552.47751294525</v>
      </c>
      <c r="F19" s="89">
        <f t="shared" si="0"/>
        <v>-57685.248327190784</v>
      </c>
      <c r="G19" s="93">
        <f t="shared" si="1"/>
        <v>-0.18769190300809543</v>
      </c>
      <c r="H19" s="89">
        <f t="shared" si="2"/>
        <v>11924.21245558685</v>
      </c>
      <c r="I19" s="93">
        <f t="shared" si="3"/>
        <v>4.7762790722568484E-2</v>
      </c>
      <c r="J19" s="89">
        <f t="shared" si="4"/>
        <v>20973.412918399961</v>
      </c>
      <c r="K19" s="93">
        <f t="shared" si="5"/>
        <v>8.0180013453711688E-2</v>
      </c>
      <c r="L19" s="104"/>
      <c r="M19" s="96" t="str">
        <f>'SO2'!A19</f>
        <v>Louisiana</v>
      </c>
      <c r="N19" s="89">
        <f>'SO2'!Q19</f>
        <v>109874.80271</v>
      </c>
      <c r="O19" s="89">
        <f>'SO2'!R19</f>
        <v>103835.0134271</v>
      </c>
      <c r="P19" s="89">
        <f>'SO2'!S19</f>
        <v>118230.47148160001</v>
      </c>
      <c r="Q19" s="89">
        <f>Remedy!C19</f>
        <v>139203.88440000001</v>
      </c>
      <c r="R19" s="89">
        <f t="shared" si="6"/>
        <v>-6039.7892829000048</v>
      </c>
      <c r="S19" s="93">
        <f t="shared" si="7"/>
        <v>-5.4969739502888838E-2</v>
      </c>
      <c r="T19" s="89">
        <f t="shared" si="8"/>
        <v>14395.458054500006</v>
      </c>
      <c r="U19" s="93">
        <f t="shared" si="9"/>
        <v>0.13863780221501779</v>
      </c>
      <c r="V19" s="89">
        <f t="shared" si="10"/>
        <v>20973.412918400005</v>
      </c>
      <c r="W19" s="93">
        <f t="shared" si="11"/>
        <v>0.17739431007567333</v>
      </c>
    </row>
    <row r="20" spans="1:23" ht="13.5" thickBot="1">
      <c r="A20" s="88" t="str">
        <f>'SO2'!A20</f>
        <v>Maine</v>
      </c>
      <c r="B20" s="89">
        <f>'SO2'!B20</f>
        <v>35129.019341335508</v>
      </c>
      <c r="C20" s="89">
        <f>'SO2'!C20</f>
        <v>27598.148968869646</v>
      </c>
      <c r="D20" s="89">
        <f>'SO2'!D20</f>
        <v>20641.848083617348</v>
      </c>
      <c r="E20" s="89">
        <f>Remedy!G20</f>
        <v>20641.848083517358</v>
      </c>
      <c r="F20" s="89">
        <f t="shared" si="0"/>
        <v>-7530.8703724658626</v>
      </c>
      <c r="G20" s="93">
        <f t="shared" si="1"/>
        <v>-0.21437747234818083</v>
      </c>
      <c r="H20" s="89">
        <f t="shared" si="2"/>
        <v>-6956.300885252298</v>
      </c>
      <c r="I20" s="93">
        <f t="shared" si="3"/>
        <v>-0.25205679167464873</v>
      </c>
      <c r="J20" s="89">
        <f t="shared" si="4"/>
        <v>-9.998984751291573E-8</v>
      </c>
      <c r="K20" s="93">
        <f t="shared" si="5"/>
        <v>-4.8440356264550692E-12</v>
      </c>
      <c r="L20" s="104"/>
      <c r="M20" s="96" t="str">
        <f>'SO2'!A20</f>
        <v>Maine</v>
      </c>
      <c r="N20" s="89">
        <f>'SO2'!Q20</f>
        <v>3886.7936720729899</v>
      </c>
      <c r="O20" s="89">
        <f>'SO2'!R20</f>
        <v>2203.29030649999</v>
      </c>
      <c r="P20" s="89">
        <f>'SO2'!S20</f>
        <v>2355.0968980999901</v>
      </c>
      <c r="Q20" s="89">
        <f>Remedy!C20</f>
        <v>2355.0968979999998</v>
      </c>
      <c r="R20" s="89">
        <f t="shared" si="6"/>
        <v>-1683.5033655729999</v>
      </c>
      <c r="S20" s="93">
        <f t="shared" si="7"/>
        <v>-0.43313422517617639</v>
      </c>
      <c r="T20" s="89">
        <f t="shared" si="8"/>
        <v>151.80659160000005</v>
      </c>
      <c r="U20" s="93">
        <f t="shared" si="9"/>
        <v>6.8899949839633504E-2</v>
      </c>
      <c r="V20" s="89">
        <f t="shared" si="10"/>
        <v>-9.9990302260266617E-8</v>
      </c>
      <c r="W20" s="93">
        <f t="shared" si="11"/>
        <v>-4.2456980152678771E-11</v>
      </c>
    </row>
    <row r="21" spans="1:23" ht="13.5" thickBot="1">
      <c r="A21" s="88" t="str">
        <f>'SO2'!A21</f>
        <v>Maryland</v>
      </c>
      <c r="B21" s="89">
        <f>'SO2'!B21</f>
        <v>371166.30758172291</v>
      </c>
      <c r="C21" s="89">
        <f>'SO2'!C21</f>
        <v>128360.31779043673</v>
      </c>
      <c r="D21" s="89">
        <f>'SO2'!D21</f>
        <v>120089.04530991227</v>
      </c>
      <c r="E21" s="89">
        <f>Remedy!G21</f>
        <v>107531.33585240225</v>
      </c>
      <c r="F21" s="89">
        <f t="shared" si="0"/>
        <v>-242805.98979128618</v>
      </c>
      <c r="G21" s="93">
        <f t="shared" si="1"/>
        <v>-0.65417034044186639</v>
      </c>
      <c r="H21" s="89">
        <f t="shared" si="2"/>
        <v>-8271.2724805244652</v>
      </c>
      <c r="I21" s="93">
        <f t="shared" si="3"/>
        <v>-6.4437924608665167E-2</v>
      </c>
      <c r="J21" s="89">
        <f t="shared" si="4"/>
        <v>-12557.70945751002</v>
      </c>
      <c r="K21" s="93">
        <f t="shared" si="5"/>
        <v>-0.10456998325786086</v>
      </c>
      <c r="L21" s="104"/>
      <c r="M21" s="96" t="str">
        <f>'SO2'!A21</f>
        <v>Maryland</v>
      </c>
      <c r="N21" s="89">
        <f>'SO2'!Q21</f>
        <v>283204.99460219999</v>
      </c>
      <c r="O21" s="89">
        <f>'SO2'!R21</f>
        <v>49941.863875789903</v>
      </c>
      <c r="P21" s="89">
        <f>'SO2'!S21</f>
        <v>42926.109447510004</v>
      </c>
      <c r="Q21" s="89">
        <f>Remedy!C21</f>
        <v>30368.399990000002</v>
      </c>
      <c r="R21" s="89">
        <f t="shared" si="6"/>
        <v>-233263.13072641008</v>
      </c>
      <c r="S21" s="93">
        <f t="shared" si="7"/>
        <v>-0.82365472068760626</v>
      </c>
      <c r="T21" s="89">
        <f t="shared" si="8"/>
        <v>-7015.754428279899</v>
      </c>
      <c r="U21" s="93">
        <f t="shared" si="9"/>
        <v>-0.1404784259900419</v>
      </c>
      <c r="V21" s="89">
        <f t="shared" si="10"/>
        <v>-12557.709457510002</v>
      </c>
      <c r="W21" s="93">
        <f t="shared" si="11"/>
        <v>-0.29254245537591883</v>
      </c>
    </row>
    <row r="22" spans="1:23" ht="13.5" thickBot="1">
      <c r="A22" s="88" t="str">
        <f>'SO2'!A22</f>
        <v>Massachusetts</v>
      </c>
      <c r="B22" s="89">
        <f>'SO2'!B22</f>
        <v>138551.15821430611</v>
      </c>
      <c r="C22" s="89">
        <f>'SO2'!C22</f>
        <v>53865.502313125624</v>
      </c>
      <c r="D22" s="89">
        <f>'SO2'!D22</f>
        <v>57914.218246973818</v>
      </c>
      <c r="E22" s="89">
        <f>Remedy!G22</f>
        <v>57913.051395073824</v>
      </c>
      <c r="F22" s="89">
        <f t="shared" si="0"/>
        <v>-84685.655901180493</v>
      </c>
      <c r="G22" s="93">
        <f t="shared" si="1"/>
        <v>-0.6112230095557315</v>
      </c>
      <c r="H22" s="89">
        <f t="shared" si="2"/>
        <v>4048.7159338481943</v>
      </c>
      <c r="I22" s="93">
        <f t="shared" si="3"/>
        <v>7.5163430395814343E-2</v>
      </c>
      <c r="J22" s="89">
        <f t="shared" si="4"/>
        <v>-1.1668518999940716</v>
      </c>
      <c r="K22" s="93">
        <f t="shared" si="5"/>
        <v>-2.0147934916742882E-5</v>
      </c>
      <c r="L22" s="104"/>
      <c r="M22" s="96" t="str">
        <f>'SO2'!A22</f>
        <v>Massachusetts</v>
      </c>
      <c r="N22" s="89">
        <f>'SO2'!Q22</f>
        <v>84234.183298703603</v>
      </c>
      <c r="O22" s="89">
        <f>'SO2'!R22</f>
        <v>8581.1189317000008</v>
      </c>
      <c r="P22" s="89">
        <f>'SO2'!S22</f>
        <v>13364.4241019</v>
      </c>
      <c r="Q22" s="89">
        <f>Remedy!C22</f>
        <v>13363.257250000001</v>
      </c>
      <c r="R22" s="89">
        <f t="shared" si="6"/>
        <v>-75653.064367003608</v>
      </c>
      <c r="S22" s="93">
        <f t="shared" si="7"/>
        <v>-0.89812783129539686</v>
      </c>
      <c r="T22" s="89">
        <f t="shared" si="8"/>
        <v>4783.3051701999993</v>
      </c>
      <c r="U22" s="93">
        <f t="shared" si="9"/>
        <v>0.55742208076498267</v>
      </c>
      <c r="V22" s="89">
        <f t="shared" si="10"/>
        <v>-1.1668518999995285</v>
      </c>
      <c r="W22" s="93">
        <f t="shared" si="11"/>
        <v>-8.7310301671258614E-5</v>
      </c>
    </row>
    <row r="23" spans="1:23" ht="13.5" thickBot="1">
      <c r="A23" s="88" t="str">
        <f>'SO2'!A23</f>
        <v>Michigan</v>
      </c>
      <c r="B23" s="89">
        <f>'SO2'!B23</f>
        <v>492105.89340084186</v>
      </c>
      <c r="C23" s="89">
        <f>'SO2'!C23</f>
        <v>362717.82427260251</v>
      </c>
      <c r="D23" s="89">
        <f>'SO2'!D23</f>
        <v>364034.92131417722</v>
      </c>
      <c r="E23" s="89">
        <f>Remedy!G23</f>
        <v>257232.74993237818</v>
      </c>
      <c r="F23" s="89">
        <f t="shared" si="0"/>
        <v>-129388.06912823935</v>
      </c>
      <c r="G23" s="93">
        <f t="shared" si="1"/>
        <v>-0.26292729037253593</v>
      </c>
      <c r="H23" s="89">
        <f t="shared" si="2"/>
        <v>1317.0970415747142</v>
      </c>
      <c r="I23" s="93">
        <f t="shared" si="3"/>
        <v>3.631189187396655E-3</v>
      </c>
      <c r="J23" s="89">
        <f t="shared" si="4"/>
        <v>-106802.17138179904</v>
      </c>
      <c r="K23" s="93">
        <f t="shared" si="5"/>
        <v>-0.29338441212244126</v>
      </c>
      <c r="L23" s="104"/>
      <c r="M23" s="96" t="str">
        <f>'SO2'!A23</f>
        <v>Michigan</v>
      </c>
      <c r="N23" s="89">
        <f>'SO2'!Q23</f>
        <v>349877.22602736601</v>
      </c>
      <c r="O23" s="89">
        <f>'SO2'!R23</f>
        <v>255037.72542860001</v>
      </c>
      <c r="P23" s="89">
        <f>'SO2'!S23</f>
        <v>269433.898581799</v>
      </c>
      <c r="Q23" s="89">
        <f>Remedy!C23</f>
        <v>162631.72719999999</v>
      </c>
      <c r="R23" s="89">
        <f t="shared" si="6"/>
        <v>-94839.500598765997</v>
      </c>
      <c r="S23" s="93">
        <f t="shared" si="7"/>
        <v>-0.2710650866751414</v>
      </c>
      <c r="T23" s="89">
        <f t="shared" si="8"/>
        <v>14396.173153198994</v>
      </c>
      <c r="U23" s="93">
        <f t="shared" si="9"/>
        <v>5.6447230028442694E-2</v>
      </c>
      <c r="V23" s="89">
        <f t="shared" si="10"/>
        <v>-106802.17138179901</v>
      </c>
      <c r="W23" s="93">
        <f t="shared" si="11"/>
        <v>-0.39639470736223759</v>
      </c>
    </row>
    <row r="24" spans="1:23" ht="13.5" thickBot="1">
      <c r="A24" s="88" t="str">
        <f>'SO2'!A24</f>
        <v>Minnesota</v>
      </c>
      <c r="B24" s="89">
        <f>'SO2'!B24</f>
        <v>155735.87076540836</v>
      </c>
      <c r="C24" s="89">
        <f>'SO2'!C24</f>
        <v>109940.36691784555</v>
      </c>
      <c r="D24" s="89">
        <f>'SO2'!D24</f>
        <v>112098.77762376401</v>
      </c>
      <c r="E24" s="89">
        <f>Remedy!G24</f>
        <v>90783.69247296403</v>
      </c>
      <c r="F24" s="89">
        <f t="shared" si="0"/>
        <v>-45795.50384756281</v>
      </c>
      <c r="G24" s="93">
        <f t="shared" si="1"/>
        <v>-0.29405880368143666</v>
      </c>
      <c r="H24" s="89">
        <f t="shared" si="2"/>
        <v>2158.4107059184607</v>
      </c>
      <c r="I24" s="93">
        <f t="shared" si="3"/>
        <v>1.9632558690033868E-2</v>
      </c>
      <c r="J24" s="89">
        <f t="shared" si="4"/>
        <v>-21315.085150799976</v>
      </c>
      <c r="K24" s="93">
        <f t="shared" si="5"/>
        <v>-0.19014556271380212</v>
      </c>
      <c r="L24" s="104"/>
      <c r="M24" s="96" t="str">
        <f>'SO2'!A24</f>
        <v>Minnesota</v>
      </c>
      <c r="N24" s="89">
        <f>'SO2'!Q24</f>
        <v>101678.009179621</v>
      </c>
      <c r="O24" s="89">
        <f>'SO2'!R24</f>
        <v>67816.307472200002</v>
      </c>
      <c r="P24" s="89">
        <f>'SO2'!S24</f>
        <v>70937.129880799999</v>
      </c>
      <c r="Q24" s="89">
        <f>Remedy!C24</f>
        <v>49622.044730000001</v>
      </c>
      <c r="R24" s="89">
        <f t="shared" si="6"/>
        <v>-33861.701707421002</v>
      </c>
      <c r="S24" s="93">
        <f t="shared" si="7"/>
        <v>-0.3330287638460942</v>
      </c>
      <c r="T24" s="89">
        <f t="shared" si="8"/>
        <v>3120.8224085999973</v>
      </c>
      <c r="U24" s="93">
        <f t="shared" si="9"/>
        <v>4.601876045638903E-2</v>
      </c>
      <c r="V24" s="89">
        <f t="shared" si="10"/>
        <v>-21315.085150799998</v>
      </c>
      <c r="W24" s="93">
        <f t="shared" si="11"/>
        <v>-0.30047853904742183</v>
      </c>
    </row>
    <row r="25" spans="1:23" ht="13.5" thickBot="1">
      <c r="A25" s="88" t="str">
        <f>'SO2'!A25</f>
        <v>Mississippi</v>
      </c>
      <c r="B25" s="89">
        <f>'SO2'!B25</f>
        <v>121396.63654506727</v>
      </c>
      <c r="C25" s="89">
        <f>'SO2'!C25</f>
        <v>63330.151736088155</v>
      </c>
      <c r="D25" s="89">
        <f>'SO2'!D25</f>
        <v>64155.617003000531</v>
      </c>
      <c r="E25" s="89">
        <f>Remedy!G25</f>
        <v>65292.537714110527</v>
      </c>
      <c r="F25" s="89">
        <f t="shared" si="0"/>
        <v>-58066.484808979119</v>
      </c>
      <c r="G25" s="93">
        <f t="shared" si="1"/>
        <v>-0.47832037576611541</v>
      </c>
      <c r="H25" s="89">
        <f t="shared" si="2"/>
        <v>825.46526691237523</v>
      </c>
      <c r="I25" s="93">
        <f t="shared" si="3"/>
        <v>1.3034316897775421E-2</v>
      </c>
      <c r="J25" s="89">
        <f t="shared" si="4"/>
        <v>1136.9207111099968</v>
      </c>
      <c r="K25" s="93">
        <f t="shared" si="5"/>
        <v>1.7721296500925608E-2</v>
      </c>
      <c r="L25" s="104"/>
      <c r="M25" s="96" t="str">
        <f>'SO2'!A25</f>
        <v>Mississippi</v>
      </c>
      <c r="N25" s="89">
        <f>'SO2'!Q25</f>
        <v>75046.852509999997</v>
      </c>
      <c r="O25" s="89">
        <f>'SO2'!R25</f>
        <v>29335.56938768</v>
      </c>
      <c r="P25" s="89">
        <f>'SO2'!S25</f>
        <v>30971.70310889</v>
      </c>
      <c r="Q25" s="89">
        <f>Remedy!C25</f>
        <v>32108.623820000001</v>
      </c>
      <c r="R25" s="89">
        <f t="shared" si="6"/>
        <v>-45711.283122319997</v>
      </c>
      <c r="S25" s="93">
        <f t="shared" si="7"/>
        <v>-0.60910326807148862</v>
      </c>
      <c r="T25" s="89">
        <f t="shared" si="8"/>
        <v>1636.1337212100007</v>
      </c>
      <c r="U25" s="93">
        <f t="shared" si="9"/>
        <v>5.5773034420703096E-2</v>
      </c>
      <c r="V25" s="89">
        <f t="shared" si="10"/>
        <v>1136.9207111100004</v>
      </c>
      <c r="W25" s="93">
        <f t="shared" si="11"/>
        <v>3.6708369155962331E-2</v>
      </c>
    </row>
    <row r="26" spans="1:23" ht="13.5" thickBot="1">
      <c r="A26" s="88" t="str">
        <f>'SO2'!A26</f>
        <v>Missouri</v>
      </c>
      <c r="B26" s="89">
        <f>'SO2'!B26</f>
        <v>423253.12749389524</v>
      </c>
      <c r="C26" s="89">
        <f>'SO2'!C26</f>
        <v>483607.13111774449</v>
      </c>
      <c r="D26" s="89">
        <f>'SO2'!D26</f>
        <v>511663.79372204549</v>
      </c>
      <c r="E26" s="89">
        <f>Remedy!G26</f>
        <v>308275.49545572652</v>
      </c>
      <c r="F26" s="89">
        <f t="shared" si="0"/>
        <v>60354.003623849247</v>
      </c>
      <c r="G26" s="93">
        <f t="shared" si="1"/>
        <v>0.14259552901878972</v>
      </c>
      <c r="H26" s="89">
        <f t="shared" si="2"/>
        <v>28056.662604301004</v>
      </c>
      <c r="I26" s="93">
        <f t="shared" si="3"/>
        <v>5.8015402997583197E-2</v>
      </c>
      <c r="J26" s="89">
        <f t="shared" si="4"/>
        <v>-203388.29826631898</v>
      </c>
      <c r="K26" s="93">
        <f t="shared" si="5"/>
        <v>-0.39750379206390934</v>
      </c>
      <c r="L26" s="104"/>
      <c r="M26" s="96" t="str">
        <f>'SO2'!A26</f>
        <v>Missouri</v>
      </c>
      <c r="N26" s="89">
        <f>'SO2'!Q26</f>
        <v>284383.72601364698</v>
      </c>
      <c r="O26" s="89">
        <f>'SO2'!R26</f>
        <v>383313.42285471899</v>
      </c>
      <c r="P26" s="89">
        <f>'SO2'!S26</f>
        <v>390286.799966319</v>
      </c>
      <c r="Q26" s="89">
        <f>Remedy!C26</f>
        <v>186898.50169999999</v>
      </c>
      <c r="R26" s="89">
        <f t="shared" si="6"/>
        <v>98929.696841072</v>
      </c>
      <c r="S26" s="93">
        <f t="shared" si="7"/>
        <v>0.34787397376010387</v>
      </c>
      <c r="T26" s="89">
        <f t="shared" si="8"/>
        <v>6973.3771116000134</v>
      </c>
      <c r="U26" s="93">
        <f t="shared" si="9"/>
        <v>1.8192363470253475E-2</v>
      </c>
      <c r="V26" s="89">
        <f t="shared" si="10"/>
        <v>-203388.29826631901</v>
      </c>
      <c r="W26" s="93">
        <f t="shared" si="11"/>
        <v>-0.52112522966154895</v>
      </c>
    </row>
    <row r="27" spans="1:23" ht="13.5" thickBot="1">
      <c r="A27" s="88" t="str">
        <f>'SO2'!A27</f>
        <v>Montana</v>
      </c>
      <c r="B27" s="89">
        <f>'SO2'!B27</f>
        <v>39518.050104744863</v>
      </c>
      <c r="C27" s="89">
        <f>'SO2'!C27</f>
        <v>25621.012583776144</v>
      </c>
      <c r="D27" s="89">
        <f>'SO2'!D27</f>
        <v>26678.486474616111</v>
      </c>
      <c r="E27" s="89">
        <f>Remedy!G27</f>
        <v>34057.540923216111</v>
      </c>
      <c r="F27" s="89">
        <f t="shared" si="0"/>
        <v>-13897.037520968719</v>
      </c>
      <c r="G27" s="93">
        <f t="shared" si="1"/>
        <v>-0.35166303712186764</v>
      </c>
      <c r="H27" s="89">
        <f t="shared" si="2"/>
        <v>1057.4738908399668</v>
      </c>
      <c r="I27" s="93">
        <f t="shared" si="3"/>
        <v>4.1273696243745855E-2</v>
      </c>
      <c r="J27" s="89">
        <f t="shared" si="4"/>
        <v>7379.0544485999999</v>
      </c>
      <c r="K27" s="93">
        <f t="shared" si="5"/>
        <v>0.27659194443511548</v>
      </c>
      <c r="L27" s="104"/>
      <c r="M27" s="96" t="str">
        <f>'SO2'!A27</f>
        <v>Montana</v>
      </c>
      <c r="N27" s="89">
        <f>'SO2'!Q27</f>
        <v>19714.82804</v>
      </c>
      <c r="O27" s="89">
        <f>'SO2'!R27</f>
        <v>13640.5067717</v>
      </c>
      <c r="P27" s="89">
        <f>'SO2'!S27</f>
        <v>15446.8431014</v>
      </c>
      <c r="Q27" s="89">
        <f>Remedy!C27</f>
        <v>22825.897550000002</v>
      </c>
      <c r="R27" s="89">
        <f t="shared" si="6"/>
        <v>-6074.3212683000002</v>
      </c>
      <c r="S27" s="93">
        <f t="shared" si="7"/>
        <v>-0.30810926963073831</v>
      </c>
      <c r="T27" s="89">
        <f t="shared" si="8"/>
        <v>1806.3363296999996</v>
      </c>
      <c r="U27" s="93">
        <f t="shared" si="9"/>
        <v>0.13242442967350823</v>
      </c>
      <c r="V27" s="89">
        <f t="shared" si="10"/>
        <v>7379.0544486000017</v>
      </c>
      <c r="W27" s="93">
        <f t="shared" si="11"/>
        <v>0.47770631190856161</v>
      </c>
    </row>
    <row r="28" spans="1:23" ht="13.5" thickBot="1">
      <c r="A28" s="88" t="str">
        <f>'SO2'!A28</f>
        <v>Nebraska</v>
      </c>
      <c r="B28" s="89">
        <f>'SO2'!B28</f>
        <v>100025.52432954111</v>
      </c>
      <c r="C28" s="89">
        <f>'SO2'!C28</f>
        <v>87119.921727356181</v>
      </c>
      <c r="D28" s="89">
        <f>'SO2'!D28</f>
        <v>85799.237117526718</v>
      </c>
      <c r="E28" s="89">
        <f>Remedy!G28</f>
        <v>84065.349150226815</v>
      </c>
      <c r="F28" s="89">
        <f t="shared" si="0"/>
        <v>-12905.602602184925</v>
      </c>
      <c r="G28" s="93">
        <f t="shared" si="1"/>
        <v>-0.12902309374221835</v>
      </c>
      <c r="H28" s="89">
        <f t="shared" si="2"/>
        <v>-1320.6846098294627</v>
      </c>
      <c r="I28" s="93">
        <f t="shared" si="3"/>
        <v>-1.5159387010959167E-2</v>
      </c>
      <c r="J28" s="89">
        <f t="shared" si="4"/>
        <v>-1733.8879672999028</v>
      </c>
      <c r="K28" s="93">
        <f t="shared" si="5"/>
        <v>-2.0208664150764475E-2</v>
      </c>
      <c r="L28" s="104"/>
      <c r="M28" s="96" t="str">
        <f>'SO2'!A28</f>
        <v>Nebraska</v>
      </c>
      <c r="N28" s="89">
        <f>'SO2'!Q28</f>
        <v>74954.886309986905</v>
      </c>
      <c r="O28" s="89">
        <f>'SO2'!R28</f>
        <v>71904.486237010002</v>
      </c>
      <c r="P28" s="89">
        <f>'SO2'!S28</f>
        <v>73073.261547299902</v>
      </c>
      <c r="Q28" s="89">
        <f>Remedy!C28</f>
        <v>71339.373579999999</v>
      </c>
      <c r="R28" s="89">
        <f t="shared" si="6"/>
        <v>-3050.4000729769032</v>
      </c>
      <c r="S28" s="93">
        <f t="shared" si="7"/>
        <v>-4.0696480551801882E-2</v>
      </c>
      <c r="T28" s="89">
        <f t="shared" si="8"/>
        <v>1168.7753102899005</v>
      </c>
      <c r="U28" s="93">
        <f t="shared" si="9"/>
        <v>1.6254553386799937E-2</v>
      </c>
      <c r="V28" s="89">
        <f t="shared" si="10"/>
        <v>-1733.8879672999028</v>
      </c>
      <c r="W28" s="93">
        <f t="shared" si="11"/>
        <v>-2.3728076872243715E-2</v>
      </c>
    </row>
    <row r="29" spans="1:23" ht="13.5" thickBot="1">
      <c r="A29" s="88" t="str">
        <f>'SO2'!A29</f>
        <v>Nevada</v>
      </c>
      <c r="B29" s="89">
        <f>'SO2'!B29</f>
        <v>73018.468150926215</v>
      </c>
      <c r="C29" s="89">
        <f>'SO2'!C29</f>
        <v>29693.567246556675</v>
      </c>
      <c r="D29" s="89">
        <f>'SO2'!D29</f>
        <v>30111.979177546105</v>
      </c>
      <c r="E29" s="89">
        <f>Remedy!G29</f>
        <v>30111.979179746108</v>
      </c>
      <c r="F29" s="89">
        <f t="shared" si="0"/>
        <v>-43324.900904369541</v>
      </c>
      <c r="G29" s="93">
        <f t="shared" si="1"/>
        <v>-0.59334168466556603</v>
      </c>
      <c r="H29" s="89">
        <f t="shared" si="2"/>
        <v>418.4119309894304</v>
      </c>
      <c r="I29" s="93">
        <f t="shared" si="3"/>
        <v>1.4090995787579219E-2</v>
      </c>
      <c r="J29" s="89">
        <f t="shared" si="4"/>
        <v>2.2000021999701858E-6</v>
      </c>
      <c r="K29" s="93">
        <f t="shared" si="5"/>
        <v>7.3060697438668625E-11</v>
      </c>
      <c r="L29" s="104"/>
      <c r="M29" s="96" t="str">
        <f>'SO2'!A29</f>
        <v>Nevada</v>
      </c>
      <c r="N29" s="89">
        <f>'SO2'!Q29</f>
        <v>53362.580949069903</v>
      </c>
      <c r="O29" s="89">
        <f>'SO2'!R29</f>
        <v>13486.139824689901</v>
      </c>
      <c r="P29" s="89">
        <f>'SO2'!S29</f>
        <v>14416.2958578</v>
      </c>
      <c r="Q29" s="89">
        <f>Remedy!C29</f>
        <v>14416.29586</v>
      </c>
      <c r="R29" s="89">
        <f t="shared" si="6"/>
        <v>-39876.441124379999</v>
      </c>
      <c r="S29" s="93">
        <f t="shared" si="7"/>
        <v>-0.7472734716943078</v>
      </c>
      <c r="T29" s="89">
        <f t="shared" si="8"/>
        <v>930.15603311009909</v>
      </c>
      <c r="U29" s="93">
        <f t="shared" si="9"/>
        <v>6.897125828453933E-2</v>
      </c>
      <c r="V29" s="89">
        <f t="shared" si="10"/>
        <v>2.2000003809807822E-6</v>
      </c>
      <c r="W29" s="93">
        <f t="shared" si="11"/>
        <v>1.5260510762828597E-10</v>
      </c>
    </row>
    <row r="30" spans="1:23" ht="13.5" thickBot="1">
      <c r="A30" s="88" t="str">
        <f>'SO2'!A30</f>
        <v>New Hampshire</v>
      </c>
      <c r="B30" s="89">
        <f>'SO2'!B30</f>
        <v>63614.147765582151</v>
      </c>
      <c r="C30" s="89">
        <f>'SO2'!C30</f>
        <v>13401.346441120797</v>
      </c>
      <c r="D30" s="89">
        <f>'SO2'!D30</f>
        <v>16391.023102226107</v>
      </c>
      <c r="E30" s="89">
        <f>Remedy!G30</f>
        <v>16679.854183416115</v>
      </c>
      <c r="F30" s="89">
        <f t="shared" si="0"/>
        <v>-50212.801324461354</v>
      </c>
      <c r="G30" s="93">
        <f t="shared" si="1"/>
        <v>-0.78933386814353468</v>
      </c>
      <c r="H30" s="89">
        <f t="shared" si="2"/>
        <v>2989.6766611053099</v>
      </c>
      <c r="I30" s="93">
        <f t="shared" si="3"/>
        <v>0.22308778257770895</v>
      </c>
      <c r="J30" s="89">
        <f t="shared" si="4"/>
        <v>288.83108119000826</v>
      </c>
      <c r="K30" s="93">
        <f t="shared" si="5"/>
        <v>1.7621296693235786E-2</v>
      </c>
      <c r="L30" s="104"/>
      <c r="M30" s="96" t="str">
        <f>'SO2'!A30</f>
        <v>New Hampshire</v>
      </c>
      <c r="N30" s="89">
        <f>'SO2'!Q30</f>
        <v>51444.835336932003</v>
      </c>
      <c r="O30" s="89">
        <f>'SO2'!R30</f>
        <v>3331.9527291999898</v>
      </c>
      <c r="P30" s="89">
        <f>'SO2'!S30</f>
        <v>6453.0762698099898</v>
      </c>
      <c r="Q30" s="89">
        <f>Remedy!C30</f>
        <v>6741.9073509999998</v>
      </c>
      <c r="R30" s="89">
        <f t="shared" si="6"/>
        <v>-48112.882607732012</v>
      </c>
      <c r="S30" s="93">
        <f t="shared" si="7"/>
        <v>-0.9352325125082479</v>
      </c>
      <c r="T30" s="89">
        <f t="shared" si="8"/>
        <v>3121.12354061</v>
      </c>
      <c r="U30" s="93">
        <f t="shared" si="9"/>
        <v>0.93672503612000213</v>
      </c>
      <c r="V30" s="89">
        <f t="shared" si="10"/>
        <v>288.83108119001008</v>
      </c>
      <c r="W30" s="93">
        <f t="shared" si="11"/>
        <v>4.4758665342493259E-2</v>
      </c>
    </row>
    <row r="31" spans="1:23" ht="13.5" thickBot="1">
      <c r="A31" s="88" t="str">
        <f>'SO2'!A31</f>
        <v>New Jersey</v>
      </c>
      <c r="B31" s="89">
        <f>'SO2'!B31</f>
        <v>91898.074220964627</v>
      </c>
      <c r="C31" s="89">
        <f>'SO2'!C31</f>
        <v>49251.950540560647</v>
      </c>
      <c r="D31" s="89">
        <f>'SO2'!D31</f>
        <v>61455.264100129309</v>
      </c>
      <c r="E31" s="89">
        <f>Remedy!G31</f>
        <v>28841.310730429304</v>
      </c>
      <c r="F31" s="89">
        <f t="shared" si="0"/>
        <v>-42646.12368040398</v>
      </c>
      <c r="G31" s="93">
        <f t="shared" si="1"/>
        <v>-0.46405894837212114</v>
      </c>
      <c r="H31" s="89">
        <f t="shared" si="2"/>
        <v>12203.313559568662</v>
      </c>
      <c r="I31" s="93">
        <f t="shared" si="3"/>
        <v>0.24777320340884409</v>
      </c>
      <c r="J31" s="89">
        <f t="shared" si="4"/>
        <v>-32613.953369700004</v>
      </c>
      <c r="K31" s="93">
        <f t="shared" si="5"/>
        <v>-0.53069421875011324</v>
      </c>
      <c r="L31" s="104"/>
      <c r="M31" s="96" t="str">
        <f>'SO2'!A31</f>
        <v>New Jersey</v>
      </c>
      <c r="N31" s="89">
        <f>'SO2'!Q31</f>
        <v>57044.3131258707</v>
      </c>
      <c r="O31" s="89">
        <f>'SO2'!R31</f>
        <v>26345.8590883</v>
      </c>
      <c r="P31" s="89">
        <f>'SO2'!S31</f>
        <v>38856.478028700003</v>
      </c>
      <c r="Q31" s="89">
        <f>Remedy!C31</f>
        <v>6242.5246589999997</v>
      </c>
      <c r="R31" s="89">
        <f t="shared" si="6"/>
        <v>-30698.4540375707</v>
      </c>
      <c r="S31" s="93">
        <f t="shared" si="7"/>
        <v>-0.53815099797648991</v>
      </c>
      <c r="T31" s="89">
        <f t="shared" si="8"/>
        <v>12510.618940400003</v>
      </c>
      <c r="U31" s="93">
        <f t="shared" si="9"/>
        <v>0.47486092210809233</v>
      </c>
      <c r="V31" s="89">
        <f t="shared" si="10"/>
        <v>-32613.953369700004</v>
      </c>
      <c r="W31" s="93">
        <f t="shared" si="11"/>
        <v>-0.83934404311195754</v>
      </c>
    </row>
    <row r="32" spans="1:23" ht="13.5" thickBot="1">
      <c r="A32" s="88" t="str">
        <f>'SO2'!A32</f>
        <v>New Mexico</v>
      </c>
      <c r="B32" s="89">
        <f>'SO2'!B32</f>
        <v>50754.964156044429</v>
      </c>
      <c r="C32" s="89">
        <f>'SO2'!C32</f>
        <v>25253.784786264525</v>
      </c>
      <c r="D32" s="89">
        <f>'SO2'!D32</f>
        <v>26506.688893491697</v>
      </c>
      <c r="E32" s="89">
        <f>Remedy!G32</f>
        <v>28574.962942181701</v>
      </c>
      <c r="F32" s="89">
        <f t="shared" si="0"/>
        <v>-25501.179369779904</v>
      </c>
      <c r="G32" s="93">
        <f t="shared" si="1"/>
        <v>-0.50243714666761241</v>
      </c>
      <c r="H32" s="89">
        <f t="shared" si="2"/>
        <v>1252.9041072271721</v>
      </c>
      <c r="I32" s="93">
        <f t="shared" si="3"/>
        <v>4.9612528095536144E-2</v>
      </c>
      <c r="J32" s="89">
        <f t="shared" si="4"/>
        <v>2068.2740486900038</v>
      </c>
      <c r="K32" s="93">
        <f t="shared" si="5"/>
        <v>7.8028382081242756E-2</v>
      </c>
      <c r="L32" s="104"/>
      <c r="M32" s="96" t="str">
        <f>'SO2'!A32</f>
        <v>New Mexico</v>
      </c>
      <c r="N32" s="89">
        <f>'SO2'!Q32</f>
        <v>30628.165202</v>
      </c>
      <c r="O32" s="89">
        <f>'SO2'!R32</f>
        <v>9894.6322175400001</v>
      </c>
      <c r="P32" s="89">
        <f>'SO2'!S32</f>
        <v>11857.392091309999</v>
      </c>
      <c r="Q32" s="89">
        <f>Remedy!C32</f>
        <v>13925.666139999999</v>
      </c>
      <c r="R32" s="89">
        <f t="shared" si="6"/>
        <v>-20733.532984459998</v>
      </c>
      <c r="S32" s="93">
        <f t="shared" si="7"/>
        <v>-0.67694335745277068</v>
      </c>
      <c r="T32" s="89">
        <f t="shared" si="8"/>
        <v>1962.7598737699991</v>
      </c>
      <c r="U32" s="93">
        <f t="shared" si="9"/>
        <v>0.19836612727157835</v>
      </c>
      <c r="V32" s="89">
        <f t="shared" si="10"/>
        <v>2068.2740486900002</v>
      </c>
      <c r="W32" s="93">
        <f t="shared" si="11"/>
        <v>0.17442908463875367</v>
      </c>
    </row>
    <row r="33" spans="1:23" ht="13.5" thickBot="1">
      <c r="A33" s="88" t="str">
        <f>'SO2'!A33</f>
        <v>New York</v>
      </c>
      <c r="B33" s="89">
        <f>'SO2'!B33</f>
        <v>386707.41878769512</v>
      </c>
      <c r="C33" s="89">
        <f>'SO2'!C33</f>
        <v>232727.00942821908</v>
      </c>
      <c r="D33" s="89">
        <f>'SO2'!D33</f>
        <v>163301.93011550792</v>
      </c>
      <c r="E33" s="89">
        <f>Remedy!G33</f>
        <v>135574.93573770788</v>
      </c>
      <c r="F33" s="89">
        <f t="shared" si="0"/>
        <v>-153980.40935947603</v>
      </c>
      <c r="G33" s="93">
        <f t="shared" si="1"/>
        <v>-0.39818323072827388</v>
      </c>
      <c r="H33" s="89">
        <f t="shared" si="2"/>
        <v>-69425.079312711168</v>
      </c>
      <c r="I33" s="93">
        <f t="shared" si="3"/>
        <v>-0.29831122517012459</v>
      </c>
      <c r="J33" s="89">
        <f t="shared" si="4"/>
        <v>-27726.994377800031</v>
      </c>
      <c r="K33" s="93">
        <f t="shared" si="5"/>
        <v>-0.16978975299427246</v>
      </c>
      <c r="L33" s="104"/>
      <c r="M33" s="96" t="str">
        <f>'SO2'!A33</f>
        <v>New York</v>
      </c>
      <c r="N33" s="89">
        <f>'SO2'!Q33</f>
        <v>180847.29553075199</v>
      </c>
      <c r="O33" s="89">
        <f>'SO2'!R33</f>
        <v>56461.378010890003</v>
      </c>
      <c r="P33" s="89">
        <f>'SO2'!S33</f>
        <v>42887.390847800001</v>
      </c>
      <c r="Q33" s="89">
        <f>Remedy!C33</f>
        <v>15160.39647</v>
      </c>
      <c r="R33" s="89">
        <f t="shared" si="6"/>
        <v>-124385.91751986198</v>
      </c>
      <c r="S33" s="93">
        <f t="shared" si="7"/>
        <v>-0.6877952869287498</v>
      </c>
      <c r="T33" s="89">
        <f t="shared" si="8"/>
        <v>-13573.987163090002</v>
      </c>
      <c r="U33" s="93">
        <f t="shared" si="9"/>
        <v>-0.24041189998005214</v>
      </c>
      <c r="V33" s="89">
        <f t="shared" si="10"/>
        <v>-27726.994377800002</v>
      </c>
      <c r="W33" s="93">
        <f t="shared" si="11"/>
        <v>-0.64650690633520591</v>
      </c>
    </row>
    <row r="34" spans="1:23" ht="13.5" thickBot="1">
      <c r="A34" s="88" t="str">
        <f>'SO2'!A34</f>
        <v>North Carolina</v>
      </c>
      <c r="B34" s="89">
        <f>'SO2'!B34</f>
        <v>609651.80073006242</v>
      </c>
      <c r="C34" s="89">
        <f>'SO2'!C34</f>
        <v>231488.53819033614</v>
      </c>
      <c r="D34" s="89">
        <f>'SO2'!D34</f>
        <v>208652.02682513179</v>
      </c>
      <c r="E34" s="89">
        <f>Remedy!G34</f>
        <v>151981.57353672176</v>
      </c>
      <c r="F34" s="89">
        <f t="shared" si="0"/>
        <v>-378163.26253972627</v>
      </c>
      <c r="G34" s="93">
        <f t="shared" si="1"/>
        <v>-0.6202938498449001</v>
      </c>
      <c r="H34" s="89">
        <f t="shared" si="2"/>
        <v>-22836.511365204351</v>
      </c>
      <c r="I34" s="93">
        <f t="shared" si="3"/>
        <v>-9.8650721732181632E-2</v>
      </c>
      <c r="J34" s="89">
        <f t="shared" si="4"/>
        <v>-56670.453288410034</v>
      </c>
      <c r="K34" s="93">
        <f t="shared" si="5"/>
        <v>-0.27160269732680198</v>
      </c>
      <c r="L34" s="104"/>
      <c r="M34" s="96" t="str">
        <f>'SO2'!A34</f>
        <v>North Carolina</v>
      </c>
      <c r="N34" s="89">
        <f>'SO2'!Q34</f>
        <v>512231.031551186</v>
      </c>
      <c r="O34" s="89">
        <f>'SO2'!R34</f>
        <v>148605.693981419</v>
      </c>
      <c r="P34" s="89">
        <f>'SO2'!S34</f>
        <v>126047.92198841</v>
      </c>
      <c r="Q34" s="89">
        <f>Remedy!C34</f>
        <v>69377.468699999998</v>
      </c>
      <c r="R34" s="89">
        <f t="shared" si="6"/>
        <v>-363625.33756976703</v>
      </c>
      <c r="S34" s="93">
        <f t="shared" si="7"/>
        <v>-0.7098854133624094</v>
      </c>
      <c r="T34" s="89">
        <f t="shared" si="8"/>
        <v>-22557.771993008995</v>
      </c>
      <c r="U34" s="93">
        <f t="shared" si="9"/>
        <v>-0.1517961485098244</v>
      </c>
      <c r="V34" s="89">
        <f t="shared" si="10"/>
        <v>-56670.453288410004</v>
      </c>
      <c r="W34" s="93">
        <f t="shared" si="11"/>
        <v>-0.44959450655299821</v>
      </c>
    </row>
    <row r="35" spans="1:23" ht="13.5" thickBot="1">
      <c r="A35" s="88" t="str">
        <f>'SO2'!A35</f>
        <v>North Dakota</v>
      </c>
      <c r="B35" s="89">
        <f>'SO2'!B35</f>
        <v>160081.50472999352</v>
      </c>
      <c r="C35" s="89">
        <f>'SO2'!C35</f>
        <v>118489.61306338989</v>
      </c>
      <c r="D35" s="89">
        <f>'SO2'!D35</f>
        <v>119384.57856305661</v>
      </c>
      <c r="E35" s="89">
        <f>Remedy!G35</f>
        <v>119375.35139555761</v>
      </c>
      <c r="F35" s="89">
        <f t="shared" si="0"/>
        <v>-41591.891666603638</v>
      </c>
      <c r="G35" s="93">
        <f t="shared" si="1"/>
        <v>-0.25981697096585832</v>
      </c>
      <c r="H35" s="89">
        <f t="shared" si="2"/>
        <v>894.96549966672319</v>
      </c>
      <c r="I35" s="93">
        <f t="shared" si="3"/>
        <v>7.5531135306175085E-3</v>
      </c>
      <c r="J35" s="89">
        <f t="shared" si="4"/>
        <v>-9.2271674990042811</v>
      </c>
      <c r="K35" s="93">
        <f t="shared" si="5"/>
        <v>-7.7289442322156127E-5</v>
      </c>
      <c r="L35" s="104"/>
      <c r="M35" s="96" t="str">
        <f>'SO2'!A35</f>
        <v>North Dakota</v>
      </c>
      <c r="N35" s="89">
        <f>'SO2'!Q35</f>
        <v>137371.20461195899</v>
      </c>
      <c r="O35" s="89">
        <f>'SO2'!R35</f>
        <v>101945.945939</v>
      </c>
      <c r="P35" s="89">
        <f>'SO2'!S35</f>
        <v>103633.482567499</v>
      </c>
      <c r="Q35" s="89">
        <f>Remedy!C35</f>
        <v>103624.25539999999</v>
      </c>
      <c r="R35" s="89">
        <f t="shared" si="6"/>
        <v>-35425.258672958997</v>
      </c>
      <c r="S35" s="93">
        <f t="shared" si="7"/>
        <v>-0.25787979928564309</v>
      </c>
      <c r="T35" s="89">
        <f t="shared" si="8"/>
        <v>1687.5366284990014</v>
      </c>
      <c r="U35" s="93">
        <f t="shared" si="9"/>
        <v>1.6553249008143488E-2</v>
      </c>
      <c r="V35" s="89">
        <f t="shared" si="10"/>
        <v>-9.2271674990042811</v>
      </c>
      <c r="W35" s="93">
        <f t="shared" si="11"/>
        <v>-8.9036547555896355E-5</v>
      </c>
    </row>
    <row r="36" spans="1:23" ht="13.5" thickBot="1">
      <c r="A36" s="88" t="str">
        <f>'SO2'!A36</f>
        <v>Ohio</v>
      </c>
      <c r="B36" s="89">
        <f>'SO2'!B36</f>
        <v>1274426.5728119439</v>
      </c>
      <c r="C36" s="89">
        <f>'SO2'!C36</f>
        <v>999536.32073480566</v>
      </c>
      <c r="D36" s="89">
        <f>'SO2'!D36</f>
        <v>966938.1436217993</v>
      </c>
      <c r="E36" s="89">
        <f>Remedy!G36</f>
        <v>294714.15970721032</v>
      </c>
      <c r="F36" s="89">
        <f t="shared" si="0"/>
        <v>-274890.25207713828</v>
      </c>
      <c r="G36" s="93">
        <f t="shared" si="1"/>
        <v>-0.21569720683915891</v>
      </c>
      <c r="H36" s="89">
        <f t="shared" si="2"/>
        <v>-32598.177113006357</v>
      </c>
      <c r="I36" s="93">
        <f t="shared" si="3"/>
        <v>-3.2613299223625929E-2</v>
      </c>
      <c r="J36" s="89">
        <f t="shared" si="4"/>
        <v>-672223.98391458904</v>
      </c>
      <c r="K36" s="93">
        <f t="shared" si="5"/>
        <v>-0.69520888005998194</v>
      </c>
      <c r="L36" s="104"/>
      <c r="M36" s="96" t="str">
        <f>'SO2'!A36</f>
        <v>Ohio</v>
      </c>
      <c r="N36" s="89">
        <f>'SO2'!Q36</f>
        <v>1116094.8287670801</v>
      </c>
      <c r="O36" s="89">
        <f>'SO2'!R36</f>
        <v>882558.56550030003</v>
      </c>
      <c r="P36" s="89">
        <f>'SO2'!S36</f>
        <v>851199.22371458902</v>
      </c>
      <c r="Q36" s="89">
        <f>Remedy!C36</f>
        <v>178975.23980000001</v>
      </c>
      <c r="R36" s="89">
        <f t="shared" si="6"/>
        <v>-233536.26326678006</v>
      </c>
      <c r="S36" s="93">
        <f t="shared" si="7"/>
        <v>-0.20924410475475572</v>
      </c>
      <c r="T36" s="89">
        <f t="shared" si="8"/>
        <v>-31359.341785711003</v>
      </c>
      <c r="U36" s="93">
        <f t="shared" si="9"/>
        <v>-3.553230687635351E-2</v>
      </c>
      <c r="V36" s="89">
        <f t="shared" si="10"/>
        <v>-672223.98391458904</v>
      </c>
      <c r="W36" s="93">
        <f t="shared" si="11"/>
        <v>-0.78973754344022851</v>
      </c>
    </row>
    <row r="37" spans="1:23" ht="13.5" thickBot="1">
      <c r="A37" s="88" t="str">
        <f>'SO2'!A37</f>
        <v>Oklahoma</v>
      </c>
      <c r="B37" s="89">
        <f>'SO2'!B37</f>
        <v>167918.31660261168</v>
      </c>
      <c r="C37" s="89">
        <f>'SO2'!C37</f>
        <v>178504.12785472136</v>
      </c>
      <c r="D37" s="89">
        <f>'SO2'!D37</f>
        <v>175459.17825618843</v>
      </c>
      <c r="E37" s="89">
        <f>Remedy!G37</f>
        <v>175550.18180248942</v>
      </c>
      <c r="F37" s="89">
        <f t="shared" si="0"/>
        <v>10585.811252109677</v>
      </c>
      <c r="G37" s="93">
        <f t="shared" si="1"/>
        <v>6.3041432681591292E-2</v>
      </c>
      <c r="H37" s="89">
        <f t="shared" si="2"/>
        <v>-3044.9495985329268</v>
      </c>
      <c r="I37" s="93">
        <f t="shared" si="3"/>
        <v>-1.7058146694574543E-2</v>
      </c>
      <c r="J37" s="89">
        <f t="shared" si="4"/>
        <v>91.003546300984453</v>
      </c>
      <c r="K37" s="93">
        <f t="shared" si="5"/>
        <v>5.1865936684206918E-4</v>
      </c>
      <c r="L37" s="104"/>
      <c r="M37" s="96" t="str">
        <f>'SO2'!A37</f>
        <v>Oklahoma</v>
      </c>
      <c r="N37" s="89">
        <f>'SO2'!Q37</f>
        <v>110081.43594537</v>
      </c>
      <c r="O37" s="89">
        <f>'SO2'!R37</f>
        <v>135972.360417099</v>
      </c>
      <c r="P37" s="89">
        <f>'SO2'!S37</f>
        <v>137981.41535369901</v>
      </c>
      <c r="Q37" s="89">
        <f>Remedy!C37</f>
        <v>138072.41889999999</v>
      </c>
      <c r="R37" s="89">
        <f t="shared" si="6"/>
        <v>25890.924471728998</v>
      </c>
      <c r="S37" s="93">
        <f t="shared" si="7"/>
        <v>0.23519791733619699</v>
      </c>
      <c r="T37" s="89">
        <f t="shared" si="8"/>
        <v>2009.054936600005</v>
      </c>
      <c r="U37" s="93">
        <f t="shared" si="9"/>
        <v>1.4775465619903729E-2</v>
      </c>
      <c r="V37" s="89">
        <f t="shared" si="10"/>
        <v>91.003546300984453</v>
      </c>
      <c r="W37" s="93">
        <f t="shared" si="11"/>
        <v>6.5953480813128089E-4</v>
      </c>
    </row>
    <row r="38" spans="1:23" ht="13.5" thickBot="1">
      <c r="A38" s="88" t="str">
        <f>'SO2'!A38</f>
        <v>Oregon</v>
      </c>
      <c r="B38" s="89">
        <f>'SO2'!B38</f>
        <v>44438.385275125853</v>
      </c>
      <c r="C38" s="89">
        <f>'SO2'!C38</f>
        <v>36493.8519613143</v>
      </c>
      <c r="D38" s="89">
        <f>'SO2'!D38</f>
        <v>37174.801000220221</v>
      </c>
      <c r="E38" s="89">
        <f>Remedy!G38</f>
        <v>37174.800996420221</v>
      </c>
      <c r="F38" s="89">
        <f t="shared" si="0"/>
        <v>-7944.5333138115529</v>
      </c>
      <c r="G38" s="93">
        <f t="shared" si="1"/>
        <v>-0.17877637237774394</v>
      </c>
      <c r="H38" s="89">
        <f t="shared" si="2"/>
        <v>680.94903890592104</v>
      </c>
      <c r="I38" s="93">
        <f t="shared" si="3"/>
        <v>1.865928101061429E-2</v>
      </c>
      <c r="J38" s="89">
        <f t="shared" si="4"/>
        <v>-3.7999998312443495E-6</v>
      </c>
      <c r="K38" s="93">
        <f t="shared" si="5"/>
        <v>-1.0221977600423035E-10</v>
      </c>
      <c r="L38" s="104"/>
      <c r="M38" s="96" t="str">
        <f>'SO2'!A38</f>
        <v>Oregon</v>
      </c>
      <c r="N38" s="89">
        <f>'SO2'!Q38</f>
        <v>12303.8894799553</v>
      </c>
      <c r="O38" s="89">
        <f>'SO2'!R38</f>
        <v>10196.8915915999</v>
      </c>
      <c r="P38" s="89">
        <f>'SO2'!S38</f>
        <v>11336.3725638</v>
      </c>
      <c r="Q38" s="89">
        <f>Remedy!C38</f>
        <v>11336.37256</v>
      </c>
      <c r="R38" s="89">
        <f t="shared" si="6"/>
        <v>-2106.9978883553995</v>
      </c>
      <c r="S38" s="93">
        <f t="shared" si="7"/>
        <v>-0.17124649012720602</v>
      </c>
      <c r="T38" s="89">
        <f t="shared" si="8"/>
        <v>1139.4809722000991</v>
      </c>
      <c r="U38" s="93">
        <f t="shared" si="9"/>
        <v>0.11174787551323899</v>
      </c>
      <c r="V38" s="89">
        <f t="shared" si="10"/>
        <v>-3.7999998312443495E-6</v>
      </c>
      <c r="W38" s="93">
        <f t="shared" si="11"/>
        <v>-3.3520421191684738E-10</v>
      </c>
    </row>
    <row r="39" spans="1:23" ht="13.5" thickBot="1">
      <c r="A39" s="88" t="str">
        <f>'SO2'!A39</f>
        <v>Pennsylvania</v>
      </c>
      <c r="B39" s="89">
        <f>'SO2'!B39</f>
        <v>1172554.6267609457</v>
      </c>
      <c r="C39" s="89">
        <f>'SO2'!C39</f>
        <v>638071.19230395067</v>
      </c>
      <c r="D39" s="89">
        <f>'SO2'!D39</f>
        <v>645277.91724072327</v>
      </c>
      <c r="E39" s="89">
        <f>Remedy!G39</f>
        <v>261173.18305972326</v>
      </c>
      <c r="F39" s="89">
        <f t="shared" si="0"/>
        <v>-534483.43445699499</v>
      </c>
      <c r="G39" s="93">
        <f t="shared" si="1"/>
        <v>-0.45582817402157816</v>
      </c>
      <c r="H39" s="89">
        <f t="shared" si="2"/>
        <v>7206.7249367726035</v>
      </c>
      <c r="I39" s="93">
        <f t="shared" si="3"/>
        <v>1.1294546789913089E-2</v>
      </c>
      <c r="J39" s="89">
        <f t="shared" si="4"/>
        <v>-384104.73418100004</v>
      </c>
      <c r="K39" s="93">
        <f t="shared" si="5"/>
        <v>-0.59525473275681362</v>
      </c>
      <c r="L39" s="104"/>
      <c r="M39" s="96" t="str">
        <f>'SO2'!A39</f>
        <v>Pennsylvania</v>
      </c>
      <c r="N39" s="89">
        <f>'SO2'!Q39</f>
        <v>1002202.88921741</v>
      </c>
      <c r="O39" s="89">
        <f>'SO2'!R39</f>
        <v>495462.92269778898</v>
      </c>
      <c r="P39" s="89">
        <f>'SO2'!S39</f>
        <v>509649.26508099999</v>
      </c>
      <c r="Q39" s="89">
        <f>Remedy!C39</f>
        <v>125544.5309</v>
      </c>
      <c r="R39" s="89">
        <f t="shared" si="6"/>
        <v>-506739.96651962103</v>
      </c>
      <c r="S39" s="93">
        <f t="shared" si="7"/>
        <v>-0.50562612817382613</v>
      </c>
      <c r="T39" s="89">
        <f t="shared" si="8"/>
        <v>14186.342383211013</v>
      </c>
      <c r="U39" s="93">
        <f t="shared" si="9"/>
        <v>2.8632500502694669E-2</v>
      </c>
      <c r="V39" s="89">
        <f t="shared" si="10"/>
        <v>-384104.73418099998</v>
      </c>
      <c r="W39" s="93">
        <f t="shared" si="11"/>
        <v>-0.75366484462594707</v>
      </c>
    </row>
    <row r="40" spans="1:23" ht="13.5" thickBot="1">
      <c r="A40" s="88" t="str">
        <f>'SO2'!A40</f>
        <v>Rhode Island</v>
      </c>
      <c r="B40" s="89">
        <f>'SO2'!B40</f>
        <v>7365.7441128282362</v>
      </c>
      <c r="C40" s="89">
        <f>'SO2'!C40</f>
        <v>6390.8694391985518</v>
      </c>
      <c r="D40" s="89">
        <f>'SO2'!D40</f>
        <v>6384.9607988578409</v>
      </c>
      <c r="E40" s="89">
        <f>Remedy!G40</f>
        <v>6384.9607988578409</v>
      </c>
      <c r="F40" s="89">
        <f t="shared" si="0"/>
        <v>-974.87467362968437</v>
      </c>
      <c r="G40" s="93">
        <f t="shared" si="1"/>
        <v>-0.13235250352124439</v>
      </c>
      <c r="H40" s="89">
        <f t="shared" si="2"/>
        <v>-5.9086403407109174</v>
      </c>
      <c r="I40" s="93">
        <f t="shared" si="3"/>
        <v>-9.2454405412667787E-4</v>
      </c>
      <c r="J40" s="89">
        <f t="shared" si="4"/>
        <v>0</v>
      </c>
      <c r="K40" s="93">
        <f t="shared" si="5"/>
        <v>0</v>
      </c>
      <c r="L40" s="104"/>
      <c r="M40" s="96" t="str">
        <f>'SO2'!A40</f>
        <v>Rhode Island</v>
      </c>
      <c r="N40" s="89">
        <f>'SO2'!Q40</f>
        <v>175.782501999999</v>
      </c>
      <c r="O40" s="89">
        <f>'SO2'!R40</f>
        <v>0</v>
      </c>
      <c r="P40" s="89">
        <f>'SO2'!S40</f>
        <v>0</v>
      </c>
      <c r="Q40" s="89">
        <f>Remedy!C40</f>
        <v>0</v>
      </c>
      <c r="R40" s="89">
        <f t="shared" si="6"/>
        <v>-175.782501999999</v>
      </c>
      <c r="S40" s="93">
        <f t="shared" si="7"/>
        <v>-1</v>
      </c>
      <c r="T40" s="89">
        <f t="shared" si="8"/>
        <v>0</v>
      </c>
      <c r="U40" s="93" t="e">
        <f t="shared" si="9"/>
        <v>#DIV/0!</v>
      </c>
      <c r="V40" s="89">
        <f t="shared" si="10"/>
        <v>0</v>
      </c>
      <c r="W40" s="93"/>
    </row>
    <row r="41" spans="1:23" ht="13.5" thickBot="1">
      <c r="A41" s="88" t="str">
        <f>'SO2'!A41</f>
        <v>South Carolina</v>
      </c>
      <c r="B41" s="89">
        <f>'SO2'!B41</f>
        <v>275871.23698665935</v>
      </c>
      <c r="C41" s="89">
        <f>'SO2'!C41</f>
        <v>231565.17183388158</v>
      </c>
      <c r="D41" s="89">
        <f>'SO2'!D41</f>
        <v>258231.16458842217</v>
      </c>
      <c r="E41" s="89">
        <f>Remedy!G41</f>
        <v>145737.45412030315</v>
      </c>
      <c r="F41" s="89">
        <f t="shared" si="0"/>
        <v>-44306.065152777766</v>
      </c>
      <c r="G41" s="93">
        <f t="shared" si="1"/>
        <v>-0.1606041486482345</v>
      </c>
      <c r="H41" s="89">
        <f t="shared" si="2"/>
        <v>26665.992754540581</v>
      </c>
      <c r="I41" s="93">
        <f t="shared" si="3"/>
        <v>0.1151554551289346</v>
      </c>
      <c r="J41" s="89">
        <f t="shared" si="4"/>
        <v>-112493.71046811901</v>
      </c>
      <c r="K41" s="93">
        <f t="shared" si="5"/>
        <v>-0.43563181325311917</v>
      </c>
      <c r="L41" s="104"/>
      <c r="M41" s="96" t="str">
        <f>'SO2'!A41</f>
        <v>South Carolina</v>
      </c>
      <c r="N41" s="89">
        <f>'SO2'!Q41</f>
        <v>218780.96924569501</v>
      </c>
      <c r="O41" s="89">
        <f>'SO2'!R41</f>
        <v>186354.7040155</v>
      </c>
      <c r="P41" s="89">
        <f>'SO2'!S41</f>
        <v>213281.28856811899</v>
      </c>
      <c r="Q41" s="89">
        <f>Remedy!C41</f>
        <v>100787.5781</v>
      </c>
      <c r="R41" s="89">
        <f t="shared" si="6"/>
        <v>-32426.265230195015</v>
      </c>
      <c r="S41" s="93">
        <f t="shared" si="7"/>
        <v>-0.14821337222333872</v>
      </c>
      <c r="T41" s="89">
        <f t="shared" si="8"/>
        <v>26926.584552618995</v>
      </c>
      <c r="U41" s="93">
        <f t="shared" si="9"/>
        <v>0.14449103764174037</v>
      </c>
      <c r="V41" s="89">
        <f t="shared" si="10"/>
        <v>-112493.710468119</v>
      </c>
      <c r="W41" s="93">
        <f t="shared" si="11"/>
        <v>-0.52744294271360848</v>
      </c>
    </row>
    <row r="42" spans="1:23" ht="13.5" thickBot="1">
      <c r="A42" s="88" t="str">
        <f>'SO2'!A42</f>
        <v>South Dakota</v>
      </c>
      <c r="B42" s="89">
        <f>'SO2'!B42</f>
        <v>29083.233265467963</v>
      </c>
      <c r="C42" s="89">
        <f>'SO2'!C42</f>
        <v>42688.203172768604</v>
      </c>
      <c r="D42" s="89">
        <f>'SO2'!D42</f>
        <v>42453.314397661867</v>
      </c>
      <c r="E42" s="89">
        <f>Remedy!G42</f>
        <v>42453.314397761867</v>
      </c>
      <c r="F42" s="89">
        <f t="shared" si="0"/>
        <v>13604.969907300641</v>
      </c>
      <c r="G42" s="93">
        <f t="shared" si="1"/>
        <v>0.46779427112234218</v>
      </c>
      <c r="H42" s="89">
        <f t="shared" si="2"/>
        <v>-234.88877510673774</v>
      </c>
      <c r="I42" s="93">
        <f t="shared" si="3"/>
        <v>-5.5024282506361509E-3</v>
      </c>
      <c r="J42" s="89">
        <f t="shared" si="4"/>
        <v>1.0000076144933701E-7</v>
      </c>
      <c r="K42" s="93">
        <f t="shared" si="5"/>
        <v>2.3555466249967184E-12</v>
      </c>
      <c r="L42" s="104"/>
      <c r="M42" s="96" t="str">
        <f>'SO2'!A42</f>
        <v>South Dakota</v>
      </c>
      <c r="N42" s="89">
        <f>'SO2'!Q42</f>
        <v>12215.385838955101</v>
      </c>
      <c r="O42" s="89">
        <f>'SO2'!R42</f>
        <v>29710.5875299</v>
      </c>
      <c r="P42" s="89">
        <f>'SO2'!S42</f>
        <v>29710.5875299</v>
      </c>
      <c r="Q42" s="89">
        <f>Remedy!C42</f>
        <v>29710.587530000001</v>
      </c>
      <c r="R42" s="89">
        <f t="shared" si="6"/>
        <v>17495.201690944901</v>
      </c>
      <c r="S42" s="93">
        <f t="shared" si="7"/>
        <v>1.4322266952184488</v>
      </c>
      <c r="T42" s="89">
        <f t="shared" si="8"/>
        <v>0</v>
      </c>
      <c r="U42" s="93">
        <f t="shared" si="9"/>
        <v>0</v>
      </c>
      <c r="V42" s="89">
        <f t="shared" si="10"/>
        <v>1.0000076144933701E-7</v>
      </c>
      <c r="W42" s="93">
        <f t="shared" si="11"/>
        <v>3.3658291458793508E-12</v>
      </c>
    </row>
    <row r="43" spans="1:23" ht="13.5" thickBot="1">
      <c r="A43" s="88" t="str">
        <f>'SO2'!A43</f>
        <v>Tennessee</v>
      </c>
      <c r="B43" s="89">
        <f>'SO2'!B43</f>
        <v>378675.73976459599</v>
      </c>
      <c r="C43" s="89">
        <f>'SO2'!C43</f>
        <v>419587.61477028747</v>
      </c>
      <c r="D43" s="89">
        <f>'SO2'!D43</f>
        <v>378878.08914520475</v>
      </c>
      <c r="E43" s="89">
        <f>Remedy!G43</f>
        <v>159131.37156202574</v>
      </c>
      <c r="F43" s="89">
        <f t="shared" si="0"/>
        <v>40911.875005691487</v>
      </c>
      <c r="G43" s="93">
        <f t="shared" si="1"/>
        <v>0.10803933473827602</v>
      </c>
      <c r="H43" s="89">
        <f t="shared" si="2"/>
        <v>-40709.525625082722</v>
      </c>
      <c r="I43" s="93">
        <f t="shared" si="3"/>
        <v>-9.7022705609101575E-2</v>
      </c>
      <c r="J43" s="89">
        <f t="shared" si="4"/>
        <v>-219746.71758317901</v>
      </c>
      <c r="K43" s="93">
        <f t="shared" si="5"/>
        <v>-0.57999320593849713</v>
      </c>
      <c r="L43" s="104"/>
      <c r="M43" s="96" t="str">
        <f>'SO2'!A43</f>
        <v>Tennessee</v>
      </c>
      <c r="N43" s="89">
        <f>'SO2'!Q43</f>
        <v>266148.02990505501</v>
      </c>
      <c r="O43" s="89">
        <f>'SO2'!R43</f>
        <v>324377.28043448</v>
      </c>
      <c r="P43" s="89">
        <f>'SO2'!S43</f>
        <v>284468.104193179</v>
      </c>
      <c r="Q43" s="89">
        <f>Remedy!C43</f>
        <v>64721.386610000001</v>
      </c>
      <c r="R43" s="89">
        <f t="shared" si="6"/>
        <v>58229.250529424986</v>
      </c>
      <c r="S43" s="93">
        <f t="shared" si="7"/>
        <v>0.21878520216812256</v>
      </c>
      <c r="T43" s="89">
        <f t="shared" si="8"/>
        <v>-39909.176241301</v>
      </c>
      <c r="U43" s="93">
        <f t="shared" si="9"/>
        <v>-0.1230332043842452</v>
      </c>
      <c r="V43" s="89">
        <f t="shared" si="10"/>
        <v>-219746.71758317901</v>
      </c>
      <c r="W43" s="93">
        <f t="shared" si="11"/>
        <v>-0.77248279980785317</v>
      </c>
    </row>
    <row r="44" spans="1:23" ht="13.5" thickBot="1">
      <c r="A44" s="88" t="str">
        <f>'SO2'!A44</f>
        <v>Texas</v>
      </c>
      <c r="B44" s="89">
        <f>'SO2'!B44</f>
        <v>927857.29314850701</v>
      </c>
      <c r="C44" s="89">
        <f>'SO2'!C44</f>
        <v>712582.26183628198</v>
      </c>
      <c r="D44" s="89">
        <f>'SO2'!D44</f>
        <v>704311.43768824777</v>
      </c>
      <c r="E44" s="89">
        <f>Remedy!G44</f>
        <v>517626.75351675769</v>
      </c>
      <c r="F44" s="89">
        <f t="shared" si="0"/>
        <v>-215275.03131222504</v>
      </c>
      <c r="G44" s="93">
        <f t="shared" si="1"/>
        <v>-0.23201308315606403</v>
      </c>
      <c r="H44" s="89">
        <f t="shared" si="2"/>
        <v>-8270.8241480342112</v>
      </c>
      <c r="I44" s="93">
        <f t="shared" si="3"/>
        <v>-1.1606834173391842E-2</v>
      </c>
      <c r="J44" s="89">
        <f t="shared" si="4"/>
        <v>-186684.68417149008</v>
      </c>
      <c r="K44" s="93">
        <f t="shared" si="5"/>
        <v>-0.26505985020524836</v>
      </c>
      <c r="L44" s="104"/>
      <c r="M44" s="96" t="str">
        <f>'SO2'!A44</f>
        <v>Texas</v>
      </c>
      <c r="N44" s="89">
        <f>'SO2'!Q44</f>
        <v>534949.36742331297</v>
      </c>
      <c r="O44" s="89">
        <f>'SO2'!R44</f>
        <v>446005.85439251899</v>
      </c>
      <c r="P44" s="89">
        <f>'SO2'!S44</f>
        <v>453332.32277149003</v>
      </c>
      <c r="Q44" s="89">
        <f>Remedy!C44</f>
        <v>266647.63860000001</v>
      </c>
      <c r="R44" s="89">
        <f t="shared" si="6"/>
        <v>-88943.513030793983</v>
      </c>
      <c r="S44" s="93">
        <f t="shared" si="7"/>
        <v>-0.16626529246909405</v>
      </c>
      <c r="T44" s="89">
        <f t="shared" si="8"/>
        <v>7326.4683789710398</v>
      </c>
      <c r="U44" s="93">
        <f t="shared" si="9"/>
        <v>1.6426843519688851E-2</v>
      </c>
      <c r="V44" s="89">
        <f t="shared" si="10"/>
        <v>-186684.68417149002</v>
      </c>
      <c r="W44" s="93">
        <f t="shared" si="11"/>
        <v>-0.41180536836679887</v>
      </c>
    </row>
    <row r="45" spans="1:23" ht="13.5" thickBot="1">
      <c r="A45" s="88" t="str">
        <f>'SO2'!A45</f>
        <v>Tribal</v>
      </c>
      <c r="B45" s="89">
        <f>'SO2'!B45</f>
        <v>1514.7877529899899</v>
      </c>
      <c r="C45" s="89">
        <f>'SO2'!C45</f>
        <v>1510.33760700945</v>
      </c>
      <c r="D45" s="89">
        <f>'SO2'!D45</f>
        <v>676.95423330945403</v>
      </c>
      <c r="E45" s="89">
        <f>Remedy!G45</f>
        <v>676.95423330945403</v>
      </c>
      <c r="F45" s="89">
        <f t="shared" si="0"/>
        <v>-4.4501459805399008</v>
      </c>
      <c r="G45" s="93">
        <f t="shared" si="1"/>
        <v>-2.9378016634712708E-3</v>
      </c>
      <c r="H45" s="89">
        <f t="shared" si="2"/>
        <v>-833.38337369999601</v>
      </c>
      <c r="I45" s="93">
        <f t="shared" si="3"/>
        <v>-0.55178615021719557</v>
      </c>
      <c r="J45" s="89">
        <f t="shared" si="4"/>
        <v>0</v>
      </c>
      <c r="K45" s="93">
        <f t="shared" si="5"/>
        <v>0</v>
      </c>
      <c r="L45" s="104"/>
      <c r="M45" s="96" t="str">
        <f>'SO2'!A45</f>
        <v>Tribal</v>
      </c>
      <c r="N45" s="89">
        <f>'SO2'!Q45</f>
        <v>3.34964</v>
      </c>
      <c r="O45" s="89">
        <f>'SO2'!R45</f>
        <v>0</v>
      </c>
      <c r="P45" s="89">
        <f>'SO2'!S45</f>
        <v>0</v>
      </c>
      <c r="Q45" s="89">
        <f>Remedy!C45</f>
        <v>0</v>
      </c>
      <c r="R45" s="89">
        <f t="shared" si="6"/>
        <v>-3.34964</v>
      </c>
      <c r="S45" s="93">
        <f t="shared" si="7"/>
        <v>-1</v>
      </c>
      <c r="T45" s="89">
        <f t="shared" si="8"/>
        <v>0</v>
      </c>
      <c r="U45" s="93" t="e">
        <f t="shared" si="9"/>
        <v>#DIV/0!</v>
      </c>
      <c r="V45" s="89">
        <f t="shared" si="10"/>
        <v>0</v>
      </c>
      <c r="W45" s="93"/>
    </row>
    <row r="46" spans="1:23" ht="13.5" thickBot="1">
      <c r="A46" s="88" t="str">
        <f>'SO2'!A46</f>
        <v>Utah</v>
      </c>
      <c r="B46" s="89">
        <f>'SO2'!B46</f>
        <v>53893.224774194372</v>
      </c>
      <c r="C46" s="89">
        <f>'SO2'!C46</f>
        <v>46928.637511293651</v>
      </c>
      <c r="D46" s="89">
        <f>'SO2'!D46</f>
        <v>45947.365581086124</v>
      </c>
      <c r="E46" s="89">
        <f>Remedy!G46</f>
        <v>46416.665031896118</v>
      </c>
      <c r="F46" s="89">
        <f t="shared" si="0"/>
        <v>-6964.5872629007208</v>
      </c>
      <c r="G46" s="93">
        <f t="shared" si="1"/>
        <v>-0.1292293658819163</v>
      </c>
      <c r="H46" s="89">
        <f t="shared" si="2"/>
        <v>-981.27193020752748</v>
      </c>
      <c r="I46" s="93">
        <f t="shared" si="3"/>
        <v>-2.0909874700099244E-2</v>
      </c>
      <c r="J46" s="89">
        <f t="shared" si="4"/>
        <v>469.2994508099946</v>
      </c>
      <c r="K46" s="93">
        <f t="shared" si="5"/>
        <v>1.0213848930724726E-2</v>
      </c>
      <c r="L46" s="104"/>
      <c r="M46" s="96" t="str">
        <f>'SO2'!A46</f>
        <v>Utah</v>
      </c>
      <c r="N46" s="89">
        <f>'SO2'!Q46</f>
        <v>34813.294725039901</v>
      </c>
      <c r="O46" s="89">
        <f>'SO2'!R46</f>
        <v>33828.138597489997</v>
      </c>
      <c r="P46" s="89">
        <f>'SO2'!S46</f>
        <v>33498.231509190002</v>
      </c>
      <c r="Q46" s="89">
        <f>Remedy!C46</f>
        <v>33967.530959999996</v>
      </c>
      <c r="R46" s="89">
        <f t="shared" si="6"/>
        <v>-985.15612754990434</v>
      </c>
      <c r="S46" s="93">
        <f t="shared" si="7"/>
        <v>-2.8298273269760886E-2</v>
      </c>
      <c r="T46" s="89">
        <f t="shared" si="8"/>
        <v>-329.90708829999494</v>
      </c>
      <c r="U46" s="93">
        <f t="shared" si="9"/>
        <v>-9.7524458033429479E-3</v>
      </c>
      <c r="V46" s="89">
        <f t="shared" si="10"/>
        <v>469.2994508099946</v>
      </c>
      <c r="W46" s="93">
        <f t="shared" si="11"/>
        <v>1.4009678411866179E-2</v>
      </c>
    </row>
    <row r="47" spans="1:23" ht="13.5" thickBot="1">
      <c r="A47" s="88" t="str">
        <f>'SO2'!A47</f>
        <v>Vermont</v>
      </c>
      <c r="B47" s="89">
        <f>'SO2'!B47</f>
        <v>7077.506712659786</v>
      </c>
      <c r="C47" s="89">
        <f>'SO2'!C47</f>
        <v>6631.4523542952575</v>
      </c>
      <c r="D47" s="89">
        <f>'SO2'!D47</f>
        <v>6613.5543497017516</v>
      </c>
      <c r="E47" s="89">
        <f>Remedy!G47</f>
        <v>6613.5543497017516</v>
      </c>
      <c r="F47" s="89">
        <f t="shared" si="0"/>
        <v>-446.05435836452853</v>
      </c>
      <c r="G47" s="93">
        <f t="shared" si="1"/>
        <v>-6.3024222579210754E-2</v>
      </c>
      <c r="H47" s="89">
        <f t="shared" si="2"/>
        <v>-17.898004593505902</v>
      </c>
      <c r="I47" s="93">
        <f t="shared" si="3"/>
        <v>-2.6989569761310564E-3</v>
      </c>
      <c r="J47" s="89">
        <f t="shared" si="4"/>
        <v>0</v>
      </c>
      <c r="K47" s="93">
        <f t="shared" si="5"/>
        <v>0</v>
      </c>
      <c r="L47" s="104"/>
      <c r="M47" s="96" t="str">
        <f>'SO2'!A47</f>
        <v>Vermont</v>
      </c>
      <c r="N47" s="89">
        <f>'SO2'!Q47</f>
        <v>9.4386600000000005</v>
      </c>
      <c r="O47" s="89">
        <f>'SO2'!R47</f>
        <v>218.849342419999</v>
      </c>
      <c r="P47" s="89">
        <f>'SO2'!S47</f>
        <v>262.9554096</v>
      </c>
      <c r="Q47" s="89">
        <f>Remedy!C47</f>
        <v>262.9554096</v>
      </c>
      <c r="R47" s="89">
        <f t="shared" si="6"/>
        <v>209.41068241999901</v>
      </c>
      <c r="S47" s="93">
        <f t="shared" si="7"/>
        <v>22.186484354770592</v>
      </c>
      <c r="T47" s="89">
        <f t="shared" si="8"/>
        <v>44.106067180000991</v>
      </c>
      <c r="U47" s="93">
        <f t="shared" si="9"/>
        <v>0.20153621067481201</v>
      </c>
      <c r="V47" s="89">
        <f t="shared" si="10"/>
        <v>0</v>
      </c>
      <c r="W47" s="93">
        <f t="shared" si="11"/>
        <v>0</v>
      </c>
    </row>
    <row r="48" spans="1:23" ht="13.5" thickBot="1">
      <c r="A48" s="88" t="str">
        <f>'SO2'!A48</f>
        <v>Virginia</v>
      </c>
      <c r="B48" s="89">
        <f>'SO2'!B48</f>
        <v>337752.02461222804</v>
      </c>
      <c r="C48" s="89">
        <f>'SO2'!C48</f>
        <v>181472.06962719921</v>
      </c>
      <c r="D48" s="89">
        <f>'SO2'!D48</f>
        <v>162610.74508462835</v>
      </c>
      <c r="E48" s="89">
        <f>Remedy!G48</f>
        <v>136498.56568166835</v>
      </c>
      <c r="F48" s="89">
        <f t="shared" si="0"/>
        <v>-156279.95498502883</v>
      </c>
      <c r="G48" s="93">
        <f t="shared" si="1"/>
        <v>-0.46270619743716807</v>
      </c>
      <c r="H48" s="89">
        <f t="shared" si="2"/>
        <v>-18861.324542570859</v>
      </c>
      <c r="I48" s="93">
        <f t="shared" si="3"/>
        <v>-0.10393513768437182</v>
      </c>
      <c r="J48" s="89">
        <f t="shared" si="4"/>
        <v>-26112.179402959999</v>
      </c>
      <c r="K48" s="93">
        <f t="shared" si="5"/>
        <v>-0.16058089758687413</v>
      </c>
      <c r="L48" s="104"/>
      <c r="M48" s="96" t="str">
        <f>'SO2'!A48</f>
        <v>Virginia</v>
      </c>
      <c r="N48" s="89">
        <f>'SO2'!Q48</f>
        <v>220287.353074235</v>
      </c>
      <c r="O48" s="89">
        <f>'SO2'!R48</f>
        <v>92467.967815280004</v>
      </c>
      <c r="P48" s="89">
        <f>'SO2'!S48</f>
        <v>77256.347452960006</v>
      </c>
      <c r="Q48" s="89">
        <f>Remedy!C48</f>
        <v>51144.16805</v>
      </c>
      <c r="R48" s="89">
        <f t="shared" si="6"/>
        <v>-127819.38525895499</v>
      </c>
      <c r="S48" s="93">
        <f t="shared" si="7"/>
        <v>-0.58023932593116645</v>
      </c>
      <c r="T48" s="89">
        <f t="shared" si="8"/>
        <v>-15211.620362319998</v>
      </c>
      <c r="U48" s="93">
        <f t="shared" si="9"/>
        <v>-0.16450691760316086</v>
      </c>
      <c r="V48" s="89">
        <f t="shared" si="10"/>
        <v>-26112.179402960006</v>
      </c>
      <c r="W48" s="93">
        <f t="shared" si="11"/>
        <v>-0.33799396766536549</v>
      </c>
    </row>
    <row r="49" spans="1:23" ht="15.75" customHeight="1" thickBot="1">
      <c r="A49" s="88" t="str">
        <f>'SO2'!A49</f>
        <v>Washington</v>
      </c>
      <c r="B49" s="89">
        <f>'SO2'!B49</f>
        <v>57580.085408565268</v>
      </c>
      <c r="C49" s="89">
        <f>'SO2'!C49</f>
        <v>38581.037047006015</v>
      </c>
      <c r="D49" s="89">
        <f>'SO2'!D49</f>
        <v>38062.051500013433</v>
      </c>
      <c r="E49" s="89">
        <f>Remedy!G49</f>
        <v>38062.051500413443</v>
      </c>
      <c r="F49" s="89">
        <f t="shared" si="0"/>
        <v>-18999.048361559253</v>
      </c>
      <c r="G49" s="93">
        <f t="shared" si="1"/>
        <v>-0.32995866933419082</v>
      </c>
      <c r="H49" s="89">
        <f t="shared" si="2"/>
        <v>-518.98554699258239</v>
      </c>
      <c r="I49" s="93">
        <f t="shared" si="3"/>
        <v>-1.3451829881095874E-2</v>
      </c>
      <c r="J49" s="89">
        <f t="shared" si="4"/>
        <v>4.0001032175496221E-7</v>
      </c>
      <c r="K49" s="93">
        <f t="shared" si="5"/>
        <v>1.0509426213004337E-11</v>
      </c>
      <c r="L49" s="104"/>
      <c r="M49" s="96" t="str">
        <f>'SO2'!A49</f>
        <v>Washington</v>
      </c>
      <c r="N49" s="89">
        <f>'SO2'!Q49</f>
        <v>3408.5027799999898</v>
      </c>
      <c r="O49" s="89">
        <f>'SO2'!R49</f>
        <v>3225.25177359999</v>
      </c>
      <c r="P49" s="89">
        <f>'SO2'!S49</f>
        <v>3429.7559575999899</v>
      </c>
      <c r="Q49" s="89">
        <f>Remedy!C49</f>
        <v>3429.7559580000002</v>
      </c>
      <c r="R49" s="89">
        <f t="shared" si="6"/>
        <v>-183.25100639999982</v>
      </c>
      <c r="S49" s="93">
        <f t="shared" si="7"/>
        <v>-5.3762903605435924E-2</v>
      </c>
      <c r="T49" s="89">
        <f t="shared" si="8"/>
        <v>204.5041839999999</v>
      </c>
      <c r="U49" s="93">
        <f t="shared" si="9"/>
        <v>6.3407199919693277E-2</v>
      </c>
      <c r="V49" s="89">
        <f t="shared" si="10"/>
        <v>4.0001032175496221E-7</v>
      </c>
      <c r="W49" s="93">
        <f t="shared" si="11"/>
        <v>1.1662938316896281E-10</v>
      </c>
    </row>
    <row r="50" spans="1:23" ht="13.5" customHeight="1" thickBot="1">
      <c r="A50" s="88" t="str">
        <f>'SO2'!A50</f>
        <v>West Virginia</v>
      </c>
      <c r="B50" s="89">
        <f>'SO2'!B50</f>
        <v>534391.7846320566</v>
      </c>
      <c r="C50" s="89">
        <f>'SO2'!C50</f>
        <v>585384.68437382509</v>
      </c>
      <c r="D50" s="89">
        <f>'SO2'!D50</f>
        <v>546701.52581913013</v>
      </c>
      <c r="E50" s="89">
        <f>Remedy!G50</f>
        <v>132538.61918102112</v>
      </c>
      <c r="F50" s="89">
        <f t="shared" si="0"/>
        <v>50992.899741768488</v>
      </c>
      <c r="G50" s="93">
        <f t="shared" si="1"/>
        <v>9.5422312258932829E-2</v>
      </c>
      <c r="H50" s="89">
        <f t="shared" si="2"/>
        <v>-38683.158554694965</v>
      </c>
      <c r="I50" s="93">
        <f t="shared" si="3"/>
        <v>-6.6081603409343728E-2</v>
      </c>
      <c r="J50" s="89">
        <f t="shared" si="4"/>
        <v>-414162.90663810901</v>
      </c>
      <c r="K50" s="93">
        <f t="shared" si="5"/>
        <v>-0.75756676555376945</v>
      </c>
      <c r="L50" s="104"/>
      <c r="M50" s="96" t="str">
        <f>'SO2'!A50</f>
        <v>West Virginia</v>
      </c>
      <c r="N50" s="89">
        <f>'SO2'!Q50</f>
        <v>469456.01515800302</v>
      </c>
      <c r="O50" s="89">
        <f>'SO2'!R50</f>
        <v>536695.43552880001</v>
      </c>
      <c r="P50" s="89">
        <f>'SO2'!S50</f>
        <v>498507.24253810901</v>
      </c>
      <c r="Q50" s="89">
        <f>Remedy!C50</f>
        <v>84344.335900000005</v>
      </c>
      <c r="R50" s="89">
        <f t="shared" si="6"/>
        <v>67239.420370796986</v>
      </c>
      <c r="S50" s="93">
        <f t="shared" si="7"/>
        <v>0.14322837113540118</v>
      </c>
      <c r="T50" s="89">
        <f t="shared" si="8"/>
        <v>-38188.192990690994</v>
      </c>
      <c r="U50" s="93">
        <f t="shared" si="9"/>
        <v>-7.1154309246294581E-2</v>
      </c>
      <c r="V50" s="89">
        <f t="shared" si="10"/>
        <v>-414162.90663810901</v>
      </c>
      <c r="W50" s="93">
        <f t="shared" si="11"/>
        <v>-0.83080619757785723</v>
      </c>
    </row>
    <row r="51" spans="1:23" ht="13.5" customHeight="1" thickBot="1">
      <c r="A51" s="88" t="str">
        <f>'SO2'!A51</f>
        <v>Wisconsin</v>
      </c>
      <c r="B51" s="89">
        <f>'SO2'!B51</f>
        <v>264315.02900913573</v>
      </c>
      <c r="C51" s="89">
        <f>'SO2'!C51</f>
        <v>204473.21453019907</v>
      </c>
      <c r="D51" s="89">
        <f>'SO2'!D51</f>
        <v>198795.35659418048</v>
      </c>
      <c r="E51" s="89">
        <f>Remedy!G51</f>
        <v>118394.24165508046</v>
      </c>
      <c r="F51" s="89">
        <f t="shared" si="0"/>
        <v>-59841.814478936663</v>
      </c>
      <c r="G51" s="93">
        <f t="shared" si="1"/>
        <v>-0.22640337442510053</v>
      </c>
      <c r="H51" s="89">
        <f t="shared" si="2"/>
        <v>-5677.8579360185831</v>
      </c>
      <c r="I51" s="93">
        <f t="shared" si="3"/>
        <v>-2.7768223574242329E-2</v>
      </c>
      <c r="J51" s="89">
        <f t="shared" si="4"/>
        <v>-80401.114939100022</v>
      </c>
      <c r="K51" s="93">
        <f t="shared" si="5"/>
        <v>-0.40444161431411257</v>
      </c>
      <c r="L51" s="104"/>
      <c r="M51" s="96" t="str">
        <f>'SO2'!A51</f>
        <v>Wisconsin</v>
      </c>
      <c r="N51" s="89">
        <f>'SO2'!Q51</f>
        <v>180200.26548147199</v>
      </c>
      <c r="O51" s="89">
        <f>'SO2'!R51</f>
        <v>135827.39111939899</v>
      </c>
      <c r="P51" s="89">
        <f>'SO2'!S51</f>
        <v>130537.75983910001</v>
      </c>
      <c r="Q51" s="89">
        <f>Remedy!C51</f>
        <v>50136.644899999999</v>
      </c>
      <c r="R51" s="89">
        <f t="shared" si="6"/>
        <v>-44372.874362072995</v>
      </c>
      <c r="S51" s="93">
        <f t="shared" si="7"/>
        <v>-0.24624200327071866</v>
      </c>
      <c r="T51" s="89">
        <f t="shared" si="8"/>
        <v>-5289.6312802989851</v>
      </c>
      <c r="U51" s="93">
        <f t="shared" si="9"/>
        <v>-3.8943774423592793E-2</v>
      </c>
      <c r="V51" s="89">
        <f t="shared" si="10"/>
        <v>-80401.114939100007</v>
      </c>
      <c r="W51" s="93">
        <f t="shared" si="11"/>
        <v>-0.61592228209065258</v>
      </c>
    </row>
    <row r="52" spans="1:23" ht="13.5" customHeight="1" thickBot="1">
      <c r="A52" s="88" t="str">
        <f>'SO2'!A52</f>
        <v>Wyoming</v>
      </c>
      <c r="B52" s="89">
        <f>'SO2'!B52</f>
        <v>123503.26897284514</v>
      </c>
      <c r="C52" s="89">
        <f>'SO2'!C52</f>
        <v>74546.979684369173</v>
      </c>
      <c r="D52" s="89">
        <f>'SO2'!D52</f>
        <v>80419.381586025236</v>
      </c>
      <c r="E52" s="89">
        <f>Remedy!G52</f>
        <v>87132.920993525331</v>
      </c>
      <c r="F52" s="89">
        <f t="shared" si="0"/>
        <v>-48956.289288475964</v>
      </c>
      <c r="G52" s="93">
        <f t="shared" si="1"/>
        <v>-0.39639670832712987</v>
      </c>
      <c r="H52" s="89">
        <f t="shared" si="2"/>
        <v>5872.4019016560633</v>
      </c>
      <c r="I52" s="93">
        <f t="shared" si="3"/>
        <v>7.877451140904336E-2</v>
      </c>
      <c r="J52" s="89">
        <f t="shared" si="4"/>
        <v>6713.539407500095</v>
      </c>
      <c r="K52" s="93">
        <f t="shared" si="5"/>
        <v>8.3481609471450238E-2</v>
      </c>
      <c r="L52" s="104"/>
      <c r="M52" s="96" t="str">
        <f>'SO2'!A52</f>
        <v>Wyoming</v>
      </c>
      <c r="N52" s="89">
        <f>'SO2'!Q52</f>
        <v>89873.834094588805</v>
      </c>
      <c r="O52" s="89">
        <f>'SO2'!R52</f>
        <v>45111.853132390002</v>
      </c>
      <c r="P52" s="89">
        <f>'SO2'!S52</f>
        <v>51816.566382499899</v>
      </c>
      <c r="Q52" s="89">
        <f>Remedy!C52</f>
        <v>58530.105790000001</v>
      </c>
      <c r="R52" s="89">
        <f t="shared" si="6"/>
        <v>-44761.980962198802</v>
      </c>
      <c r="S52" s="93">
        <f t="shared" si="7"/>
        <v>-0.49805353708498196</v>
      </c>
      <c r="T52" s="89">
        <f t="shared" si="8"/>
        <v>6704.7132501098968</v>
      </c>
      <c r="U52" s="93">
        <f t="shared" si="9"/>
        <v>0.14862420371944238</v>
      </c>
      <c r="V52" s="89">
        <f t="shared" si="10"/>
        <v>6713.5394075001022</v>
      </c>
      <c r="W52" s="93">
        <f t="shared" si="11"/>
        <v>0.12956357157944526</v>
      </c>
    </row>
    <row r="53" spans="1:23" ht="16.5" customHeight="1" thickBot="1">
      <c r="A53" s="90" t="s">
        <v>195</v>
      </c>
      <c r="B53" s="91">
        <f t="shared" ref="B53" si="12">SUM(B3:B52)</f>
        <v>14354370.358929439</v>
      </c>
      <c r="C53" s="91">
        <f t="shared" ref="C53:J53" si="13">SUM(C3:C52)</f>
        <v>10928888.991022648</v>
      </c>
      <c r="D53" s="91">
        <f t="shared" si="13"/>
        <v>10078786.249373101</v>
      </c>
      <c r="E53" s="91">
        <f t="shared" si="13"/>
        <v>6275795.2210860606</v>
      </c>
      <c r="F53" s="91">
        <f t="shared" si="13"/>
        <v>-3425481.3679067953</v>
      </c>
      <c r="G53" s="94">
        <f t="shared" si="1"/>
        <v>-0.23863682504025002</v>
      </c>
      <c r="H53" s="91">
        <f t="shared" si="13"/>
        <v>-850102.74164954457</v>
      </c>
      <c r="I53" s="94">
        <f t="shared" si="3"/>
        <v>-7.7784918700139344E-2</v>
      </c>
      <c r="J53" s="91">
        <f t="shared" si="13"/>
        <v>-3802991.0282870396</v>
      </c>
      <c r="K53" s="94">
        <f>J53/D53</f>
        <v>-0.37732629050681427</v>
      </c>
      <c r="L53" s="105"/>
      <c r="M53" s="90" t="s">
        <v>195</v>
      </c>
      <c r="N53" s="91">
        <f>SUM(N3:N52)</f>
        <v>10380882.683560532</v>
      </c>
      <c r="O53" s="91">
        <f t="shared" ref="O53" si="14">SUM(O3:O52)</f>
        <v>7859810.2596115125</v>
      </c>
      <c r="P53" s="91">
        <f t="shared" ref="P53" si="15">SUM(P3:P52)</f>
        <v>7159568.5069708377</v>
      </c>
      <c r="Q53" s="91">
        <f t="shared" ref="Q53" si="16">SUM(Q3:Q52)</f>
        <v>3356577.4786838009</v>
      </c>
      <c r="R53" s="91">
        <f t="shared" ref="R53" si="17">SUM(R3:R52)</f>
        <v>-2521072.4239490186</v>
      </c>
      <c r="S53" s="94">
        <f t="shared" si="7"/>
        <v>-0.24285723100805892</v>
      </c>
      <c r="T53" s="91">
        <f t="shared" ref="T53" si="18">SUM(T3:T52)</f>
        <v>-700241.75264067156</v>
      </c>
      <c r="U53" s="94">
        <f t="shared" si="9"/>
        <v>-8.9091432173488944E-2</v>
      </c>
      <c r="V53" s="91">
        <f t="shared" ref="V53" si="19">SUM(V3:V52)</f>
        <v>-3802991.0282870396</v>
      </c>
      <c r="W53" s="94">
        <f>V53/P53</f>
        <v>-0.53117600936205833</v>
      </c>
    </row>
    <row r="54" spans="1:23" ht="16.5" customHeight="1">
      <c r="A54" s="106"/>
      <c r="B54" s="107"/>
      <c r="C54" s="107"/>
      <c r="D54" s="107"/>
      <c r="E54" s="107"/>
      <c r="F54" s="107"/>
      <c r="G54" s="105"/>
      <c r="H54" s="107"/>
      <c r="I54" s="105"/>
      <c r="J54" s="107"/>
      <c r="K54" s="105"/>
      <c r="L54" s="105"/>
      <c r="M54" s="106"/>
      <c r="N54" s="107"/>
      <c r="O54" s="107"/>
      <c r="P54" s="107"/>
      <c r="Q54" s="107"/>
      <c r="R54" s="107"/>
      <c r="S54" s="105"/>
      <c r="T54" s="107"/>
      <c r="U54" s="105"/>
      <c r="V54" s="107"/>
      <c r="W54" s="105"/>
    </row>
    <row r="55" spans="1:23" ht="63.75">
      <c r="A55" s="8"/>
      <c r="B55" s="8" t="s">
        <v>316</v>
      </c>
      <c r="C55" s="8" t="s">
        <v>317</v>
      </c>
      <c r="D55" s="8" t="s">
        <v>318</v>
      </c>
      <c r="E55" s="8" t="s">
        <v>319</v>
      </c>
      <c r="F55" s="12" t="s">
        <v>320</v>
      </c>
      <c r="G55" s="117" t="s">
        <v>323</v>
      </c>
      <c r="H55" s="12" t="s">
        <v>321</v>
      </c>
      <c r="I55" s="117" t="s">
        <v>322</v>
      </c>
      <c r="M55" s="8"/>
      <c r="N55" s="8" t="s">
        <v>316</v>
      </c>
      <c r="O55" s="8" t="s">
        <v>317</v>
      </c>
      <c r="P55" s="8" t="s">
        <v>318</v>
      </c>
      <c r="Q55" s="8" t="s">
        <v>319</v>
      </c>
      <c r="R55" s="12" t="s">
        <v>320</v>
      </c>
      <c r="S55" s="117" t="s">
        <v>323</v>
      </c>
      <c r="T55" s="12" t="s">
        <v>321</v>
      </c>
      <c r="U55" s="117" t="s">
        <v>322</v>
      </c>
    </row>
    <row r="56" spans="1:23">
      <c r="A56" s="8" t="s">
        <v>307</v>
      </c>
      <c r="B56" s="11">
        <f>SUM(B51,B50,B48,B43,B39,B36,B34,B33,B31,B26,B23,B21,B18,B16,B15,B14)</f>
        <v>8695431.1799824592</v>
      </c>
      <c r="C56" s="11">
        <f t="shared" ref="C56:E56" si="20">SUM(C51,C50,C48,C43,C39,C36,C34,C33,C31,C26,C23,C21,C18,C16,C15,C14)</f>
        <v>6841869.1125570852</v>
      </c>
      <c r="D56" s="11">
        <f t="shared" si="20"/>
        <v>6198184.7372673126</v>
      </c>
      <c r="E56" s="11">
        <f t="shared" si="20"/>
        <v>2999640.7672876306</v>
      </c>
      <c r="F56" s="11">
        <f>E56-C56</f>
        <v>-3842228.3452694546</v>
      </c>
      <c r="G56" s="118">
        <f>F56/C56</f>
        <v>-0.56157583286966117</v>
      </c>
      <c r="H56" s="11">
        <f>E56-D56</f>
        <v>-3198543.969979682</v>
      </c>
      <c r="I56" s="118">
        <f>H56/D56</f>
        <v>-0.51604527866813343</v>
      </c>
      <c r="M56" s="8" t="s">
        <v>307</v>
      </c>
      <c r="N56" s="11">
        <f>SUM(N51,N50,N48,N43,N39,N36,N34,N33,N31,N26,N23,N21,N18,N16,N15,N14)</f>
        <v>6764334.6805775007</v>
      </c>
      <c r="O56" s="11">
        <f t="shared" ref="O56:Q56" si="21">SUM(O51,O50,O48,O43,O39,O36,O34,O33,O31,O26,O23,O21,O18,O16,O15,O14)</f>
        <v>5312999.6607272951</v>
      </c>
      <c r="P56" s="11">
        <f t="shared" si="21"/>
        <v>4752536.7928386834</v>
      </c>
      <c r="Q56" s="11">
        <f t="shared" si="21"/>
        <v>1553992.8228589999</v>
      </c>
      <c r="R56" s="11">
        <f>Q56-O56</f>
        <v>-3759006.8378682951</v>
      </c>
      <c r="S56" s="118">
        <f>R56/O56</f>
        <v>-0.70751121360954983</v>
      </c>
      <c r="T56" s="11">
        <f>Q56-P56</f>
        <v>-3198543.9699796834</v>
      </c>
      <c r="U56" s="118">
        <f>T56/P56</f>
        <v>-0.67301824465607085</v>
      </c>
    </row>
    <row r="57" spans="1:23">
      <c r="A57" s="8" t="s">
        <v>308</v>
      </c>
      <c r="B57" s="11">
        <f>SUM(B44,B41,B28,B24,B17,B12,B3)</f>
        <v>2989532.6906306464</v>
      </c>
      <c r="C57" s="11">
        <f t="shared" ref="C57:E57" si="22">SUM(C44,C41,C28,C24,C17,C12,C3)</f>
        <v>2343535.8797472338</v>
      </c>
      <c r="D57" s="11">
        <f t="shared" si="22"/>
        <v>2086521.8278226443</v>
      </c>
      <c r="E57" s="11">
        <f t="shared" si="22"/>
        <v>1419360.9766915655</v>
      </c>
      <c r="F57" s="11">
        <f t="shared" ref="F57:F61" si="23">E57-C57</f>
        <v>-924174.90305566834</v>
      </c>
      <c r="G57" s="118">
        <f t="shared" ref="G57:G61" si="24">F57/C57</f>
        <v>-0.39435065238060141</v>
      </c>
      <c r="H57" s="11">
        <f t="shared" ref="H57:H61" si="25">E57-D57</f>
        <v>-667160.85113107879</v>
      </c>
      <c r="I57" s="118">
        <f t="shared" ref="I57:I61" si="26">H57/D57</f>
        <v>-0.3197478417119094</v>
      </c>
      <c r="M57" s="8" t="s">
        <v>308</v>
      </c>
      <c r="N57" s="11">
        <f>SUM(N44,N41,N28,N24,N17,N12,N3)</f>
        <v>2143068.6251374641</v>
      </c>
      <c r="O57" s="11">
        <f t="shared" ref="O57:Q57" si="27">SUM(O44,O41,O28,O24,O17,O12,O3)</f>
        <v>1702726.516894588</v>
      </c>
      <c r="P57" s="11">
        <f t="shared" si="27"/>
        <v>1468071.0706810788</v>
      </c>
      <c r="Q57" s="11">
        <f t="shared" si="27"/>
        <v>800910.21955000004</v>
      </c>
      <c r="R57" s="11">
        <f t="shared" ref="R57:R61" si="28">Q57-O57</f>
        <v>-901816.29734458798</v>
      </c>
      <c r="S57" s="118">
        <f t="shared" ref="S57:S61" si="29">R57/O57</f>
        <v>-0.5296307354097648</v>
      </c>
      <c r="T57" s="11">
        <f t="shared" ref="T57:T61" si="30">Q57-P57</f>
        <v>-667160.85113107879</v>
      </c>
      <c r="U57" s="118">
        <f t="shared" ref="U57:U61" si="31">T57/P57</f>
        <v>-0.45444724336238324</v>
      </c>
    </row>
    <row r="58" spans="1:23">
      <c r="A58" s="8" t="s">
        <v>337</v>
      </c>
      <c r="B58" s="11">
        <f>SUM(B56:B57)</f>
        <v>11684963.870613106</v>
      </c>
      <c r="C58" s="11">
        <f t="shared" ref="C58:F58" si="32">SUM(C56:C57)</f>
        <v>9185404.9923043195</v>
      </c>
      <c r="D58" s="11">
        <f t="shared" si="32"/>
        <v>8284706.5650899569</v>
      </c>
      <c r="E58" s="11">
        <f t="shared" si="32"/>
        <v>4419001.7439791961</v>
      </c>
      <c r="F58" s="11">
        <f t="shared" si="32"/>
        <v>-4766403.2483251225</v>
      </c>
      <c r="G58" s="118">
        <f t="shared" si="24"/>
        <v>-0.51891051644630715</v>
      </c>
      <c r="H58" s="11">
        <f t="shared" si="25"/>
        <v>-3865704.8211107608</v>
      </c>
      <c r="I58" s="118">
        <f t="shared" si="26"/>
        <v>-0.46660733132058568</v>
      </c>
      <c r="M58" s="8" t="s">
        <v>337</v>
      </c>
      <c r="N58" s="11">
        <f>SUM(N56:N57)</f>
        <v>8907403.3057149649</v>
      </c>
      <c r="O58" s="11">
        <f t="shared" ref="O58:R58" si="33">SUM(O56:O57)</f>
        <v>7015726.1776218833</v>
      </c>
      <c r="P58" s="11">
        <f t="shared" si="33"/>
        <v>6220607.8635197617</v>
      </c>
      <c r="Q58" s="11">
        <f t="shared" si="33"/>
        <v>2354903.042409</v>
      </c>
      <c r="R58" s="11">
        <f t="shared" si="33"/>
        <v>-4660823.1352128834</v>
      </c>
      <c r="S58" s="118">
        <f t="shared" si="29"/>
        <v>-0.66433937374573526</v>
      </c>
      <c r="T58" s="11">
        <f t="shared" si="30"/>
        <v>-3865704.8211107617</v>
      </c>
      <c r="U58" s="118">
        <f t="shared" si="31"/>
        <v>-0.62143522078941293</v>
      </c>
    </row>
    <row r="59" spans="1:23">
      <c r="A59" s="8" t="s">
        <v>309</v>
      </c>
      <c r="B59" s="11">
        <f>SUM(B51,B50,B48,B47,B44,B43,B42,B41,B40,B39,B37,B36,B35,B34,B33,B31,B30,B28,B26,B25,B24,B23,B22,B21,B20,B19,B18,B17,B16,B15,B14,B12,B11,B10,B9,B8,B5,B3,B45)</f>
        <v>13545837.086499795</v>
      </c>
      <c r="C59" s="11">
        <f t="shared" ref="C59:E59" si="34">SUM(C51,C50,C48,C47,C44,C43,C42,C41,C40,C39,C37,C36,C35,C34,C33,C31,C30,C28,C26,C25,C24,C23,C22,C21,C20,C19,C18,C17,C16,C15,C14,C12,C11,C10,C9,C8,C5,C3,C45)</f>
        <v>10361803.656275263</v>
      </c>
      <c r="D59" s="11">
        <f t="shared" si="34"/>
        <v>9512351.4678872116</v>
      </c>
      <c r="E59" s="11">
        <f t="shared" si="34"/>
        <v>5680977.2725498471</v>
      </c>
      <c r="F59" s="11">
        <f t="shared" si="23"/>
        <v>-4680826.3837254159</v>
      </c>
      <c r="G59" s="118">
        <f t="shared" si="24"/>
        <v>-0.45173857168106418</v>
      </c>
      <c r="H59" s="11">
        <f t="shared" si="25"/>
        <v>-3831374.1953373645</v>
      </c>
      <c r="I59" s="118">
        <f t="shared" si="26"/>
        <v>-0.40277887210872276</v>
      </c>
      <c r="M59" s="8" t="s">
        <v>309</v>
      </c>
      <c r="N59" s="11">
        <f>SUM(N51,N50,N48,N47,N44,N43,N42,N41,N40,N39,N37,N36,N35,N34,N33,N31,N30,N28,N26,N25,N24,N23,N22,N21,N20,N19,N18,N17,N16,N15,N14,N12,N11,N10,N9,N8,N5,N3,N45)</f>
        <v>10019269.677365247</v>
      </c>
      <c r="O59" s="11">
        <f t="shared" ref="O59:Q59" si="35">SUM(O51,O50,O48,O47,O44,O43,O42,O41,O40,O39,O37,O36,O35,O34,O33,O31,O30,O28,O26,O25,O24,O23,O22,O21,O20,O19,O18,O17,O16,O15,O14,O12,O11,O10,O9,O8,O5,O3,O45)</f>
        <v>7635784.7571546007</v>
      </c>
      <c r="P59" s="11">
        <f t="shared" si="35"/>
        <v>6912529.1905899607</v>
      </c>
      <c r="Q59" s="11">
        <f t="shared" si="35"/>
        <v>3081154.9952526004</v>
      </c>
      <c r="R59" s="11">
        <f t="shared" si="28"/>
        <v>-4554629.7619020008</v>
      </c>
      <c r="S59" s="118">
        <f t="shared" si="29"/>
        <v>-0.59648482857435048</v>
      </c>
      <c r="T59" s="11">
        <f t="shared" si="30"/>
        <v>-3831374.1953373603</v>
      </c>
      <c r="U59" s="118">
        <f t="shared" si="31"/>
        <v>-0.55426517410631948</v>
      </c>
    </row>
    <row r="60" spans="1:23">
      <c r="A60" s="8" t="s">
        <v>310</v>
      </c>
      <c r="B60" s="11">
        <f>SUM(B52,B49,B46,B38,B32,B29,B27,B13,B7,B6,B4)</f>
        <v>808533.27242964669</v>
      </c>
      <c r="C60" s="11">
        <f t="shared" ref="C60:E60" si="36">SUM(C52,C49,C46,C38,C32,C29,C27,C13,C7,C6,C4)</f>
        <v>567085.33474738256</v>
      </c>
      <c r="D60" s="11">
        <f t="shared" si="36"/>
        <v>566434.78148589213</v>
      </c>
      <c r="E60" s="11">
        <f t="shared" si="36"/>
        <v>594817.94853621232</v>
      </c>
      <c r="F60" s="11">
        <f t="shared" si="23"/>
        <v>27732.613788829767</v>
      </c>
      <c r="G60" s="118">
        <f t="shared" si="24"/>
        <v>4.890377530426477E-2</v>
      </c>
      <c r="H60" s="11">
        <f t="shared" si="25"/>
        <v>28383.167050320189</v>
      </c>
      <c r="I60" s="118">
        <f t="shared" si="26"/>
        <v>5.0108446688009595E-2</v>
      </c>
      <c r="M60" s="8" t="s">
        <v>310</v>
      </c>
      <c r="N60" s="11">
        <f>SUM(N52,N49,N46,N38,N32,N29,N27,N13,N7,N6,N4)</f>
        <v>361613.0061952789</v>
      </c>
      <c r="O60" s="11">
        <f t="shared" ref="O60:Q60" si="37">SUM(O52,O49,O46,O38,O32,O29,O27,O13,O7,O6,O4)</f>
        <v>224025.5024569098</v>
      </c>
      <c r="P60" s="11">
        <f t="shared" si="37"/>
        <v>247039.31638087978</v>
      </c>
      <c r="Q60" s="11">
        <f t="shared" si="37"/>
        <v>275422.48343120003</v>
      </c>
      <c r="R60" s="11">
        <f t="shared" si="28"/>
        <v>51396.980974290229</v>
      </c>
      <c r="S60" s="118">
        <f t="shared" si="29"/>
        <v>0.22942468786193743</v>
      </c>
      <c r="T60" s="11">
        <f t="shared" si="30"/>
        <v>28383.167050320248</v>
      </c>
      <c r="U60" s="118">
        <f t="shared" si="31"/>
        <v>0.11489331927457128</v>
      </c>
    </row>
    <row r="61" spans="1:23">
      <c r="A61" s="8" t="s">
        <v>314</v>
      </c>
      <c r="B61" s="11">
        <f>SUM(B59:B60)</f>
        <v>14354370.358929442</v>
      </c>
      <c r="C61" s="11">
        <f t="shared" ref="C61:E61" si="38">SUM(C59:C60)</f>
        <v>10928888.991022646</v>
      </c>
      <c r="D61" s="11">
        <f t="shared" si="38"/>
        <v>10078786.249373104</v>
      </c>
      <c r="E61" s="11">
        <f t="shared" si="38"/>
        <v>6275795.2210860597</v>
      </c>
      <c r="F61" s="11">
        <f t="shared" si="23"/>
        <v>-4653093.7699365867</v>
      </c>
      <c r="G61" s="118">
        <f t="shared" si="24"/>
        <v>-0.42576091437645608</v>
      </c>
      <c r="H61" s="11">
        <f t="shared" si="25"/>
        <v>-3802991.0282870447</v>
      </c>
      <c r="I61" s="118">
        <f t="shared" si="26"/>
        <v>-0.37732629050681465</v>
      </c>
      <c r="M61" s="8" t="s">
        <v>314</v>
      </c>
      <c r="N61" s="11">
        <f>SUM(N59:N60)</f>
        <v>10380882.683560526</v>
      </c>
      <c r="O61" s="11">
        <f t="shared" ref="O61" si="39">SUM(O59:O60)</f>
        <v>7859810.2596115107</v>
      </c>
      <c r="P61" s="11">
        <f t="shared" ref="P61" si="40">SUM(P59:P60)</f>
        <v>7159568.5069708405</v>
      </c>
      <c r="Q61" s="11">
        <f t="shared" ref="Q61" si="41">SUM(Q59:Q60)</f>
        <v>3356577.4786838004</v>
      </c>
      <c r="R61" s="11">
        <f t="shared" si="28"/>
        <v>-4503232.7809277102</v>
      </c>
      <c r="S61" s="118">
        <f t="shared" si="29"/>
        <v>-0.57294421012528274</v>
      </c>
      <c r="T61" s="11">
        <f t="shared" si="30"/>
        <v>-3802991.0282870401</v>
      </c>
      <c r="U61" s="118">
        <f t="shared" si="31"/>
        <v>-0.53117600936205822</v>
      </c>
    </row>
    <row r="62" spans="1:23">
      <c r="A62" s="8"/>
      <c r="B62" s="11"/>
      <c r="C62" s="8"/>
      <c r="D62" s="8"/>
      <c r="E62" s="8"/>
      <c r="F62" s="8"/>
      <c r="G62" s="118"/>
      <c r="H62" s="8"/>
      <c r="I62" s="118"/>
      <c r="M62" s="8"/>
      <c r="N62" s="8"/>
      <c r="O62" s="8"/>
      <c r="P62" s="8"/>
      <c r="Q62" s="8"/>
      <c r="R62" s="8"/>
      <c r="S62" s="8"/>
      <c r="T62" s="8"/>
      <c r="U62" s="8"/>
    </row>
    <row r="63" spans="1:23">
      <c r="A63" s="8" t="s">
        <v>315</v>
      </c>
      <c r="B63" s="11">
        <f>B53-SUM(B52,B49,B47,B46,B45,B42,B40,B38,B35,B32,B30,B29,B28,B27,B24,B22,B20,B13,B10,B9,B8,B7,B6,B4)</f>
        <v>12737673.074315926</v>
      </c>
      <c r="C63" s="11">
        <f>C53-SUM(C52,C49,C47,C46,C45,C42,C40,C38,C35,C32,C30,C29,C28,C27,C24,C22,C20,C13,C10,C9,C8,C7,C6,C4)</f>
        <v>9856720.7486837953</v>
      </c>
      <c r="D63" s="11">
        <f>D53-SUM(D52,D49,D47,D46,D45,D42,D40,D38,D35,D32,D30,D29,D28,D27,D24,D22,D20,D13,D10,D9,D8,D7,D6,D4)</f>
        <v>9007834.3676509429</v>
      </c>
      <c r="E63" s="11">
        <f>E53-SUM(E52,E49,E47,E46,E45,E42,E40,E38,E35,E32,E30,E29,E28,E27,E24,E22,E20,E13,E10,E9,E8,E7,E6,E4)</f>
        <v>5199121.6306287907</v>
      </c>
      <c r="F63" s="11">
        <f>E63-C63</f>
        <v>-4657599.1180550046</v>
      </c>
      <c r="G63" s="118">
        <f>F63/C63</f>
        <v>-0.47253029042919281</v>
      </c>
      <c r="H63" s="11">
        <f>E63-D63</f>
        <v>-3808712.7370221522</v>
      </c>
      <c r="I63" s="118">
        <f>H63/D63</f>
        <v>-0.42282224356833792</v>
      </c>
      <c r="M63" s="8" t="s">
        <v>315</v>
      </c>
      <c r="N63" s="11">
        <f>N53-SUM(N52,N49,N47,N46,N45,N42,N40,N38,N35,N32,N30,N29,N28,N27,N24,N22,N20,N13,N10,N9,N8,N7,N6,N4)</f>
        <v>9509479.4131085798</v>
      </c>
      <c r="O63" s="11">
        <f>O53-SUM(O52,O49,O47,O46,O45,O42,O40,O38,O35,O32,O30,O29,O28,O27,O24,O22,O20,O13,O10,O9,O8,O7,O6,O4)</f>
        <v>7343076.9055240732</v>
      </c>
      <c r="P63" s="11">
        <f>P53-SUM(P52,P49,P47,P46,P45,P42,P40,P38,P35,P32,P30,P29,P28,P27,P24,P22,P20,P13,P10,P9,P8,P7,P6,P4)</f>
        <v>6606793.013541149</v>
      </c>
      <c r="Q63" s="11">
        <f>Q53-SUM(Q52,Q49,Q47,Q46,Q45,Q42,Q40,Q38,Q35,Q32,Q30,Q29,Q28,Q27,Q24,Q22,Q20,Q13,Q10,Q9,Q8,Q7,Q6,Q4)</f>
        <v>2798080.276519001</v>
      </c>
      <c r="R63" s="11">
        <f>Q63-O63</f>
        <v>-4544996.6290050726</v>
      </c>
      <c r="S63" s="118">
        <f>R63/O63</f>
        <v>-0.61894988810289431</v>
      </c>
      <c r="T63" s="11">
        <f>Q63-P63</f>
        <v>-3808712.737022148</v>
      </c>
      <c r="U63" s="118">
        <f>T63/P63</f>
        <v>-0.57648434410097116</v>
      </c>
    </row>
  </sheetData>
  <mergeCells count="16">
    <mergeCell ref="Q1:Q2"/>
    <mergeCell ref="R1:S1"/>
    <mergeCell ref="T1:U1"/>
    <mergeCell ref="V1:W1"/>
    <mergeCell ref="H1:I1"/>
    <mergeCell ref="J1:K1"/>
    <mergeCell ref="M1:M2"/>
    <mergeCell ref="N1:N2"/>
    <mergeCell ref="O1:O2"/>
    <mergeCell ref="P1:P2"/>
    <mergeCell ref="F1:G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/>
  <dimension ref="A1:V78"/>
  <sheetViews>
    <sheetView workbookViewId="0">
      <selection activeCell="B30" sqref="B30"/>
    </sheetView>
  </sheetViews>
  <sheetFormatPr defaultRowHeight="12.75"/>
  <cols>
    <col min="1" max="1" width="21.28515625" customWidth="1"/>
    <col min="2" max="4" width="10.140625" customWidth="1"/>
    <col min="5" max="5" width="10.140625" bestFit="1" customWidth="1"/>
    <col min="6" max="7" width="10.140625" customWidth="1"/>
    <col min="8" max="8" width="10.140625" bestFit="1" customWidth="1"/>
    <col min="9" max="10" width="10.140625" customWidth="1"/>
    <col min="11" max="11" width="10.140625" bestFit="1" customWidth="1"/>
    <col min="12" max="12" width="11.7109375" customWidth="1"/>
    <col min="13" max="13" width="12" customWidth="1"/>
    <col min="14" max="14" width="10" customWidth="1"/>
    <col min="15" max="16" width="11.42578125" customWidth="1"/>
    <col min="17" max="19" width="10.85546875" customWidth="1"/>
    <col min="20" max="20" width="12.42578125" customWidth="1"/>
    <col min="21" max="21" width="11" customWidth="1"/>
    <col min="22" max="22" width="10.5703125" customWidth="1"/>
  </cols>
  <sheetData>
    <row r="1" spans="1:22" ht="24">
      <c r="A1" s="8" t="s">
        <v>107</v>
      </c>
      <c r="B1" s="30" t="s">
        <v>99</v>
      </c>
      <c r="C1" s="30" t="s">
        <v>110</v>
      </c>
      <c r="D1" s="30" t="s">
        <v>111</v>
      </c>
      <c r="E1" s="30" t="s">
        <v>100</v>
      </c>
      <c r="F1" s="30" t="s">
        <v>112</v>
      </c>
      <c r="G1" s="30" t="s">
        <v>113</v>
      </c>
      <c r="H1" s="30" t="s">
        <v>101</v>
      </c>
      <c r="I1" s="30" t="s">
        <v>114</v>
      </c>
      <c r="J1" s="30" t="s">
        <v>115</v>
      </c>
      <c r="K1" s="30" t="s">
        <v>102</v>
      </c>
      <c r="L1" s="30" t="s">
        <v>116</v>
      </c>
      <c r="M1" s="30" t="s">
        <v>117</v>
      </c>
      <c r="N1" s="30" t="s">
        <v>103</v>
      </c>
      <c r="O1" s="30" t="s">
        <v>118</v>
      </c>
      <c r="P1" s="30" t="s">
        <v>119</v>
      </c>
      <c r="Q1" s="30" t="s">
        <v>104</v>
      </c>
      <c r="R1" s="30" t="s">
        <v>104</v>
      </c>
      <c r="S1" s="30" t="s">
        <v>120</v>
      </c>
      <c r="T1" s="30" t="s">
        <v>123</v>
      </c>
      <c r="U1" s="30" t="s">
        <v>122</v>
      </c>
      <c r="V1" s="30" t="s">
        <v>123</v>
      </c>
    </row>
    <row r="2" spans="1:22" ht="15">
      <c r="A2" s="31" t="s">
        <v>87</v>
      </c>
      <c r="B2" s="8">
        <v>0</v>
      </c>
      <c r="C2" s="8">
        <v>0</v>
      </c>
      <c r="D2" s="8">
        <v>0</v>
      </c>
      <c r="E2" s="8">
        <v>0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1</v>
      </c>
      <c r="P2" s="8">
        <v>2</v>
      </c>
      <c r="Q2" s="11">
        <f>'PM10'!FK53</f>
        <v>8858991.6171695124</v>
      </c>
      <c r="R2" s="11">
        <f>'PM10'!FL53</f>
        <v>8860700.9285966232</v>
      </c>
      <c r="S2" s="11">
        <f>'PM10'!FM53</f>
        <v>8861042.7908746917</v>
      </c>
      <c r="T2" s="11">
        <f>PM2.5!FK53</f>
        <v>1030391.4513588737</v>
      </c>
      <c r="U2" s="11">
        <f>PM2.5!FL53</f>
        <v>1030562.3825012173</v>
      </c>
      <c r="V2" s="11">
        <f>PM2.5!FM53</f>
        <v>1030596.5687289496</v>
      </c>
    </row>
    <row r="3" spans="1:22" ht="15">
      <c r="A3" s="31" t="s">
        <v>69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11">
        <f>'NH3'!BJ53</f>
        <v>3251989.7467090422</v>
      </c>
      <c r="O3" s="11">
        <f>'NH3'!BK53</f>
        <v>3391019.7488237657</v>
      </c>
      <c r="P3" s="11">
        <f>'NH3'!BL53</f>
        <v>3418825.7491757423</v>
      </c>
      <c r="Q3" s="8">
        <v>0</v>
      </c>
      <c r="R3" s="8">
        <v>1</v>
      </c>
      <c r="S3" s="8">
        <v>2</v>
      </c>
      <c r="T3" s="8">
        <v>0</v>
      </c>
      <c r="U3" s="8">
        <v>1</v>
      </c>
      <c r="V3" s="8">
        <v>2</v>
      </c>
    </row>
    <row r="4" spans="1:22" ht="15">
      <c r="A4" s="31" t="s">
        <v>55</v>
      </c>
      <c r="B4" s="11">
        <f>VOC!AU53</f>
        <v>67690.391749893548</v>
      </c>
      <c r="C4" s="11">
        <f>VOC!AV53</f>
        <v>60670.069954228224</v>
      </c>
      <c r="D4" s="11">
        <f>VOC!AW53</f>
        <v>55550.569629730882</v>
      </c>
      <c r="E4" s="11">
        <f>NOx!AU53</f>
        <v>1922722.8936889328</v>
      </c>
      <c r="F4" s="11">
        <f>NOx!AV53</f>
        <v>1525794.4575258831</v>
      </c>
      <c r="G4" s="11">
        <f>NOx!AW53</f>
        <v>1455335.6116566851</v>
      </c>
      <c r="H4" s="11">
        <f>CO!AU53</f>
        <v>270006.97589237784</v>
      </c>
      <c r="I4" s="11">
        <f>CO!AV53</f>
        <v>290820.86099613551</v>
      </c>
      <c r="J4" s="11">
        <f>CO!AW53</f>
        <v>293277.33007326454</v>
      </c>
      <c r="K4" s="11">
        <f>'SO2'!AU53</f>
        <v>153068.48065252227</v>
      </c>
      <c r="L4" s="11">
        <f>'SO2'!AV53</f>
        <v>53542.198920911338</v>
      </c>
      <c r="M4" s="11">
        <f>'SO2'!AW53</f>
        <v>22077.679007569383</v>
      </c>
      <c r="N4" s="11">
        <f>'NH3'!AU53</f>
        <v>772.58876290186629</v>
      </c>
      <c r="O4" s="11">
        <f>'NH3'!AV53</f>
        <v>894.05007302841057</v>
      </c>
      <c r="P4" s="11">
        <f>'NH3'!AW53</f>
        <v>916.30550170940273</v>
      </c>
      <c r="Q4" s="11">
        <f>'PM10'!AU53</f>
        <v>59341.801626639433</v>
      </c>
      <c r="R4" s="11">
        <f>'PM10'!AV53</f>
        <v>48552.836505135143</v>
      </c>
      <c r="S4" s="11">
        <f>'PM10'!AW53</f>
        <v>43269.407044196247</v>
      </c>
      <c r="T4" s="11">
        <f>PM2.5!AU53</f>
        <v>56665.722319171568</v>
      </c>
      <c r="U4" s="11">
        <f>PM2.5!AV53</f>
        <v>47071.631022884016</v>
      </c>
      <c r="V4" s="11">
        <f>PM2.5!AW53</f>
        <v>41949.36094719205</v>
      </c>
    </row>
    <row r="5" spans="1:22" ht="30">
      <c r="A5" s="31" t="s">
        <v>88</v>
      </c>
      <c r="B5" s="11">
        <f>VOC!BJ53</f>
        <v>4570.3234007004794</v>
      </c>
      <c r="C5" s="11">
        <f>VOC!BK53</f>
        <v>5860.8072181394082</v>
      </c>
      <c r="D5" s="11">
        <f>VOC!BL53</f>
        <v>6300.8301378980323</v>
      </c>
      <c r="E5" s="11">
        <f>NOx!BJ53</f>
        <v>130163.8652977</v>
      </c>
      <c r="F5" s="11">
        <f>NOx!BK53</f>
        <v>148800.29429995248</v>
      </c>
      <c r="G5" s="11">
        <f>NOx!BL53</f>
        <v>154391.45752278247</v>
      </c>
      <c r="H5" s="11">
        <f>CO!BJ53</f>
        <v>11862.000983270002</v>
      </c>
      <c r="I5" s="11">
        <f>CO!BK53</f>
        <v>15225.35012937289</v>
      </c>
      <c r="J5" s="11">
        <f>CO!BL53</f>
        <v>16375.750984191576</v>
      </c>
      <c r="K5" s="11">
        <f>'SO2'!BJ53</f>
        <v>97485.305015680016</v>
      </c>
      <c r="L5" s="11">
        <f>'SO2'!BK53</f>
        <v>45744.950783049535</v>
      </c>
      <c r="M5" s="11">
        <f>'SO2'!BL53</f>
        <v>49295.095968223643</v>
      </c>
      <c r="N5" s="8">
        <v>0</v>
      </c>
      <c r="O5" s="8">
        <v>1</v>
      </c>
      <c r="P5" s="8">
        <v>2</v>
      </c>
      <c r="Q5" s="11">
        <f>'PM10'!BJ53</f>
        <v>11627.617935865501</v>
      </c>
      <c r="R5" s="11">
        <f>'PM10'!BK53</f>
        <v>4991.9960038741301</v>
      </c>
      <c r="S5" s="11">
        <f>'PM10'!BL53</f>
        <v>5367.0091990103701</v>
      </c>
      <c r="T5" s="11">
        <f>PM2.5!BJ53</f>
        <v>10673.041295853</v>
      </c>
      <c r="U5" s="11">
        <f>PM2.5!BK53</f>
        <v>4546.3381332946255</v>
      </c>
      <c r="V5" s="11">
        <f>PM2.5!BL53</f>
        <v>4888.0819026695981</v>
      </c>
    </row>
    <row r="6" spans="1:22" ht="15">
      <c r="A6" s="31" t="s">
        <v>52</v>
      </c>
      <c r="B6" s="11">
        <f>VOC!BY53</f>
        <v>7530578.1706091259</v>
      </c>
      <c r="C6" s="11">
        <f>VOC!BZ53</f>
        <v>7213031.0516146868</v>
      </c>
      <c r="D6" s="11">
        <f>VOC!CA53</f>
        <v>7125825.6268679667</v>
      </c>
      <c r="E6" s="11">
        <f>NOx!BY53</f>
        <v>1696901.9730626885</v>
      </c>
      <c r="F6" s="11">
        <f>NOx!BZ53</f>
        <v>1686274.2478981242</v>
      </c>
      <c r="G6" s="11">
        <f>NOx!CA53</f>
        <v>1628711.8186371757</v>
      </c>
      <c r="H6" s="11">
        <f>CO!BY53</f>
        <v>7410946.4572741948</v>
      </c>
      <c r="I6" s="11">
        <f>CO!BZ53</f>
        <v>7136867.9013778903</v>
      </c>
      <c r="J6" s="11">
        <f>CO!CA53</f>
        <v>7011602.6087853191</v>
      </c>
      <c r="K6" s="11">
        <f>'SO2'!BY53</f>
        <v>1216362.4686014496</v>
      </c>
      <c r="L6" s="11">
        <f>'SO2'!BZ53</f>
        <v>1209016.9451217502</v>
      </c>
      <c r="M6" s="11">
        <f>'SO2'!CA53</f>
        <v>1126860.561201388</v>
      </c>
      <c r="N6" s="11">
        <f>'NH3'!BY53</f>
        <v>133961.58005838329</v>
      </c>
      <c r="O6" s="11">
        <f>'NH3'!BZ53</f>
        <v>133495.64655048837</v>
      </c>
      <c r="P6" s="11">
        <f>'NH3'!CA53</f>
        <v>133402.45984890932</v>
      </c>
      <c r="Q6" s="11">
        <f>'PM10'!BY53</f>
        <v>1349638.8202514767</v>
      </c>
      <c r="R6" s="11">
        <f>'PM10'!BZ53</f>
        <v>1313196.2657779516</v>
      </c>
      <c r="S6" s="11">
        <f>'PM10'!CA53</f>
        <v>1303816.8546383015</v>
      </c>
      <c r="T6" s="11">
        <f>PM2.5!BY53</f>
        <v>1079906.1445183337</v>
      </c>
      <c r="U6" s="11">
        <f>PM2.5!BZ53</f>
        <v>1043330.7659092827</v>
      </c>
      <c r="V6" s="11">
        <f>PM2.5!CA53</f>
        <v>1034149.9481549278</v>
      </c>
    </row>
    <row r="7" spans="1:22" ht="15">
      <c r="A7" s="31" t="s">
        <v>54</v>
      </c>
      <c r="B7" s="11">
        <f>VOC!DR53</f>
        <v>2691844.0986703155</v>
      </c>
      <c r="C7" s="11">
        <f>VOC!DS53</f>
        <v>1968744.0894653748</v>
      </c>
      <c r="D7" s="11">
        <f>VOC!DT53</f>
        <v>1760766.6528382334</v>
      </c>
      <c r="E7" s="11">
        <f>NOx!DR53</f>
        <v>2115407.6266613184</v>
      </c>
      <c r="F7" s="11">
        <f>NOx!DS53</f>
        <v>1616867.4856810723</v>
      </c>
      <c r="G7" s="11">
        <f>NOx!DT53</f>
        <v>1439669.7787106254</v>
      </c>
      <c r="H7" s="11">
        <f>CO!DR53</f>
        <v>19502717.527522307</v>
      </c>
      <c r="I7" s="11">
        <f>CO!DS53</f>
        <v>14125265.60087141</v>
      </c>
      <c r="J7" s="11">
        <f>CO!DT53</f>
        <v>13696751.988544166</v>
      </c>
      <c r="K7" s="11">
        <f>'SO2'!DR53</f>
        <v>197341.18746261927</v>
      </c>
      <c r="L7" s="11">
        <f>'SO2'!DS53</f>
        <v>2748.5373804668097</v>
      </c>
      <c r="M7" s="11">
        <f>'SO2'!DT53</f>
        <v>2807.5747834666799</v>
      </c>
      <c r="N7" s="11">
        <f>'NH3'!DR53</f>
        <v>1972.3580618592346</v>
      </c>
      <c r="O7" s="11">
        <f>'NH3'!DS53</f>
        <v>2230.20053201675</v>
      </c>
      <c r="P7" s="11">
        <f>'NH3'!DT53</f>
        <v>2291.7523300383341</v>
      </c>
      <c r="Q7" s="11">
        <f>'PM10'!DR53</f>
        <v>211806.87949269841</v>
      </c>
      <c r="R7" s="11">
        <f>'PM10'!DS53</f>
        <v>161430.75806379711</v>
      </c>
      <c r="S7" s="11">
        <f>'PM10'!DT53</f>
        <v>145049.23410760408</v>
      </c>
      <c r="T7" s="11">
        <f>PM2.5!DR53</f>
        <v>201137.75712026237</v>
      </c>
      <c r="U7" s="11">
        <f>PM2.5!DS53</f>
        <v>152333.09290711366</v>
      </c>
      <c r="V7" s="11">
        <f>PM2.5!DT53</f>
        <v>136523.08695020221</v>
      </c>
    </row>
    <row r="8" spans="1:22" ht="15">
      <c r="A8" s="31" t="s">
        <v>53</v>
      </c>
      <c r="B8" s="11">
        <f>VOC!DC53</f>
        <v>3949361.9071620968</v>
      </c>
      <c r="C8" s="11">
        <f>VOC!DD53</f>
        <v>2407640.4405797394</v>
      </c>
      <c r="D8" s="11">
        <f>VOC!DE53</f>
        <v>2163106.4682765771</v>
      </c>
      <c r="E8" s="11">
        <f>NOx!DC53</f>
        <v>9142273.6870949138</v>
      </c>
      <c r="F8" s="11">
        <f>NOx!DD53</f>
        <v>5661469.210041876</v>
      </c>
      <c r="G8" s="11">
        <f>NOx!DE53</f>
        <v>4946216.9457203886</v>
      </c>
      <c r="H8" s="11">
        <f>CO!DC53</f>
        <v>43356129.957800545</v>
      </c>
      <c r="I8" s="11">
        <f>CO!DD53</f>
        <v>29758718.30090747</v>
      </c>
      <c r="J8" s="11">
        <f>CO!DE53</f>
        <v>27968887.571078792</v>
      </c>
      <c r="K8" s="11">
        <f>'SO2'!DC53</f>
        <v>177977.27152994747</v>
      </c>
      <c r="L8" s="11">
        <f>'SO2'!DD53</f>
        <v>25151.532186316406</v>
      </c>
      <c r="M8" s="11">
        <f>'SO2'!DE53</f>
        <v>26022.391866248239</v>
      </c>
      <c r="N8" s="11">
        <f>'NH3'!DC53</f>
        <v>156527.82312875663</v>
      </c>
      <c r="O8" s="11">
        <f>'NH3'!DD53</f>
        <v>107497.66496555993</v>
      </c>
      <c r="P8" s="11">
        <f>'NH3'!DE53</f>
        <v>93132.649406497076</v>
      </c>
      <c r="Q8" s="11">
        <f>'PM10'!DC53</f>
        <v>308497.48474022222</v>
      </c>
      <c r="R8" s="11">
        <f>'PM10'!DD53</f>
        <v>210035.02835517656</v>
      </c>
      <c r="S8" s="11">
        <f>'PM10'!DE53</f>
        <v>192773.44555060237</v>
      </c>
      <c r="T8" s="11">
        <f>PM2.5!DC53</f>
        <v>236927.26502335217</v>
      </c>
      <c r="U8" s="11">
        <f>PM2.5!DD53</f>
        <v>138196.7415955303</v>
      </c>
      <c r="V8" s="11">
        <f>PM2.5!DE53</f>
        <v>119321.65100545803</v>
      </c>
    </row>
    <row r="9" spans="1:22" ht="15">
      <c r="A9" s="31" t="s">
        <v>90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11">
        <f>'PM10'!EV53</f>
        <v>54070.76379567312</v>
      </c>
      <c r="R9" s="11">
        <f>'PM10'!EW53</f>
        <v>40085.546923138136</v>
      </c>
      <c r="S9" s="11">
        <f>'PM10'!EX53</f>
        <v>38554.270864371516</v>
      </c>
      <c r="T9" s="11">
        <f>PM2.5!EV53</f>
        <v>49788.916811549345</v>
      </c>
      <c r="U9" s="11">
        <f>PM2.5!EW53</f>
        <v>36911.184909839059</v>
      </c>
      <c r="V9" s="11">
        <f>PM2.5!EX53</f>
        <v>35501.17012047024</v>
      </c>
    </row>
    <row r="10" spans="1:22" ht="15">
      <c r="A10" s="31" t="s">
        <v>91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11">
        <f>'PM10'!EG53</f>
        <v>22728.833637896736</v>
      </c>
      <c r="R10" s="11">
        <f>'PM10'!EH53</f>
        <v>17260.925621168619</v>
      </c>
      <c r="S10" s="11">
        <f>'PM10'!EI53</f>
        <v>16353.544148918676</v>
      </c>
      <c r="T10" s="11">
        <f>PM2.5!EG53</f>
        <v>20928.944360921847</v>
      </c>
      <c r="U10" s="11">
        <f>PM2.5!EH53</f>
        <v>15894.038283660699</v>
      </c>
      <c r="V10" s="11">
        <f>PM2.5!EI53</f>
        <v>15058.512068547527</v>
      </c>
    </row>
    <row r="11" spans="1:22" ht="15">
      <c r="A11" s="31" t="s">
        <v>49</v>
      </c>
      <c r="B11" s="11">
        <f>VOC!Q53</f>
        <v>41088.508189986707</v>
      </c>
      <c r="C11" s="11">
        <f>VOC!R53</f>
        <v>39635.572276799925</v>
      </c>
      <c r="D11" s="11">
        <f>VOC!S53</f>
        <v>41503.764467569934</v>
      </c>
      <c r="E11" s="11">
        <f>NOx!Q53</f>
        <v>3729161.1039542407</v>
      </c>
      <c r="F11" s="11">
        <f>NOx!R53</f>
        <v>2084689.3615789877</v>
      </c>
      <c r="G11" s="11">
        <f>NOx!S53</f>
        <v>2089422.1884139576</v>
      </c>
      <c r="H11" s="11">
        <f>CO!Q53</f>
        <v>603788.39815941337</v>
      </c>
      <c r="I11" s="11">
        <f>CO!R53</f>
        <v>664940.16260205908</v>
      </c>
      <c r="J11" s="11">
        <f>CO!S53</f>
        <v>713779.75360645948</v>
      </c>
      <c r="K11" s="11">
        <f>'SO2'!Q53</f>
        <v>10380882.683560532</v>
      </c>
      <c r="L11" s="11">
        <f>'SO2'!R53</f>
        <v>7859810.2596115125</v>
      </c>
      <c r="M11" s="11">
        <f>'SO2'!S53</f>
        <v>7159568.5069708377</v>
      </c>
      <c r="N11" s="11">
        <f>'NH3'!Q53</f>
        <v>21995.150049390981</v>
      </c>
      <c r="O11" s="11">
        <f>'NH3'!R53</f>
        <v>34341.140700979922</v>
      </c>
      <c r="P11" s="11">
        <f>'NH3'!S53</f>
        <v>34954.633788769941</v>
      </c>
      <c r="Q11" s="11">
        <f>'PM10'!Q53</f>
        <v>602236.04686799773</v>
      </c>
      <c r="R11" s="11">
        <f>'PM10'!R53</f>
        <v>537871.99894850911</v>
      </c>
      <c r="S11" s="11">
        <f>'PM10'!S53</f>
        <v>518377.33752606902</v>
      </c>
      <c r="T11" s="11">
        <f>PM2.5!Q53</f>
        <v>496876.95352981059</v>
      </c>
      <c r="U11" s="11">
        <f>PM2.5!R53</f>
        <v>442160.66326367937</v>
      </c>
      <c r="V11" s="11">
        <f>PM2.5!S53</f>
        <v>423058.38019187946</v>
      </c>
    </row>
    <row r="12" spans="1:22" ht="15">
      <c r="A12" s="31" t="s">
        <v>50</v>
      </c>
      <c r="B12" s="11">
        <f>VOC!AF53</f>
        <v>1309894.6881256395</v>
      </c>
      <c r="C12" s="11">
        <f>VOC!AG53</f>
        <v>1187965.252751596</v>
      </c>
      <c r="D12" s="11">
        <f>VOC!AH53</f>
        <v>1176038.0600655582</v>
      </c>
      <c r="E12" s="11">
        <f>NOx!AF53</f>
        <v>2226249.8068571175</v>
      </c>
      <c r="F12" s="11">
        <f>NOx!AG53</f>
        <v>2059875.9889618817</v>
      </c>
      <c r="G12" s="11">
        <f>NOx!AH53</f>
        <v>2021334.1637226173</v>
      </c>
      <c r="H12" s="11">
        <f>CO!AF53</f>
        <v>3214833.4259659443</v>
      </c>
      <c r="I12" s="11">
        <f>CO!AG53</f>
        <v>3054827.3898348804</v>
      </c>
      <c r="J12" s="11">
        <f>CO!AH53</f>
        <v>3030283.0468511698</v>
      </c>
      <c r="K12" s="11">
        <f>'SO2'!AF53</f>
        <v>2082159.277806693</v>
      </c>
      <c r="L12" s="11">
        <f>'SO2'!AG53</f>
        <v>1683780.8827186394</v>
      </c>
      <c r="M12" s="11">
        <f>'SO2'!AH53</f>
        <v>1643060.7552753645</v>
      </c>
      <c r="N12" s="11">
        <f>'NH3'!AF53</f>
        <v>158524.49089632859</v>
      </c>
      <c r="O12" s="11">
        <f>'NH3'!AG53</f>
        <v>157894.44076397427</v>
      </c>
      <c r="P12" s="11">
        <f>'NH3'!AH53</f>
        <v>157894.44077800962</v>
      </c>
      <c r="Q12" s="11">
        <f>'PM10'!AF53</f>
        <v>646373.1261045729</v>
      </c>
      <c r="R12" s="11">
        <f>'PM10'!AG53</f>
        <v>615837.68867974344</v>
      </c>
      <c r="S12" s="11">
        <f>'PM10'!AH53</f>
        <v>610060.16212992033</v>
      </c>
      <c r="T12" s="11">
        <f>PM2.5!AF53</f>
        <v>433380.94644953869</v>
      </c>
      <c r="U12" s="11">
        <f>PM2.5!AG53</f>
        <v>413872.64932238759</v>
      </c>
      <c r="V12" s="11">
        <f>PM2.5!AH53</f>
        <v>411207.73871799221</v>
      </c>
    </row>
    <row r="13" spans="1:22" ht="15">
      <c r="A13" s="31" t="s">
        <v>51</v>
      </c>
      <c r="B13" s="35">
        <v>1958992</v>
      </c>
      <c r="C13" s="35">
        <v>1958993</v>
      </c>
      <c r="D13" s="35">
        <v>1958994</v>
      </c>
      <c r="E13" s="35">
        <v>189428</v>
      </c>
      <c r="F13" s="35">
        <v>189429</v>
      </c>
      <c r="G13" s="35">
        <v>189430</v>
      </c>
      <c r="H13" s="35">
        <v>8554551</v>
      </c>
      <c r="I13" s="35">
        <v>8554552</v>
      </c>
      <c r="J13" s="35">
        <v>8554553</v>
      </c>
      <c r="K13" s="35">
        <v>49094</v>
      </c>
      <c r="L13" s="35">
        <v>49094</v>
      </c>
      <c r="M13" s="35">
        <v>49094</v>
      </c>
      <c r="N13" s="35">
        <v>36777</v>
      </c>
      <c r="O13" s="35">
        <v>36777</v>
      </c>
      <c r="P13" s="35">
        <v>36777</v>
      </c>
      <c r="Q13" s="35">
        <v>796229</v>
      </c>
      <c r="R13" s="35">
        <v>796229</v>
      </c>
      <c r="S13" s="35">
        <v>796229</v>
      </c>
      <c r="T13" s="35">
        <v>684035</v>
      </c>
      <c r="U13" s="35">
        <v>684035</v>
      </c>
      <c r="V13" s="35">
        <v>684035</v>
      </c>
    </row>
    <row r="14" spans="1:22" ht="30">
      <c r="A14" s="31" t="s">
        <v>89</v>
      </c>
      <c r="B14" s="1">
        <v>62132.041698635498</v>
      </c>
      <c r="C14" s="1">
        <v>27960.6086680714</v>
      </c>
      <c r="D14" s="1">
        <v>91023.721042799996</v>
      </c>
      <c r="E14" s="1">
        <v>1801698.8</v>
      </c>
      <c r="F14" s="1">
        <v>729238.28402915399</v>
      </c>
      <c r="G14" s="1">
        <v>2386625.7773015201</v>
      </c>
      <c r="H14" s="1">
        <v>146026.94</v>
      </c>
      <c r="I14" s="1">
        <v>65802.41174512</v>
      </c>
      <c r="J14" s="1">
        <v>214405.92589844999</v>
      </c>
      <c r="K14" s="1">
        <v>1085893.6000000001</v>
      </c>
      <c r="L14" s="1">
        <v>227778.94404281801</v>
      </c>
      <c r="M14" s="1">
        <v>1591926.0798428501</v>
      </c>
      <c r="N14" s="8">
        <v>0</v>
      </c>
      <c r="O14" s="8">
        <v>0</v>
      </c>
      <c r="P14" s="8">
        <v>0</v>
      </c>
      <c r="Q14" s="1">
        <v>146311.88699999999</v>
      </c>
      <c r="R14" s="1">
        <v>28735.2187337123</v>
      </c>
      <c r="S14" s="1">
        <v>214575.59461726999</v>
      </c>
      <c r="T14" s="1">
        <v>134603.53</v>
      </c>
      <c r="U14" s="1">
        <v>26283.5848102132</v>
      </c>
      <c r="V14" s="1">
        <v>197409.54704416799</v>
      </c>
    </row>
    <row r="15" spans="1:22" ht="18">
      <c r="A15" s="31" t="s">
        <v>98</v>
      </c>
      <c r="B15" s="35">
        <v>1281095</v>
      </c>
      <c r="C15" s="35">
        <v>1281095</v>
      </c>
      <c r="D15" s="35">
        <v>1281095</v>
      </c>
      <c r="E15" s="35">
        <v>734587</v>
      </c>
      <c r="F15" s="35">
        <v>734587</v>
      </c>
      <c r="G15" s="35">
        <v>734587</v>
      </c>
      <c r="H15" s="35">
        <v>3789362</v>
      </c>
      <c r="I15" s="35">
        <v>3789362</v>
      </c>
      <c r="J15" s="35">
        <v>3789362</v>
      </c>
      <c r="K15" s="35">
        <v>95086</v>
      </c>
      <c r="L15" s="35">
        <v>95086</v>
      </c>
      <c r="M15" s="35">
        <v>95086</v>
      </c>
      <c r="N15" s="35">
        <v>546034</v>
      </c>
      <c r="O15" s="35">
        <v>546034</v>
      </c>
      <c r="P15" s="35">
        <v>546034</v>
      </c>
      <c r="Q15" s="35">
        <v>1666188</v>
      </c>
      <c r="R15" s="35">
        <v>1666188</v>
      </c>
      <c r="S15" s="35">
        <v>1666188</v>
      </c>
      <c r="T15" s="35">
        <v>432402</v>
      </c>
      <c r="U15" s="35">
        <v>432402</v>
      </c>
      <c r="V15" s="35">
        <v>432402</v>
      </c>
    </row>
    <row r="16" spans="1:22" ht="15">
      <c r="A16" s="31" t="s">
        <v>92</v>
      </c>
      <c r="B16" s="35">
        <v>270872</v>
      </c>
      <c r="C16" s="35">
        <v>270872</v>
      </c>
      <c r="D16" s="35">
        <v>270872</v>
      </c>
      <c r="E16" s="35">
        <v>524837</v>
      </c>
      <c r="F16" s="35">
        <v>524837</v>
      </c>
      <c r="G16" s="35">
        <v>524837</v>
      </c>
      <c r="H16" s="35">
        <v>4403745</v>
      </c>
      <c r="I16" s="35">
        <v>4403745</v>
      </c>
      <c r="J16" s="35">
        <v>4403745</v>
      </c>
      <c r="K16" s="35">
        <v>5309</v>
      </c>
      <c r="L16" s="35">
        <v>5309</v>
      </c>
      <c r="M16" s="35">
        <v>5309</v>
      </c>
      <c r="N16" s="35">
        <v>21312</v>
      </c>
      <c r="O16" s="35">
        <v>21312</v>
      </c>
      <c r="P16" s="35">
        <v>21312</v>
      </c>
      <c r="Q16" s="35">
        <v>14665</v>
      </c>
      <c r="R16" s="35">
        <v>14665</v>
      </c>
      <c r="S16" s="35">
        <v>14665</v>
      </c>
      <c r="T16" s="35">
        <v>10395</v>
      </c>
      <c r="U16" s="35">
        <v>10395</v>
      </c>
      <c r="V16" s="35">
        <v>10395</v>
      </c>
    </row>
    <row r="17" spans="1:22" ht="15">
      <c r="A17" s="31" t="s">
        <v>93</v>
      </c>
      <c r="B17" s="35">
        <v>447313</v>
      </c>
      <c r="C17" s="35">
        <v>447313</v>
      </c>
      <c r="D17" s="35">
        <v>447313</v>
      </c>
      <c r="E17" s="35">
        <v>857977</v>
      </c>
      <c r="F17" s="35">
        <v>857977</v>
      </c>
      <c r="G17" s="35">
        <v>857977</v>
      </c>
      <c r="H17" s="35">
        <v>1270438</v>
      </c>
      <c r="I17" s="35">
        <v>1270438</v>
      </c>
      <c r="J17" s="35">
        <v>1270438</v>
      </c>
      <c r="K17" s="35">
        <v>1664040</v>
      </c>
      <c r="L17" s="35">
        <v>1664040</v>
      </c>
      <c r="M17" s="35">
        <v>1664040</v>
      </c>
      <c r="N17" s="35">
        <v>21268</v>
      </c>
      <c r="O17" s="35">
        <v>21268</v>
      </c>
      <c r="P17" s="35">
        <v>21268</v>
      </c>
      <c r="Q17" s="35">
        <v>117669</v>
      </c>
      <c r="R17" s="35">
        <v>117669</v>
      </c>
      <c r="S17" s="35">
        <v>117669</v>
      </c>
      <c r="T17" s="35">
        <v>68689</v>
      </c>
      <c r="U17" s="35">
        <v>68689</v>
      </c>
      <c r="V17" s="35">
        <v>68689</v>
      </c>
    </row>
    <row r="18" spans="1:22" ht="15">
      <c r="A18" s="31" t="s">
        <v>94</v>
      </c>
      <c r="B18" s="35">
        <v>586842</v>
      </c>
      <c r="C18" s="35">
        <v>586842</v>
      </c>
      <c r="D18" s="35">
        <v>586842</v>
      </c>
      <c r="E18" s="35">
        <v>249045</v>
      </c>
      <c r="F18" s="35">
        <v>249045</v>
      </c>
      <c r="G18" s="35">
        <v>249045</v>
      </c>
      <c r="H18" s="35">
        <v>644733</v>
      </c>
      <c r="I18" s="35">
        <v>644733</v>
      </c>
      <c r="J18" s="35">
        <v>644733</v>
      </c>
      <c r="K18" s="35">
        <v>101047</v>
      </c>
      <c r="L18" s="35">
        <v>101047</v>
      </c>
      <c r="M18" s="35">
        <v>101047</v>
      </c>
      <c r="N18" s="35">
        <v>486484</v>
      </c>
      <c r="O18" s="35">
        <v>486484</v>
      </c>
      <c r="P18" s="35">
        <v>486484</v>
      </c>
      <c r="Q18" s="35">
        <v>143816</v>
      </c>
      <c r="R18" s="35">
        <v>143816</v>
      </c>
      <c r="S18" s="35">
        <v>143816</v>
      </c>
      <c r="T18" s="35">
        <v>92861</v>
      </c>
      <c r="U18" s="35">
        <v>92861</v>
      </c>
      <c r="V18" s="35">
        <v>92861</v>
      </c>
    </row>
    <row r="19" spans="1:22" ht="15">
      <c r="A19" s="31" t="s">
        <v>95</v>
      </c>
      <c r="B19" s="35">
        <v>183429</v>
      </c>
      <c r="C19" s="35">
        <v>183429</v>
      </c>
      <c r="D19" s="35">
        <v>183429</v>
      </c>
      <c r="E19" s="35">
        <v>147419</v>
      </c>
      <c r="F19" s="35">
        <v>147419</v>
      </c>
      <c r="G19" s="35">
        <v>147419</v>
      </c>
      <c r="H19" s="35">
        <v>1455121</v>
      </c>
      <c r="I19" s="35">
        <v>1455121</v>
      </c>
      <c r="J19" s="35">
        <v>1455121</v>
      </c>
      <c r="K19" s="35">
        <v>8270</v>
      </c>
      <c r="L19" s="35">
        <v>8270</v>
      </c>
      <c r="M19" s="35">
        <v>8270</v>
      </c>
      <c r="N19" s="35">
        <v>2547</v>
      </c>
      <c r="O19" s="35">
        <v>2547</v>
      </c>
      <c r="P19" s="35">
        <v>2547</v>
      </c>
      <c r="Q19" s="35">
        <v>6955</v>
      </c>
      <c r="R19" s="35">
        <v>6955</v>
      </c>
      <c r="S19" s="35">
        <v>6955</v>
      </c>
      <c r="T19" s="35">
        <v>6372</v>
      </c>
      <c r="U19" s="35">
        <v>6372</v>
      </c>
      <c r="V19" s="35">
        <v>6372</v>
      </c>
    </row>
    <row r="20" spans="1:22" ht="15">
      <c r="A20" s="31" t="s">
        <v>96</v>
      </c>
      <c r="B20" s="35">
        <v>113044</v>
      </c>
      <c r="C20" s="35">
        <v>113044</v>
      </c>
      <c r="D20" s="35">
        <v>113044</v>
      </c>
      <c r="E20" s="35">
        <v>258510</v>
      </c>
      <c r="F20" s="35">
        <v>258510</v>
      </c>
      <c r="G20" s="35">
        <v>258510</v>
      </c>
      <c r="H20" s="35">
        <v>88957</v>
      </c>
      <c r="I20" s="35">
        <v>88957</v>
      </c>
      <c r="J20" s="35">
        <v>88957</v>
      </c>
      <c r="K20" s="35">
        <v>980359</v>
      </c>
      <c r="L20" s="35">
        <v>980359</v>
      </c>
      <c r="M20" s="35">
        <v>980359</v>
      </c>
      <c r="N20" s="36">
        <v>0</v>
      </c>
      <c r="O20" s="36">
        <v>0</v>
      </c>
      <c r="P20" s="36">
        <v>0</v>
      </c>
      <c r="Q20" s="35">
        <v>125385</v>
      </c>
      <c r="R20" s="35">
        <v>125385</v>
      </c>
      <c r="S20" s="35">
        <v>125385</v>
      </c>
      <c r="T20" s="35">
        <v>88132</v>
      </c>
      <c r="U20" s="35">
        <v>88132</v>
      </c>
      <c r="V20" s="35">
        <v>88132</v>
      </c>
    </row>
    <row r="21" spans="1:22" ht="15">
      <c r="A21" s="31" t="s">
        <v>97</v>
      </c>
      <c r="B21" s="35">
        <v>51240</v>
      </c>
      <c r="C21" s="35">
        <v>51240</v>
      </c>
      <c r="D21" s="35">
        <v>51240</v>
      </c>
      <c r="E21" s="35">
        <v>82581</v>
      </c>
      <c r="F21" s="35">
        <v>82581</v>
      </c>
      <c r="G21" s="35">
        <v>82581</v>
      </c>
      <c r="H21" s="35">
        <v>89812</v>
      </c>
      <c r="I21" s="35">
        <v>89812</v>
      </c>
      <c r="J21" s="35">
        <v>89812</v>
      </c>
      <c r="K21" s="35">
        <v>1961</v>
      </c>
      <c r="L21" s="35">
        <v>1961</v>
      </c>
      <c r="M21" s="35">
        <v>1961</v>
      </c>
      <c r="N21" s="36">
        <v>0</v>
      </c>
      <c r="O21" s="36">
        <v>0</v>
      </c>
      <c r="P21" s="36">
        <v>0</v>
      </c>
      <c r="Q21" s="36">
        <v>839</v>
      </c>
      <c r="R21" s="36">
        <v>839</v>
      </c>
      <c r="S21" s="36">
        <v>839</v>
      </c>
      <c r="T21" s="36">
        <v>837</v>
      </c>
      <c r="U21" s="36">
        <v>837</v>
      </c>
      <c r="V21" s="36">
        <v>837</v>
      </c>
    </row>
    <row r="23" spans="1:22" ht="15">
      <c r="A23" s="38" t="s">
        <v>108</v>
      </c>
      <c r="B23" s="1">
        <f>SUM(B2:B13)</f>
        <v>17554020.087907761</v>
      </c>
      <c r="C23" s="1">
        <f t="shared" ref="C23:D23" si="0">SUM(C2:C13)</f>
        <v>14842540.283860562</v>
      </c>
      <c r="D23" s="1">
        <f t="shared" si="0"/>
        <v>14288085.972283533</v>
      </c>
      <c r="E23" s="1">
        <f>SUM(E2:E13)</f>
        <v>21152308.956616908</v>
      </c>
      <c r="F23" s="1">
        <f t="shared" ref="F23:G23" si="1">SUM(F2:F13)</f>
        <v>14973200.045987777</v>
      </c>
      <c r="G23" s="1">
        <f t="shared" si="1"/>
        <v>13924511.964384232</v>
      </c>
      <c r="H23" s="1">
        <f>SUM(H2:H13)</f>
        <v>82924835.743598059</v>
      </c>
      <c r="I23" s="1">
        <f t="shared" ref="I23:J23" si="2">SUM(I2:I13)</f>
        <v>63601217.566719219</v>
      </c>
      <c r="J23" s="1">
        <f t="shared" si="2"/>
        <v>61285511.049923368</v>
      </c>
      <c r="K23" s="1">
        <f>SUM(K2:K13)</f>
        <v>14354370.674629444</v>
      </c>
      <c r="L23" s="1">
        <f t="shared" ref="L23:M23" si="3">SUM(L2:L13)</f>
        <v>10928889.306722647</v>
      </c>
      <c r="M23" s="1">
        <f t="shared" si="3"/>
        <v>10078786.565073099</v>
      </c>
      <c r="N23" s="1">
        <f>SUM(N2:N13)</f>
        <v>3762520.7376666628</v>
      </c>
      <c r="O23" s="1">
        <f t="shared" ref="O23:P23" si="4">SUM(O2:O13)</f>
        <v>3864151.8924098131</v>
      </c>
      <c r="P23" s="1">
        <f t="shared" si="4"/>
        <v>3878198.9908296755</v>
      </c>
      <c r="Q23" s="1">
        <f>SUM(Q2:Q13)</f>
        <v>12921541.991622556</v>
      </c>
      <c r="R23" s="1">
        <f t="shared" ref="R23:S23" si="5">SUM(R2:R13)</f>
        <v>12606193.973475117</v>
      </c>
      <c r="S23" s="1">
        <f t="shared" si="5"/>
        <v>12530895.056083683</v>
      </c>
      <c r="T23" s="1">
        <f>SUM(T2:T13)</f>
        <v>4300712.142787667</v>
      </c>
      <c r="U23" s="1">
        <f t="shared" ref="U23:V23" si="6">SUM(U2:U13)</f>
        <v>4008915.4878488895</v>
      </c>
      <c r="V23" s="1">
        <f t="shared" si="6"/>
        <v>3936291.4987882883</v>
      </c>
    </row>
    <row r="24" spans="1:22" ht="15" hidden="1">
      <c r="A24" s="37" t="s">
        <v>109</v>
      </c>
      <c r="B24" s="1">
        <f>VOC!B53</f>
        <v>17554020.186230961</v>
      </c>
      <c r="C24" s="1">
        <f>VOC!C53</f>
        <v>14842539.382183766</v>
      </c>
      <c r="D24" s="1">
        <f>VOC!D53</f>
        <v>14288084.070606731</v>
      </c>
      <c r="E24" s="1">
        <f>NOx!B53</f>
        <v>21152308.810516909</v>
      </c>
      <c r="F24" s="1">
        <f>NOx!C53</f>
        <v>14973198.899887774</v>
      </c>
      <c r="G24" s="1">
        <f>NOx!D53</f>
        <v>13924509.818284234</v>
      </c>
      <c r="H24" s="1">
        <f>CO!B53</f>
        <v>82924835.391298041</v>
      </c>
      <c r="I24" s="1">
        <f>CO!C53</f>
        <v>63601216.214419223</v>
      </c>
      <c r="J24" s="1">
        <f>CO!D53</f>
        <v>61285508.69762335</v>
      </c>
      <c r="K24" s="1">
        <f>'SO2'!B53</f>
        <v>14354370.358929439</v>
      </c>
      <c r="L24" s="1">
        <f>'SO2'!C53</f>
        <v>10928888.991022648</v>
      </c>
      <c r="M24" s="1">
        <f>'SO2'!D53</f>
        <v>10078786.249373101</v>
      </c>
      <c r="N24" s="1">
        <f>'NH3'!B53</f>
        <v>3762520.8845666633</v>
      </c>
      <c r="O24" s="1">
        <f>'NH3'!C53</f>
        <v>3864150.0393098132</v>
      </c>
      <c r="P24" s="1">
        <f>'NH3'!D53</f>
        <v>3878195.1377296755</v>
      </c>
      <c r="Q24" s="1">
        <f>'PM10'!B53</f>
        <v>12921542.130822551</v>
      </c>
      <c r="R24" s="1">
        <f>'PM10'!C53</f>
        <v>12606193.112675115</v>
      </c>
      <c r="S24" s="1">
        <f>'PM10'!D53</f>
        <v>12530893.195283687</v>
      </c>
      <c r="T24" s="1">
        <f>PM2.5!B53</f>
        <v>4300711.8754876666</v>
      </c>
      <c r="U24" s="1">
        <f>PM2.5!C53</f>
        <v>4008914.2205488896</v>
      </c>
      <c r="V24" s="1">
        <f>PM2.5!D53</f>
        <v>3936289.2314882888</v>
      </c>
    </row>
    <row r="26" spans="1:22">
      <c r="B26" s="5" t="s">
        <v>124</v>
      </c>
      <c r="C26" s="5" t="s">
        <v>125</v>
      </c>
      <c r="D26" s="5" t="s">
        <v>126</v>
      </c>
      <c r="E26" s="5" t="s">
        <v>127</v>
      </c>
      <c r="F26" s="5" t="s">
        <v>84</v>
      </c>
      <c r="G26" s="5" t="s">
        <v>128</v>
      </c>
    </row>
    <row r="27" spans="1:22">
      <c r="A27">
        <v>2005</v>
      </c>
      <c r="B27" s="1">
        <v>146026.94</v>
      </c>
      <c r="C27" s="1">
        <v>1801698.8</v>
      </c>
      <c r="D27" s="1">
        <v>146311.88699999999</v>
      </c>
      <c r="E27" s="1">
        <v>134603.53</v>
      </c>
      <c r="F27" s="1">
        <v>1085893.6000000001</v>
      </c>
      <c r="G27" s="1">
        <v>62132.041698635498</v>
      </c>
    </row>
    <row r="28" spans="1:22">
      <c r="A28">
        <v>2012</v>
      </c>
      <c r="B28" s="1">
        <v>65802.41174512</v>
      </c>
      <c r="C28" s="1">
        <v>729238.28402915399</v>
      </c>
      <c r="D28" s="1">
        <v>28735.2187337123</v>
      </c>
      <c r="E28" s="1">
        <v>26283.5848102132</v>
      </c>
      <c r="F28" s="1">
        <v>227778.94404281801</v>
      </c>
      <c r="G28" s="1">
        <v>27960.6086680714</v>
      </c>
      <c r="H28" s="17"/>
    </row>
    <row r="29" spans="1:22">
      <c r="A29">
        <v>2014</v>
      </c>
      <c r="B29" s="1">
        <v>214405.92589844999</v>
      </c>
      <c r="C29" s="1">
        <v>2386625.7773015201</v>
      </c>
      <c r="D29" s="1">
        <v>214575.59461726999</v>
      </c>
      <c r="E29" s="1">
        <v>197409.54704416799</v>
      </c>
      <c r="F29" s="1">
        <v>1591926.0798428501</v>
      </c>
      <c r="G29" s="1">
        <v>91023.721042799996</v>
      </c>
    </row>
    <row r="30" spans="1:22">
      <c r="A30" s="144" t="s">
        <v>132</v>
      </c>
      <c r="B30" s="144"/>
    </row>
    <row r="31" spans="1:22" ht="36">
      <c r="A31" s="8" t="s">
        <v>107</v>
      </c>
      <c r="B31" s="30" t="s">
        <v>100</v>
      </c>
      <c r="C31" s="30" t="s">
        <v>102</v>
      </c>
      <c r="D31" s="30" t="s">
        <v>105</v>
      </c>
      <c r="E31" s="30" t="s">
        <v>104</v>
      </c>
      <c r="F31" s="30" t="s">
        <v>103</v>
      </c>
      <c r="G31" s="30" t="s">
        <v>101</v>
      </c>
      <c r="H31" s="30" t="s">
        <v>99</v>
      </c>
      <c r="I31" s="30" t="s">
        <v>112</v>
      </c>
      <c r="J31" s="30" t="s">
        <v>116</v>
      </c>
      <c r="K31" s="30" t="s">
        <v>122</v>
      </c>
      <c r="L31" s="30" t="s">
        <v>120</v>
      </c>
      <c r="M31" s="30" t="s">
        <v>118</v>
      </c>
      <c r="N31" s="30" t="s">
        <v>114</v>
      </c>
      <c r="O31" s="30" t="s">
        <v>110</v>
      </c>
      <c r="P31" s="30" t="s">
        <v>113</v>
      </c>
      <c r="Q31" s="30" t="s">
        <v>117</v>
      </c>
      <c r="R31" s="30" t="s">
        <v>121</v>
      </c>
      <c r="S31" s="30" t="s">
        <v>123</v>
      </c>
      <c r="T31" s="30" t="s">
        <v>119</v>
      </c>
      <c r="U31" s="30" t="s">
        <v>115</v>
      </c>
      <c r="V31" s="30" t="s">
        <v>111</v>
      </c>
    </row>
    <row r="32" spans="1:22" ht="15">
      <c r="A32" s="31" t="s">
        <v>87</v>
      </c>
      <c r="B32" s="8">
        <v>0</v>
      </c>
      <c r="C32" s="8">
        <v>0</v>
      </c>
      <c r="D32" s="11">
        <v>1030391.4513588737</v>
      </c>
      <c r="E32" s="11">
        <v>8858991.6171695124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11">
        <v>1030562.3825012173</v>
      </c>
      <c r="L32" s="11">
        <v>8860700.9285966232</v>
      </c>
      <c r="M32" s="8">
        <v>1</v>
      </c>
      <c r="N32" s="8">
        <v>0</v>
      </c>
      <c r="O32" s="8">
        <v>0</v>
      </c>
      <c r="P32" s="8">
        <v>0</v>
      </c>
      <c r="Q32" s="8">
        <v>0</v>
      </c>
      <c r="R32" s="11">
        <v>8861042.7908746917</v>
      </c>
      <c r="S32" s="11">
        <v>1030596.5687289496</v>
      </c>
      <c r="T32" s="8">
        <v>2</v>
      </c>
      <c r="U32" s="8">
        <v>0</v>
      </c>
      <c r="V32" s="8">
        <v>0</v>
      </c>
    </row>
    <row r="33" spans="1:22" ht="15">
      <c r="A33" s="31" t="s">
        <v>69</v>
      </c>
      <c r="B33" s="8">
        <v>0</v>
      </c>
      <c r="C33" s="8">
        <v>0</v>
      </c>
      <c r="D33" s="8">
        <v>0</v>
      </c>
      <c r="E33" s="8">
        <v>0</v>
      </c>
      <c r="F33" s="11">
        <v>3251989.7467090422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1</v>
      </c>
      <c r="M33" s="11">
        <v>3391019.7488237657</v>
      </c>
      <c r="N33" s="8">
        <v>0</v>
      </c>
      <c r="O33" s="8">
        <v>0</v>
      </c>
      <c r="P33" s="8">
        <v>0</v>
      </c>
      <c r="Q33" s="8">
        <v>0</v>
      </c>
      <c r="R33" s="8">
        <v>2</v>
      </c>
      <c r="S33" s="8">
        <v>2</v>
      </c>
      <c r="T33" s="11">
        <v>3418825.7491757423</v>
      </c>
      <c r="U33" s="8">
        <v>0</v>
      </c>
      <c r="V33" s="8">
        <v>0</v>
      </c>
    </row>
    <row r="34" spans="1:22" ht="15">
      <c r="A34" s="31" t="s">
        <v>55</v>
      </c>
      <c r="B34" s="11">
        <v>1922722.8936889328</v>
      </c>
      <c r="C34" s="11">
        <v>153068.48065252227</v>
      </c>
      <c r="D34" s="11">
        <v>56665.722319171568</v>
      </c>
      <c r="E34" s="11">
        <v>59341.801626639433</v>
      </c>
      <c r="F34" s="11">
        <v>772.58876290186629</v>
      </c>
      <c r="G34" s="11">
        <v>270006.97589237784</v>
      </c>
      <c r="H34" s="11">
        <v>67690.391749893548</v>
      </c>
      <c r="I34" s="11">
        <v>1525794.4575258831</v>
      </c>
      <c r="J34" s="11">
        <v>53542.198920911338</v>
      </c>
      <c r="K34" s="11">
        <v>47071.631022884016</v>
      </c>
      <c r="L34" s="11">
        <v>48552.836505135143</v>
      </c>
      <c r="M34" s="11">
        <v>894.05007302841057</v>
      </c>
      <c r="N34" s="11">
        <v>290820.86099613551</v>
      </c>
      <c r="O34" s="11">
        <v>60670.069954228224</v>
      </c>
      <c r="P34" s="11">
        <v>1455335.6116566851</v>
      </c>
      <c r="Q34" s="11">
        <v>22077.679007569383</v>
      </c>
      <c r="R34" s="11">
        <v>43269.407044196247</v>
      </c>
      <c r="S34" s="11">
        <v>41949.36094719205</v>
      </c>
      <c r="T34" s="11">
        <v>916.30550170940273</v>
      </c>
      <c r="U34" s="11">
        <v>293277.33007326454</v>
      </c>
      <c r="V34" s="11">
        <v>55550.569629730882</v>
      </c>
    </row>
    <row r="35" spans="1:22" ht="30">
      <c r="A35" s="31" t="s">
        <v>88</v>
      </c>
      <c r="B35" s="11">
        <v>130163.8652977</v>
      </c>
      <c r="C35" s="11">
        <v>97485.305015680016</v>
      </c>
      <c r="D35" s="11">
        <v>10673.041295853</v>
      </c>
      <c r="E35" s="11">
        <v>11627.617935865501</v>
      </c>
      <c r="F35" s="8">
        <v>0</v>
      </c>
      <c r="G35" s="11">
        <v>11862.000983270002</v>
      </c>
      <c r="H35" s="11">
        <v>4570.3234007004794</v>
      </c>
      <c r="I35" s="11">
        <v>148800.29429995248</v>
      </c>
      <c r="J35" s="11">
        <v>45744.950783049535</v>
      </c>
      <c r="K35" s="11">
        <v>4546.3381332946255</v>
      </c>
      <c r="L35" s="11">
        <v>4991.9960038741301</v>
      </c>
      <c r="M35" s="8">
        <v>1</v>
      </c>
      <c r="N35" s="11">
        <v>15225.35012937289</v>
      </c>
      <c r="O35" s="11">
        <v>5860.8072181394082</v>
      </c>
      <c r="P35" s="11">
        <v>154391.45752278247</v>
      </c>
      <c r="Q35" s="11">
        <v>49295.095968223643</v>
      </c>
      <c r="R35" s="11">
        <v>5367.0091990103701</v>
      </c>
      <c r="S35" s="11">
        <v>4888.0819026695981</v>
      </c>
      <c r="T35" s="8">
        <v>2</v>
      </c>
      <c r="U35" s="11">
        <v>16375.750984191576</v>
      </c>
      <c r="V35" s="11">
        <v>6300.8301378980323</v>
      </c>
    </row>
    <row r="36" spans="1:22" ht="15">
      <c r="A36" s="31" t="s">
        <v>52</v>
      </c>
      <c r="B36" s="11">
        <v>1696901.9730626885</v>
      </c>
      <c r="C36" s="11">
        <v>1216362.4686014496</v>
      </c>
      <c r="D36" s="11">
        <v>1079906.1445183337</v>
      </c>
      <c r="E36" s="11">
        <v>1349638.8202514767</v>
      </c>
      <c r="F36" s="11">
        <v>133961.58005838329</v>
      </c>
      <c r="G36" s="11">
        <v>7410946.4572741948</v>
      </c>
      <c r="H36" s="11">
        <v>7530578.1706091259</v>
      </c>
      <c r="I36" s="11">
        <v>1686274.2478981242</v>
      </c>
      <c r="J36" s="11">
        <v>1209016.9451217502</v>
      </c>
      <c r="K36" s="11">
        <v>1043330.7659092827</v>
      </c>
      <c r="L36" s="11">
        <v>1313196.2657779516</v>
      </c>
      <c r="M36" s="11">
        <v>133495.64655048837</v>
      </c>
      <c r="N36" s="11">
        <v>7136867.9013778903</v>
      </c>
      <c r="O36" s="11">
        <v>7213031.0516146868</v>
      </c>
      <c r="P36" s="11">
        <v>1628711.8186371757</v>
      </c>
      <c r="Q36" s="11">
        <v>1126860.561201388</v>
      </c>
      <c r="R36" s="11">
        <v>1303816.8546383015</v>
      </c>
      <c r="S36" s="11">
        <v>1034149.9481549278</v>
      </c>
      <c r="T36" s="11">
        <v>133402.45984890932</v>
      </c>
      <c r="U36" s="11">
        <v>7011602.6087853191</v>
      </c>
      <c r="V36" s="11">
        <v>7125825.6268679667</v>
      </c>
    </row>
    <row r="37" spans="1:22" ht="15">
      <c r="A37" s="31" t="s">
        <v>54</v>
      </c>
      <c r="B37" s="11">
        <v>2115407.6266613184</v>
      </c>
      <c r="C37" s="11">
        <v>197341.18746261927</v>
      </c>
      <c r="D37" s="11">
        <v>201137.75712026237</v>
      </c>
      <c r="E37" s="11">
        <v>211806.87949269841</v>
      </c>
      <c r="F37" s="11">
        <v>1972.3580618592346</v>
      </c>
      <c r="G37" s="11">
        <v>19502717.527522307</v>
      </c>
      <c r="H37" s="11">
        <v>2691844.0986703155</v>
      </c>
      <c r="I37" s="11">
        <v>1616867.4856810723</v>
      </c>
      <c r="J37" s="11">
        <v>2748.5373804668097</v>
      </c>
      <c r="K37" s="11">
        <v>152333.09290711366</v>
      </c>
      <c r="L37" s="11">
        <v>161430.75806379711</v>
      </c>
      <c r="M37" s="11">
        <v>2230.20053201675</v>
      </c>
      <c r="N37" s="11">
        <v>14125265.60087141</v>
      </c>
      <c r="O37" s="11">
        <v>1968744.0894653748</v>
      </c>
      <c r="P37" s="11">
        <v>1439669.7787106254</v>
      </c>
      <c r="Q37" s="11">
        <v>2807.5747834666799</v>
      </c>
      <c r="R37" s="11">
        <v>145049.23410760408</v>
      </c>
      <c r="S37" s="11">
        <v>136523.08695020221</v>
      </c>
      <c r="T37" s="11">
        <v>2291.7523300383341</v>
      </c>
      <c r="U37" s="11">
        <v>13696751.988544166</v>
      </c>
      <c r="V37" s="11">
        <v>1760766.6528382334</v>
      </c>
    </row>
    <row r="38" spans="1:22" ht="15">
      <c r="A38" s="31" t="s">
        <v>53</v>
      </c>
      <c r="B38" s="11">
        <v>9142273.6870949138</v>
      </c>
      <c r="C38" s="11">
        <v>177977.27152994747</v>
      </c>
      <c r="D38" s="11">
        <v>236927.26502335217</v>
      </c>
      <c r="E38" s="11">
        <v>308497.48474022222</v>
      </c>
      <c r="F38" s="11">
        <v>156527.82312875663</v>
      </c>
      <c r="G38" s="11">
        <v>43356129.957800545</v>
      </c>
      <c r="H38" s="11">
        <v>3949361.9071620968</v>
      </c>
      <c r="I38" s="11">
        <v>5661469.210041876</v>
      </c>
      <c r="J38" s="11">
        <v>25151.532186316406</v>
      </c>
      <c r="K38" s="11">
        <v>138196.7415955303</v>
      </c>
      <c r="L38" s="11">
        <v>210035.02835517656</v>
      </c>
      <c r="M38" s="11">
        <v>107497.66496555993</v>
      </c>
      <c r="N38" s="11">
        <v>29758718.30090747</v>
      </c>
      <c r="O38" s="11">
        <v>2407640.4405797394</v>
      </c>
      <c r="P38" s="11">
        <v>4946216.9457203886</v>
      </c>
      <c r="Q38" s="11">
        <v>26022.391866248239</v>
      </c>
      <c r="R38" s="11">
        <v>192773.44555060237</v>
      </c>
      <c r="S38" s="11">
        <v>119321.65100545803</v>
      </c>
      <c r="T38" s="11">
        <v>93132.649406497076</v>
      </c>
      <c r="U38" s="11">
        <v>27968887.571078792</v>
      </c>
      <c r="V38" s="11">
        <v>2163106.4682765771</v>
      </c>
    </row>
    <row r="39" spans="1:22" ht="15">
      <c r="A39" s="31" t="s">
        <v>90</v>
      </c>
      <c r="B39" s="8">
        <v>0</v>
      </c>
      <c r="C39" s="8">
        <v>0</v>
      </c>
      <c r="D39" s="11">
        <v>49788.916811549345</v>
      </c>
      <c r="E39" s="11">
        <v>54070.76379567312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11">
        <v>36911.184909839059</v>
      </c>
      <c r="L39" s="11">
        <v>40085.546923138136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11">
        <v>38554.270864371516</v>
      </c>
      <c r="S39" s="11">
        <v>35501.17012047024</v>
      </c>
      <c r="T39" s="8">
        <v>0</v>
      </c>
      <c r="U39" s="8">
        <v>0</v>
      </c>
      <c r="V39" s="8">
        <v>0</v>
      </c>
    </row>
    <row r="40" spans="1:22" ht="15">
      <c r="A40" s="31" t="s">
        <v>91</v>
      </c>
      <c r="B40" s="8">
        <v>0</v>
      </c>
      <c r="C40" s="8">
        <v>0</v>
      </c>
      <c r="D40" s="11">
        <v>20928.944360921847</v>
      </c>
      <c r="E40" s="11">
        <v>22728.833637896736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11">
        <v>15894.038283660699</v>
      </c>
      <c r="L40" s="11">
        <v>17260.925621168619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11">
        <v>16353.544148918676</v>
      </c>
      <c r="S40" s="11">
        <v>15058.512068547527</v>
      </c>
      <c r="T40" s="8">
        <v>0</v>
      </c>
      <c r="U40" s="8">
        <v>0</v>
      </c>
      <c r="V40" s="8">
        <v>0</v>
      </c>
    </row>
    <row r="41" spans="1:22" ht="15">
      <c r="A41" s="31" t="s">
        <v>49</v>
      </c>
      <c r="B41" s="11">
        <v>3729161.1039542407</v>
      </c>
      <c r="C41" s="11">
        <v>10380882.683560532</v>
      </c>
      <c r="D41" s="11">
        <v>496876.95352981059</v>
      </c>
      <c r="E41" s="11">
        <v>602236.04686799773</v>
      </c>
      <c r="F41" s="11">
        <v>21995.150049390981</v>
      </c>
      <c r="G41" s="11">
        <v>603788.39815941337</v>
      </c>
      <c r="H41" s="11">
        <v>41088.508189986707</v>
      </c>
      <c r="I41" s="11">
        <v>2084689.3615789877</v>
      </c>
      <c r="J41" s="11">
        <v>7859810.2596115125</v>
      </c>
      <c r="K41" s="11">
        <v>442160.66326367937</v>
      </c>
      <c r="L41" s="11">
        <v>537871.99894850911</v>
      </c>
      <c r="M41" s="11">
        <v>34341.140700979922</v>
      </c>
      <c r="N41" s="11">
        <v>664940.16260205908</v>
      </c>
      <c r="O41" s="11">
        <v>39635.572276799925</v>
      </c>
      <c r="P41" s="11">
        <v>2089422.1884139576</v>
      </c>
      <c r="Q41" s="11">
        <v>7159568.5069708377</v>
      </c>
      <c r="R41" s="11">
        <v>518377.33752606902</v>
      </c>
      <c r="S41" s="11">
        <v>423058.38019187946</v>
      </c>
      <c r="T41" s="11">
        <v>34954.633788769941</v>
      </c>
      <c r="U41" s="11">
        <v>713779.75360645948</v>
      </c>
      <c r="V41" s="11">
        <v>41503.764467569934</v>
      </c>
    </row>
    <row r="42" spans="1:22" ht="15">
      <c r="A42" s="31" t="s">
        <v>50</v>
      </c>
      <c r="B42" s="11">
        <v>2226249.8068571175</v>
      </c>
      <c r="C42" s="11">
        <v>2082159.277806693</v>
      </c>
      <c r="D42" s="11">
        <v>433380.94644953869</v>
      </c>
      <c r="E42" s="11">
        <v>646373.1261045729</v>
      </c>
      <c r="F42" s="11">
        <v>158524.49089632859</v>
      </c>
      <c r="G42" s="11">
        <v>3214833.4259659443</v>
      </c>
      <c r="H42" s="11">
        <v>1309894.6881256395</v>
      </c>
      <c r="I42" s="11">
        <v>2059875.9889618817</v>
      </c>
      <c r="J42" s="11">
        <v>1683780.8827186394</v>
      </c>
      <c r="K42" s="11">
        <v>413872.64932238759</v>
      </c>
      <c r="L42" s="11">
        <v>615837.68867974344</v>
      </c>
      <c r="M42" s="11">
        <v>157894.44076397427</v>
      </c>
      <c r="N42" s="11">
        <v>3054827.3898348804</v>
      </c>
      <c r="O42" s="11">
        <v>1187965.252751596</v>
      </c>
      <c r="P42" s="11">
        <v>2021334.1637226173</v>
      </c>
      <c r="Q42" s="11">
        <v>1643060.7552753645</v>
      </c>
      <c r="R42" s="11">
        <v>610060.16212992033</v>
      </c>
      <c r="S42" s="11">
        <v>411207.73871799221</v>
      </c>
      <c r="T42" s="11">
        <v>157894.44077800962</v>
      </c>
      <c r="U42" s="11">
        <v>3030283.0468511698</v>
      </c>
      <c r="V42" s="11">
        <v>1176038.0600655582</v>
      </c>
    </row>
    <row r="43" spans="1:22" ht="15">
      <c r="A43" s="49" t="s">
        <v>51</v>
      </c>
      <c r="B43" s="50">
        <v>189428</v>
      </c>
      <c r="C43" s="50">
        <v>49094</v>
      </c>
      <c r="D43" s="50">
        <v>684035</v>
      </c>
      <c r="E43" s="50">
        <v>796229</v>
      </c>
      <c r="F43" s="50">
        <v>36777</v>
      </c>
      <c r="G43" s="50">
        <v>8554551</v>
      </c>
      <c r="H43" s="50">
        <v>1958992</v>
      </c>
      <c r="I43" s="50">
        <v>189429</v>
      </c>
      <c r="J43" s="50">
        <v>49094</v>
      </c>
      <c r="K43" s="50">
        <v>684035</v>
      </c>
      <c r="L43" s="50">
        <v>796229</v>
      </c>
      <c r="M43" s="50">
        <v>36777</v>
      </c>
      <c r="N43" s="50">
        <v>8554552</v>
      </c>
      <c r="O43" s="50">
        <v>1958993</v>
      </c>
      <c r="P43" s="50">
        <v>189430</v>
      </c>
      <c r="Q43" s="50">
        <v>49094</v>
      </c>
      <c r="R43" s="50">
        <v>796229</v>
      </c>
      <c r="S43" s="50">
        <v>684035</v>
      </c>
      <c r="T43" s="50">
        <v>36777</v>
      </c>
      <c r="U43" s="50">
        <v>8554553</v>
      </c>
      <c r="V43" s="50">
        <v>1958994</v>
      </c>
    </row>
    <row r="44" spans="1:22" ht="30">
      <c r="A44" s="31" t="s">
        <v>89</v>
      </c>
      <c r="B44" s="11">
        <v>1801698.8</v>
      </c>
      <c r="C44" s="11">
        <v>1085893.6000000001</v>
      </c>
      <c r="D44" s="11">
        <v>134603.53</v>
      </c>
      <c r="E44" s="11">
        <v>146311.88699999999</v>
      </c>
      <c r="F44" s="8">
        <v>0</v>
      </c>
      <c r="G44" s="11">
        <v>146026.94</v>
      </c>
      <c r="H44" s="11">
        <v>62132.041698635498</v>
      </c>
      <c r="I44" s="11">
        <v>729238.28402915399</v>
      </c>
      <c r="J44" s="11">
        <v>227778.94404281801</v>
      </c>
      <c r="K44" s="11">
        <v>26283.5848102132</v>
      </c>
      <c r="L44" s="11">
        <v>28735.2187337123</v>
      </c>
      <c r="M44" s="8">
        <v>0</v>
      </c>
      <c r="N44" s="11">
        <v>65802.41174512</v>
      </c>
      <c r="O44" s="11">
        <v>27960.6086680714</v>
      </c>
      <c r="P44" s="11">
        <v>2386625.7773015201</v>
      </c>
      <c r="Q44" s="11">
        <v>1591926.0798428501</v>
      </c>
      <c r="R44" s="11">
        <v>214575.59461726999</v>
      </c>
      <c r="S44" s="11">
        <v>197409.54704416799</v>
      </c>
      <c r="T44" s="8">
        <v>0</v>
      </c>
      <c r="U44" s="11">
        <v>214405.92589844999</v>
      </c>
      <c r="V44" s="11">
        <v>91023.721042799996</v>
      </c>
    </row>
    <row r="45" spans="1:22" ht="18">
      <c r="A45" s="51" t="s">
        <v>98</v>
      </c>
      <c r="B45" s="52">
        <v>734587</v>
      </c>
      <c r="C45" s="52">
        <v>95086</v>
      </c>
      <c r="D45" s="52">
        <v>432402</v>
      </c>
      <c r="E45" s="52">
        <v>1666188</v>
      </c>
      <c r="F45" s="52">
        <v>546034</v>
      </c>
      <c r="G45" s="52">
        <v>3789362</v>
      </c>
      <c r="H45" s="52">
        <v>1281095</v>
      </c>
      <c r="I45" s="52">
        <v>734587</v>
      </c>
      <c r="J45" s="52">
        <v>95086</v>
      </c>
      <c r="K45" s="52">
        <v>432402</v>
      </c>
      <c r="L45" s="52">
        <v>1666188</v>
      </c>
      <c r="M45" s="52">
        <v>546034</v>
      </c>
      <c r="N45" s="52">
        <v>3789362</v>
      </c>
      <c r="O45" s="52">
        <v>1281095</v>
      </c>
      <c r="P45" s="52">
        <v>734587</v>
      </c>
      <c r="Q45" s="52">
        <v>95086</v>
      </c>
      <c r="R45" s="52">
        <v>1666188</v>
      </c>
      <c r="S45" s="52">
        <v>432402</v>
      </c>
      <c r="T45" s="52">
        <v>546034</v>
      </c>
      <c r="U45" s="52">
        <v>3789362</v>
      </c>
      <c r="V45" s="52">
        <v>1281095</v>
      </c>
    </row>
    <row r="46" spans="1:22" ht="15">
      <c r="A46" s="31" t="s">
        <v>92</v>
      </c>
      <c r="B46" s="35">
        <v>524837</v>
      </c>
      <c r="C46" s="35">
        <v>5309</v>
      </c>
      <c r="D46" s="35">
        <v>10395</v>
      </c>
      <c r="E46" s="35">
        <v>14665</v>
      </c>
      <c r="F46" s="35">
        <v>21312</v>
      </c>
      <c r="G46" s="35">
        <v>4403745</v>
      </c>
      <c r="H46" s="35">
        <v>270872</v>
      </c>
      <c r="I46" s="35">
        <v>524837</v>
      </c>
      <c r="J46" s="35">
        <v>5309</v>
      </c>
      <c r="K46" s="35">
        <v>10395</v>
      </c>
      <c r="L46" s="35">
        <v>14665</v>
      </c>
      <c r="M46" s="35">
        <v>21312</v>
      </c>
      <c r="N46" s="35">
        <v>4403745</v>
      </c>
      <c r="O46" s="35">
        <v>270872</v>
      </c>
      <c r="P46" s="35">
        <v>524837</v>
      </c>
      <c r="Q46" s="35">
        <v>5309</v>
      </c>
      <c r="R46" s="35">
        <v>14665</v>
      </c>
      <c r="S46" s="35">
        <v>10395</v>
      </c>
      <c r="T46" s="35">
        <v>21312</v>
      </c>
      <c r="U46" s="35">
        <v>4403745</v>
      </c>
      <c r="V46" s="35">
        <v>270872</v>
      </c>
    </row>
    <row r="47" spans="1:22" ht="15">
      <c r="A47" s="31" t="s">
        <v>93</v>
      </c>
      <c r="B47" s="35">
        <v>857977</v>
      </c>
      <c r="C47" s="35">
        <v>1664040</v>
      </c>
      <c r="D47" s="35">
        <v>68689</v>
      </c>
      <c r="E47" s="35">
        <v>117669</v>
      </c>
      <c r="F47" s="35">
        <v>21268</v>
      </c>
      <c r="G47" s="35">
        <v>1270438</v>
      </c>
      <c r="H47" s="35">
        <v>447313</v>
      </c>
      <c r="I47" s="35">
        <v>857977</v>
      </c>
      <c r="J47" s="35">
        <v>1664040</v>
      </c>
      <c r="K47" s="35">
        <v>68689</v>
      </c>
      <c r="L47" s="35">
        <v>117669</v>
      </c>
      <c r="M47" s="35">
        <v>21268</v>
      </c>
      <c r="N47" s="35">
        <v>1270438</v>
      </c>
      <c r="O47" s="35">
        <v>447313</v>
      </c>
      <c r="P47" s="35">
        <v>857977</v>
      </c>
      <c r="Q47" s="35">
        <v>1664040</v>
      </c>
      <c r="R47" s="35">
        <v>117669</v>
      </c>
      <c r="S47" s="35">
        <v>68689</v>
      </c>
      <c r="T47" s="35">
        <v>21268</v>
      </c>
      <c r="U47" s="35">
        <v>1270438</v>
      </c>
      <c r="V47" s="35">
        <v>447313</v>
      </c>
    </row>
    <row r="48" spans="1:22" ht="15">
      <c r="A48" s="31" t="s">
        <v>94</v>
      </c>
      <c r="B48" s="35">
        <v>249045</v>
      </c>
      <c r="C48" s="35">
        <v>101047</v>
      </c>
      <c r="D48" s="35">
        <v>92861</v>
      </c>
      <c r="E48" s="35">
        <v>143816</v>
      </c>
      <c r="F48" s="35">
        <v>486484</v>
      </c>
      <c r="G48" s="35">
        <v>644733</v>
      </c>
      <c r="H48" s="35">
        <v>586842</v>
      </c>
      <c r="I48" s="35">
        <v>249045</v>
      </c>
      <c r="J48" s="35">
        <v>101047</v>
      </c>
      <c r="K48" s="35">
        <v>92861</v>
      </c>
      <c r="L48" s="35">
        <v>143816</v>
      </c>
      <c r="M48" s="35">
        <v>486484</v>
      </c>
      <c r="N48" s="35">
        <v>644733</v>
      </c>
      <c r="O48" s="35">
        <v>586842</v>
      </c>
      <c r="P48" s="35">
        <v>249045</v>
      </c>
      <c r="Q48" s="35">
        <v>101047</v>
      </c>
      <c r="R48" s="35">
        <v>143816</v>
      </c>
      <c r="S48" s="35">
        <v>92861</v>
      </c>
      <c r="T48" s="35">
        <v>486484</v>
      </c>
      <c r="U48" s="35">
        <v>644733</v>
      </c>
      <c r="V48" s="35">
        <v>586842</v>
      </c>
    </row>
    <row r="49" spans="1:22" ht="15">
      <c r="A49" s="31" t="s">
        <v>95</v>
      </c>
      <c r="B49" s="35">
        <v>147419</v>
      </c>
      <c r="C49" s="35">
        <v>8270</v>
      </c>
      <c r="D49" s="35">
        <v>6372</v>
      </c>
      <c r="E49" s="35">
        <v>6955</v>
      </c>
      <c r="F49" s="35">
        <v>2547</v>
      </c>
      <c r="G49" s="35">
        <v>1455121</v>
      </c>
      <c r="H49" s="35">
        <v>183429</v>
      </c>
      <c r="I49" s="35">
        <v>147419</v>
      </c>
      <c r="J49" s="35">
        <v>8270</v>
      </c>
      <c r="K49" s="35">
        <v>6372</v>
      </c>
      <c r="L49" s="35">
        <v>6955</v>
      </c>
      <c r="M49" s="35">
        <v>2547</v>
      </c>
      <c r="N49" s="35">
        <v>1455121</v>
      </c>
      <c r="O49" s="35">
        <v>183429</v>
      </c>
      <c r="P49" s="35">
        <v>147419</v>
      </c>
      <c r="Q49" s="35">
        <v>8270</v>
      </c>
      <c r="R49" s="35">
        <v>6955</v>
      </c>
      <c r="S49" s="35">
        <v>6372</v>
      </c>
      <c r="T49" s="35">
        <v>2547</v>
      </c>
      <c r="U49" s="35">
        <v>1455121</v>
      </c>
      <c r="V49" s="35">
        <v>183429</v>
      </c>
    </row>
    <row r="50" spans="1:22" ht="15">
      <c r="A50" s="31" t="s">
        <v>96</v>
      </c>
      <c r="B50" s="35">
        <v>258510</v>
      </c>
      <c r="C50" s="35">
        <v>980359</v>
      </c>
      <c r="D50" s="35">
        <v>88132</v>
      </c>
      <c r="E50" s="35">
        <v>125385</v>
      </c>
      <c r="F50" s="36">
        <v>0</v>
      </c>
      <c r="G50" s="35">
        <v>88957</v>
      </c>
      <c r="H50" s="35">
        <v>113044</v>
      </c>
      <c r="I50" s="35">
        <v>258510</v>
      </c>
      <c r="J50" s="35">
        <v>980359</v>
      </c>
      <c r="K50" s="35">
        <v>88132</v>
      </c>
      <c r="L50" s="35">
        <v>125385</v>
      </c>
      <c r="M50" s="36">
        <v>0</v>
      </c>
      <c r="N50" s="35">
        <v>88957</v>
      </c>
      <c r="O50" s="35">
        <v>113044</v>
      </c>
      <c r="P50" s="35">
        <v>258510</v>
      </c>
      <c r="Q50" s="35">
        <v>980359</v>
      </c>
      <c r="R50" s="35">
        <v>125385</v>
      </c>
      <c r="S50" s="35">
        <v>88132</v>
      </c>
      <c r="T50" s="36">
        <v>0</v>
      </c>
      <c r="U50" s="35">
        <v>88957</v>
      </c>
      <c r="V50" s="35">
        <v>113044</v>
      </c>
    </row>
    <row r="51" spans="1:22" ht="15">
      <c r="A51" s="31" t="s">
        <v>97</v>
      </c>
      <c r="B51" s="35">
        <v>82581</v>
      </c>
      <c r="C51" s="35">
        <v>1961</v>
      </c>
      <c r="D51" s="36">
        <v>837</v>
      </c>
      <c r="E51" s="36">
        <v>839</v>
      </c>
      <c r="F51" s="36">
        <v>0</v>
      </c>
      <c r="G51" s="35">
        <v>89812</v>
      </c>
      <c r="H51" s="35">
        <v>51240</v>
      </c>
      <c r="I51" s="35">
        <v>82581</v>
      </c>
      <c r="J51" s="35">
        <v>1961</v>
      </c>
      <c r="K51" s="36">
        <v>837</v>
      </c>
      <c r="L51" s="36">
        <v>839</v>
      </c>
      <c r="M51" s="36">
        <v>0</v>
      </c>
      <c r="N51" s="35">
        <v>89812</v>
      </c>
      <c r="O51" s="35">
        <v>51240</v>
      </c>
      <c r="P51" s="35">
        <v>82581</v>
      </c>
      <c r="Q51" s="35">
        <v>1961</v>
      </c>
      <c r="R51" s="36">
        <v>839</v>
      </c>
      <c r="S51" s="36">
        <v>837</v>
      </c>
      <c r="T51" s="36">
        <v>0</v>
      </c>
      <c r="U51" s="35">
        <v>89812</v>
      </c>
      <c r="V51" s="35">
        <v>51240</v>
      </c>
    </row>
    <row r="53" spans="1:22" ht="15">
      <c r="A53" s="38" t="s">
        <v>108</v>
      </c>
      <c r="B53" s="1">
        <v>21152308.956616908</v>
      </c>
      <c r="C53" s="1">
        <v>14354370.674629444</v>
      </c>
      <c r="D53" s="1">
        <v>4300712.142787667</v>
      </c>
      <c r="E53" s="1">
        <v>12921541.991622556</v>
      </c>
      <c r="F53" s="1">
        <v>3762520.7376666628</v>
      </c>
      <c r="G53" s="1">
        <v>82924835.743598059</v>
      </c>
      <c r="H53" s="1">
        <v>17554020.087907761</v>
      </c>
      <c r="I53" s="1">
        <v>14973200.045987777</v>
      </c>
      <c r="J53" s="1">
        <v>10928889.306722647</v>
      </c>
      <c r="K53" s="1">
        <v>4008915.4878488895</v>
      </c>
      <c r="L53" s="1">
        <v>12606193.973475117</v>
      </c>
      <c r="M53" s="1">
        <v>3864151.8924098131</v>
      </c>
      <c r="N53" s="1">
        <v>63601217.566719219</v>
      </c>
      <c r="O53" s="1">
        <v>14842540.283860562</v>
      </c>
      <c r="P53" s="1">
        <v>13924511.964384232</v>
      </c>
      <c r="Q53" s="1">
        <v>10078786.565073099</v>
      </c>
      <c r="R53" s="1">
        <v>12530895.056083683</v>
      </c>
      <c r="S53" s="1">
        <v>3936291.4987882883</v>
      </c>
      <c r="T53" s="1">
        <v>3878198.9908296755</v>
      </c>
      <c r="U53" s="1">
        <v>61285511.049923368</v>
      </c>
      <c r="V53" s="1">
        <v>14288085.972283533</v>
      </c>
    </row>
    <row r="54" spans="1:22" ht="15" hidden="1">
      <c r="A54" s="37" t="s">
        <v>109</v>
      </c>
      <c r="B54" s="1">
        <v>21152308.810516909</v>
      </c>
      <c r="C54" s="1">
        <v>14354370.358929439</v>
      </c>
      <c r="D54" s="1">
        <v>4300711.8754876666</v>
      </c>
      <c r="E54" s="1">
        <v>12921542.130822551</v>
      </c>
      <c r="F54" s="1">
        <v>3762520.8845666633</v>
      </c>
      <c r="G54" s="1">
        <v>82924835.391298041</v>
      </c>
      <c r="H54" s="1">
        <v>17554020.186230961</v>
      </c>
      <c r="I54" s="1">
        <v>14973198.899887774</v>
      </c>
      <c r="J54" s="1">
        <v>10928888.991022648</v>
      </c>
      <c r="K54" s="1">
        <v>4008914.2205488896</v>
      </c>
      <c r="L54" s="1">
        <v>12606193.112675115</v>
      </c>
      <c r="M54" s="1">
        <v>3864150.0393098132</v>
      </c>
      <c r="N54" s="1">
        <v>63601216.214419223</v>
      </c>
      <c r="O54" s="1">
        <v>14842539.382183766</v>
      </c>
      <c r="P54" s="1">
        <v>13924509.818284234</v>
      </c>
      <c r="Q54" s="1">
        <v>10078786.249373101</v>
      </c>
      <c r="R54" s="1">
        <v>12530893.195283687</v>
      </c>
      <c r="S54" s="1">
        <v>3936289.2314882888</v>
      </c>
      <c r="T54" s="1">
        <v>3878195.1377296755</v>
      </c>
      <c r="U54" s="1">
        <v>61285508.69762335</v>
      </c>
      <c r="V54" s="1">
        <v>14288084.070606731</v>
      </c>
    </row>
    <row r="55" spans="1:22" ht="15">
      <c r="A55" s="3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3.5" thickBot="1">
      <c r="A56" s="144"/>
      <c r="B56" s="145" t="s">
        <v>131</v>
      </c>
      <c r="C56" s="144"/>
      <c r="D56" s="144"/>
      <c r="E56" s="144"/>
      <c r="F56" s="144"/>
      <c r="G56" s="144"/>
      <c r="H56" s="144"/>
      <c r="I56" s="144"/>
      <c r="J56" s="144"/>
      <c r="K56" s="145" t="s">
        <v>148</v>
      </c>
      <c r="L56" s="144"/>
      <c r="M56" s="144"/>
      <c r="N56" s="144"/>
    </row>
    <row r="57" spans="1:22" ht="36">
      <c r="A57" s="170" t="s">
        <v>107</v>
      </c>
      <c r="B57" s="28" t="s">
        <v>100</v>
      </c>
      <c r="C57" s="28" t="s">
        <v>102</v>
      </c>
      <c r="D57" s="28" t="s">
        <v>105</v>
      </c>
      <c r="E57" s="28" t="s">
        <v>104</v>
      </c>
      <c r="F57" s="28" t="s">
        <v>103</v>
      </c>
      <c r="G57" s="28" t="s">
        <v>101</v>
      </c>
      <c r="H57" s="28" t="s">
        <v>99</v>
      </c>
      <c r="I57" s="5"/>
      <c r="K57" s="55" t="s">
        <v>84</v>
      </c>
      <c r="L57" s="59">
        <v>2005</v>
      </c>
      <c r="M57" s="59">
        <v>2014</v>
      </c>
      <c r="O57" s="5"/>
      <c r="P57" s="5"/>
      <c r="V57" s="5"/>
    </row>
    <row r="58" spans="1:22" ht="15.75" thickBot="1">
      <c r="A58" s="171"/>
      <c r="B58" s="29" t="s">
        <v>106</v>
      </c>
      <c r="C58" s="29" t="s">
        <v>106</v>
      </c>
      <c r="D58" s="29" t="s">
        <v>106</v>
      </c>
      <c r="E58" s="29" t="s">
        <v>106</v>
      </c>
      <c r="F58" s="29" t="s">
        <v>106</v>
      </c>
      <c r="G58" s="29" t="s">
        <v>106</v>
      </c>
      <c r="H58" s="29" t="s">
        <v>106</v>
      </c>
      <c r="I58" s="1"/>
      <c r="K58" s="56" t="s">
        <v>149</v>
      </c>
      <c r="L58" s="60">
        <v>10380882.683560532</v>
      </c>
      <c r="M58" s="60">
        <v>7159568.5069708377</v>
      </c>
      <c r="O58" s="1"/>
      <c r="P58" s="1"/>
      <c r="V58" s="1"/>
    </row>
    <row r="59" spans="1:22" ht="30.75" thickBot="1">
      <c r="A59" s="26" t="s">
        <v>87</v>
      </c>
      <c r="B59" s="39"/>
      <c r="C59" s="40"/>
      <c r="D59" s="41">
        <v>1030391</v>
      </c>
      <c r="E59" s="41">
        <v>8858992</v>
      </c>
      <c r="F59" s="40"/>
      <c r="G59" s="39"/>
      <c r="H59" s="39"/>
      <c r="I59" s="1"/>
      <c r="K59" s="57" t="s">
        <v>150</v>
      </c>
      <c r="L59" s="60">
        <v>2082159.277806693</v>
      </c>
      <c r="M59" s="60">
        <v>1643060.7552753645</v>
      </c>
      <c r="O59" s="1"/>
      <c r="P59" s="1"/>
      <c r="V59" s="1"/>
    </row>
    <row r="60" spans="1:22" ht="15.75" thickBot="1">
      <c r="A60" s="26" t="s">
        <v>69</v>
      </c>
      <c r="B60" s="42"/>
      <c r="C60" s="40"/>
      <c r="D60" s="40"/>
      <c r="E60" s="40"/>
      <c r="F60" s="32">
        <v>3251990</v>
      </c>
      <c r="G60" s="42"/>
      <c r="H60" s="42"/>
      <c r="I60" s="1"/>
      <c r="K60" s="58" t="s">
        <v>81</v>
      </c>
      <c r="L60" s="60">
        <v>1216362.4686014496</v>
      </c>
      <c r="M60" s="60">
        <v>1126860.561201388</v>
      </c>
      <c r="O60" s="1"/>
      <c r="P60" s="1"/>
      <c r="V60" s="1"/>
    </row>
    <row r="61" spans="1:22" ht="15.75" thickBot="1">
      <c r="A61" s="26" t="s">
        <v>55</v>
      </c>
      <c r="B61" s="32">
        <v>1924925</v>
      </c>
      <c r="C61" s="32">
        <v>154016</v>
      </c>
      <c r="D61" s="32">
        <v>56687</v>
      </c>
      <c r="E61" s="32">
        <v>59366</v>
      </c>
      <c r="F61" s="40">
        <v>773</v>
      </c>
      <c r="G61" s="32">
        <v>270007</v>
      </c>
      <c r="H61" s="32">
        <v>67690</v>
      </c>
      <c r="K61" s="58" t="s">
        <v>83</v>
      </c>
      <c r="L61" s="60">
        <v>447894.97313082154</v>
      </c>
      <c r="M61" s="60">
        <v>74180.349759259712</v>
      </c>
    </row>
    <row r="62" spans="1:22" ht="15.75" thickBot="1">
      <c r="A62" s="26" t="s">
        <v>88</v>
      </c>
      <c r="B62" s="43">
        <v>647884</v>
      </c>
      <c r="C62" s="43">
        <v>420110</v>
      </c>
      <c r="D62" s="43">
        <v>49541</v>
      </c>
      <c r="E62" s="43">
        <v>53918</v>
      </c>
      <c r="F62" s="44"/>
      <c r="G62" s="43">
        <v>54049</v>
      </c>
      <c r="H62" s="43">
        <v>44990</v>
      </c>
      <c r="K62" s="58" t="s">
        <v>82</v>
      </c>
      <c r="L62" s="60">
        <v>177977.27152994747</v>
      </c>
      <c r="M62" s="60">
        <v>26022.391866248239</v>
      </c>
    </row>
    <row r="63" spans="1:22" ht="15.75" thickBot="1">
      <c r="A63" s="26" t="s">
        <v>52</v>
      </c>
      <c r="B63" s="47">
        <v>1699532</v>
      </c>
      <c r="C63" s="47">
        <v>1259635</v>
      </c>
      <c r="D63" s="47">
        <v>1081816</v>
      </c>
      <c r="E63" s="47">
        <v>1354638</v>
      </c>
      <c r="F63" s="47">
        <v>134080</v>
      </c>
      <c r="G63" s="47">
        <v>7413762</v>
      </c>
      <c r="H63" s="47">
        <v>7530564</v>
      </c>
      <c r="K63" s="58" t="s">
        <v>151</v>
      </c>
      <c r="L63" s="60">
        <v>49093.684300000008</v>
      </c>
      <c r="M63" s="60">
        <v>49093.684300000008</v>
      </c>
    </row>
    <row r="64" spans="1:22" ht="15.75" thickBot="1">
      <c r="A64" s="26" t="s">
        <v>54</v>
      </c>
      <c r="B64" s="47">
        <v>2115408</v>
      </c>
      <c r="C64" s="47">
        <v>197341</v>
      </c>
      <c r="D64" s="47">
        <v>201138</v>
      </c>
      <c r="E64" s="47">
        <v>211807</v>
      </c>
      <c r="F64" s="47">
        <v>1972</v>
      </c>
      <c r="G64" s="47">
        <v>19502718</v>
      </c>
      <c r="H64" s="47">
        <v>2691844</v>
      </c>
      <c r="K64" s="58" t="s">
        <v>152</v>
      </c>
      <c r="L64" s="61">
        <v>14354370.358929446</v>
      </c>
      <c r="M64" s="61">
        <v>10078786.249373099</v>
      </c>
    </row>
    <row r="65" spans="1:13" ht="15.75" thickBot="1">
      <c r="A65" s="26" t="s">
        <v>53</v>
      </c>
      <c r="B65" s="48">
        <v>9142274</v>
      </c>
      <c r="C65" s="48">
        <v>177977</v>
      </c>
      <c r="D65" s="48">
        <v>236927</v>
      </c>
      <c r="E65" s="48">
        <v>308497</v>
      </c>
      <c r="F65" s="48">
        <v>156528</v>
      </c>
      <c r="G65" s="48">
        <v>43356130</v>
      </c>
      <c r="H65" s="48">
        <v>3949362</v>
      </c>
      <c r="K65" s="58"/>
      <c r="L65" s="61"/>
      <c r="M65" s="61"/>
    </row>
    <row r="66" spans="1:13" ht="15.75" thickBot="1">
      <c r="A66" s="26" t="s">
        <v>90</v>
      </c>
      <c r="B66" s="40"/>
      <c r="C66" s="40"/>
      <c r="D66" s="32">
        <v>49789</v>
      </c>
      <c r="E66" s="32">
        <v>54071</v>
      </c>
      <c r="F66" s="40"/>
      <c r="G66" s="40"/>
      <c r="H66" s="40"/>
      <c r="K66" s="55" t="s">
        <v>153</v>
      </c>
      <c r="L66" s="58">
        <v>2005</v>
      </c>
      <c r="M66" s="60">
        <v>2014</v>
      </c>
    </row>
    <row r="67" spans="1:13" ht="15.75" thickBot="1">
      <c r="A67" s="26" t="s">
        <v>91</v>
      </c>
      <c r="B67" s="40"/>
      <c r="C67" s="40"/>
      <c r="D67" s="32">
        <v>20929</v>
      </c>
      <c r="E67" s="32">
        <v>22729</v>
      </c>
      <c r="F67" s="40"/>
      <c r="G67" s="40"/>
      <c r="H67" s="40"/>
      <c r="K67" s="56" t="s">
        <v>149</v>
      </c>
      <c r="L67" s="60">
        <v>3729161.1039542407</v>
      </c>
      <c r="M67" s="60">
        <v>2089422.1884139576</v>
      </c>
    </row>
    <row r="68" spans="1:13" ht="30.75" thickBot="1">
      <c r="A68" s="26" t="s">
        <v>49</v>
      </c>
      <c r="B68" s="32">
        <v>3726459</v>
      </c>
      <c r="C68" s="32">
        <v>10380786</v>
      </c>
      <c r="D68" s="32">
        <v>508903</v>
      </c>
      <c r="E68" s="32">
        <v>615095</v>
      </c>
      <c r="F68" s="32">
        <v>21684</v>
      </c>
      <c r="G68" s="32">
        <v>601564</v>
      </c>
      <c r="H68" s="32">
        <v>40950</v>
      </c>
      <c r="K68" s="57" t="s">
        <v>150</v>
      </c>
      <c r="L68" s="60">
        <v>2226249.8068571175</v>
      </c>
      <c r="M68" s="60">
        <v>2021334.1637226173</v>
      </c>
    </row>
    <row r="69" spans="1:13" ht="15.75" thickBot="1">
      <c r="A69" s="26" t="s">
        <v>50</v>
      </c>
      <c r="B69" s="32">
        <v>2238002</v>
      </c>
      <c r="C69" s="32">
        <v>2089836</v>
      </c>
      <c r="D69" s="32">
        <v>440714</v>
      </c>
      <c r="E69" s="32">
        <v>653048</v>
      </c>
      <c r="F69" s="32">
        <v>158837</v>
      </c>
      <c r="G69" s="32">
        <v>3221388</v>
      </c>
      <c r="H69" s="32">
        <v>1310784</v>
      </c>
      <c r="K69" s="58" t="s">
        <v>81</v>
      </c>
      <c r="L69" s="60">
        <v>1696901.9730626885</v>
      </c>
      <c r="M69" s="60">
        <v>1628711.8186371757</v>
      </c>
    </row>
    <row r="70" spans="1:13" ht="15.75" thickBot="1">
      <c r="A70" s="26" t="s">
        <v>51</v>
      </c>
      <c r="B70" s="32">
        <v>189428</v>
      </c>
      <c r="C70" s="32">
        <v>49094</v>
      </c>
      <c r="D70" s="32">
        <v>684035</v>
      </c>
      <c r="E70" s="32">
        <v>796229</v>
      </c>
      <c r="F70" s="32">
        <v>36777</v>
      </c>
      <c r="G70" s="32">
        <v>8554551</v>
      </c>
      <c r="H70" s="32">
        <v>1958992</v>
      </c>
      <c r="K70" s="58" t="s">
        <v>83</v>
      </c>
      <c r="L70" s="60">
        <v>4168294.3856479512</v>
      </c>
      <c r="M70" s="60">
        <v>3049396.847890093</v>
      </c>
    </row>
    <row r="71" spans="1:13" ht="24.75" thickBot="1">
      <c r="A71" s="26" t="s">
        <v>89</v>
      </c>
      <c r="B71" s="45">
        <v>532181</v>
      </c>
      <c r="C71" s="45">
        <v>321414</v>
      </c>
      <c r="D71" s="45">
        <v>39810</v>
      </c>
      <c r="E71" s="45">
        <v>43326</v>
      </c>
      <c r="F71" s="46"/>
      <c r="G71" s="45">
        <v>43267</v>
      </c>
      <c r="H71" s="45">
        <v>18367</v>
      </c>
      <c r="K71" s="58" t="s">
        <v>82</v>
      </c>
      <c r="L71" s="60">
        <v>9142273.6870949138</v>
      </c>
      <c r="M71" s="60">
        <v>4946216.9457203886</v>
      </c>
    </row>
    <row r="72" spans="1:13" ht="15.75" thickBot="1">
      <c r="A72" s="27" t="s">
        <v>129</v>
      </c>
      <c r="B72" s="33">
        <v>734587</v>
      </c>
      <c r="C72" s="33">
        <v>95086</v>
      </c>
      <c r="D72" s="33">
        <v>432402</v>
      </c>
      <c r="E72" s="33">
        <v>1666188</v>
      </c>
      <c r="F72" s="33">
        <v>546034</v>
      </c>
      <c r="G72" s="33">
        <v>3789362</v>
      </c>
      <c r="H72" s="33">
        <v>1281095</v>
      </c>
      <c r="K72" s="58" t="s">
        <v>151</v>
      </c>
      <c r="L72" s="60">
        <v>189427.85390000002</v>
      </c>
      <c r="M72" s="60">
        <v>189427.85390000002</v>
      </c>
    </row>
    <row r="73" spans="1:13" ht="15.75" thickBot="1">
      <c r="A73" s="27" t="s">
        <v>92</v>
      </c>
      <c r="B73" s="33">
        <v>524837</v>
      </c>
      <c r="C73" s="33">
        <v>5309</v>
      </c>
      <c r="D73" s="33">
        <v>10395</v>
      </c>
      <c r="E73" s="33">
        <v>14665</v>
      </c>
      <c r="F73" s="33">
        <v>21312</v>
      </c>
      <c r="G73" s="33">
        <v>4403745</v>
      </c>
      <c r="H73" s="33">
        <v>270872</v>
      </c>
      <c r="K73" s="58" t="s">
        <v>152</v>
      </c>
      <c r="L73" s="61">
        <v>21152308.810516912</v>
      </c>
      <c r="M73" s="61">
        <v>13924509.818284232</v>
      </c>
    </row>
    <row r="74" spans="1:13" ht="13.5" thickBot="1">
      <c r="A74" s="27" t="s">
        <v>93</v>
      </c>
      <c r="B74" s="33">
        <v>857977</v>
      </c>
      <c r="C74" s="33">
        <v>1664040</v>
      </c>
      <c r="D74" s="33">
        <v>68689</v>
      </c>
      <c r="E74" s="33">
        <v>117669</v>
      </c>
      <c r="F74" s="33">
        <v>21268</v>
      </c>
      <c r="G74" s="33">
        <v>1270438</v>
      </c>
      <c r="H74" s="33">
        <v>447313</v>
      </c>
    </row>
    <row r="75" spans="1:13" ht="13.5" thickBot="1">
      <c r="A75" s="27" t="s">
        <v>130</v>
      </c>
      <c r="B75" s="33">
        <v>249045</v>
      </c>
      <c r="C75" s="33">
        <v>101047</v>
      </c>
      <c r="D75" s="33">
        <v>92861</v>
      </c>
      <c r="E75" s="33">
        <v>143816</v>
      </c>
      <c r="F75" s="33">
        <v>486484</v>
      </c>
      <c r="G75" s="33">
        <v>644733</v>
      </c>
      <c r="H75" s="33">
        <v>586842</v>
      </c>
    </row>
    <row r="76" spans="1:13" ht="13.5" thickBot="1">
      <c r="A76" s="27" t="s">
        <v>95</v>
      </c>
      <c r="B76" s="33">
        <v>147419</v>
      </c>
      <c r="C76" s="33">
        <v>8270</v>
      </c>
      <c r="D76" s="33">
        <v>6372</v>
      </c>
      <c r="E76" s="33">
        <v>6955</v>
      </c>
      <c r="F76" s="33">
        <v>2547</v>
      </c>
      <c r="G76" s="33">
        <v>1455121</v>
      </c>
      <c r="H76" s="33">
        <v>183429</v>
      </c>
    </row>
    <row r="77" spans="1:13" ht="13.5" thickBot="1">
      <c r="A77" s="27" t="s">
        <v>96</v>
      </c>
      <c r="B77" s="33">
        <v>258510</v>
      </c>
      <c r="C77" s="33">
        <v>980359</v>
      </c>
      <c r="D77" s="33">
        <v>88132</v>
      </c>
      <c r="E77" s="33">
        <v>125385</v>
      </c>
      <c r="F77" s="34">
        <v>0</v>
      </c>
      <c r="G77" s="33">
        <v>88957</v>
      </c>
      <c r="H77" s="33">
        <v>113044</v>
      </c>
    </row>
    <row r="78" spans="1:13" ht="13.5" thickBot="1">
      <c r="A78" s="27" t="s">
        <v>97</v>
      </c>
      <c r="B78" s="33">
        <v>82581</v>
      </c>
      <c r="C78" s="33">
        <v>1961</v>
      </c>
      <c r="D78" s="33">
        <v>51240</v>
      </c>
      <c r="E78" s="34">
        <v>837</v>
      </c>
      <c r="F78" s="34">
        <v>839</v>
      </c>
      <c r="G78" s="33">
        <v>89812</v>
      </c>
      <c r="H78" s="34">
        <v>0</v>
      </c>
    </row>
  </sheetData>
  <mergeCells count="1">
    <mergeCell ref="A57:A58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K54"/>
  <sheetViews>
    <sheetView workbookViewId="0">
      <pane ySplit="720" topLeftCell="A3" activePane="bottomLeft"/>
      <selection activeCell="R1" sqref="R1:R1048576"/>
      <selection pane="bottomLeft" activeCell="J27" sqref="J27"/>
    </sheetView>
  </sheetViews>
  <sheetFormatPr defaultRowHeight="12.75"/>
  <cols>
    <col min="1" max="1" width="19.42578125" customWidth="1"/>
    <col min="2" max="2" width="10.140625" style="1" bestFit="1" customWidth="1"/>
    <col min="3" max="3" width="12.85546875" style="1" customWidth="1"/>
    <col min="4" max="4" width="12.42578125" style="1" customWidth="1"/>
    <col min="5" max="5" width="11" style="1" customWidth="1"/>
    <col min="6" max="10" width="10.140625" style="1" customWidth="1"/>
    <col min="11" max="11" width="10.140625" style="1" bestFit="1" customWidth="1"/>
    <col min="12" max="12" width="13.5703125" style="1" customWidth="1"/>
    <col min="13" max="13" width="12.28515625" style="1" customWidth="1"/>
    <col min="14" max="14" width="10.85546875" style="1" customWidth="1"/>
    <col min="15" max="15" width="10.140625" style="1" customWidth="1"/>
    <col min="16" max="16" width="10.85546875" style="1" customWidth="1"/>
    <col min="17" max="19" width="10.140625" style="1" customWidth="1"/>
    <col min="20" max="20" width="12.42578125" style="1" customWidth="1"/>
    <col min="21" max="21" width="13.5703125" style="1" customWidth="1"/>
    <col min="22" max="22" width="10.140625" style="1" customWidth="1"/>
    <col min="23" max="23" width="9.140625" style="1"/>
    <col min="24" max="24" width="10.140625" style="1" customWidth="1"/>
    <col min="25" max="25" width="10.5703125" style="1" customWidth="1"/>
    <col min="26" max="26" width="10.140625" style="1" customWidth="1"/>
    <col min="27" max="28" width="10.140625" style="53" customWidth="1"/>
    <col min="29" max="37" width="9.140625" style="53"/>
  </cols>
  <sheetData>
    <row r="1" spans="1:26">
      <c r="B1" s="1" t="str">
        <f>NOx!Q2</f>
        <v>2005cs</v>
      </c>
      <c r="C1" s="1" t="str">
        <f>NOx!AF2</f>
        <v>2005cs</v>
      </c>
      <c r="D1" s="1" t="str">
        <f>NOx!BY2</f>
        <v>2005cs</v>
      </c>
      <c r="E1" s="1" t="str">
        <f>NOx!AU2</f>
        <v>2005cs</v>
      </c>
      <c r="F1" s="1" t="str">
        <f>NOx!DC2</f>
        <v>2005cs</v>
      </c>
      <c r="G1" s="1" t="str">
        <f>NOx!CN2</f>
        <v>2005cs</v>
      </c>
      <c r="H1" s="1" t="s">
        <v>63</v>
      </c>
      <c r="K1" s="1" t="str">
        <f>NOx!R2</f>
        <v>2012cs</v>
      </c>
      <c r="L1" s="1" t="str">
        <f>NOx!AG2</f>
        <v>2012cs</v>
      </c>
      <c r="M1" s="1" t="str">
        <f>NOx!BZ2</f>
        <v>2012cs</v>
      </c>
      <c r="N1" s="1" t="str">
        <f>NOx!AV2</f>
        <v>2012cs</v>
      </c>
      <c r="O1" s="1" t="str">
        <f>NOx!DD2</f>
        <v>2012cs</v>
      </c>
      <c r="P1" s="1" t="str">
        <f>NOx!CO2</f>
        <v>2012cs</v>
      </c>
      <c r="Q1" s="1" t="s">
        <v>64</v>
      </c>
      <c r="T1" s="1" t="str">
        <f>NOx!S2</f>
        <v>2014cs</v>
      </c>
      <c r="U1" s="1" t="str">
        <f>NOx!AH2</f>
        <v>2014cs</v>
      </c>
      <c r="V1" s="1" t="str">
        <f>NOx!CA2</f>
        <v>2014cs</v>
      </c>
      <c r="W1" s="1" t="str">
        <f>NOx!AW2</f>
        <v>2014cs</v>
      </c>
      <c r="X1" s="1" t="str">
        <f>NOx!DE2</f>
        <v>2014cs</v>
      </c>
      <c r="Y1" s="1" t="str">
        <f>NOx!CP2</f>
        <v>2014cs</v>
      </c>
      <c r="Z1" s="1" t="s">
        <v>70</v>
      </c>
    </row>
    <row r="2" spans="1:26"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145</v>
      </c>
      <c r="G2" s="1" t="s">
        <v>146</v>
      </c>
      <c r="H2" s="1" t="s">
        <v>147</v>
      </c>
      <c r="K2" s="1" t="s">
        <v>141</v>
      </c>
      <c r="L2" s="1" t="s">
        <v>142</v>
      </c>
      <c r="M2" s="1" t="s">
        <v>143</v>
      </c>
      <c r="N2" s="1" t="s">
        <v>144</v>
      </c>
      <c r="O2" s="1" t="s">
        <v>145</v>
      </c>
      <c r="P2" s="1" t="s">
        <v>146</v>
      </c>
      <c r="Q2" s="1" t="s">
        <v>147</v>
      </c>
      <c r="T2" s="1" t="s">
        <v>141</v>
      </c>
      <c r="U2" s="1" t="s">
        <v>142</v>
      </c>
      <c r="V2" s="1" t="s">
        <v>143</v>
      </c>
      <c r="W2" s="1" t="s">
        <v>144</v>
      </c>
      <c r="X2" s="1" t="s">
        <v>145</v>
      </c>
      <c r="Y2" s="1" t="s">
        <v>146</v>
      </c>
      <c r="Z2" s="1" t="s">
        <v>147</v>
      </c>
    </row>
    <row r="3" spans="1:26">
      <c r="A3" t="str">
        <f>NOx!A3</f>
        <v>Alabama</v>
      </c>
      <c r="B3" s="1">
        <f>NOx!Q3</f>
        <v>133050.55148738099</v>
      </c>
      <c r="C3" s="1">
        <f>NOx!AF3</f>
        <v>72795.236971590406</v>
      </c>
      <c r="D3" s="1">
        <f>NOx!BY3</f>
        <v>32024.332319462301</v>
      </c>
      <c r="E3" s="1">
        <f>NOx!AU3+NOx!BJ3+NOx!DR3</f>
        <v>60373.427206542903</v>
      </c>
      <c r="F3" s="1">
        <f>NOx!DC3+NOx!EG3+NOx!EV3</f>
        <v>182224.034435218</v>
      </c>
      <c r="G3" s="1">
        <f>NOx!CN3</f>
        <v>3814.2771000000002</v>
      </c>
      <c r="H3" s="1">
        <f>SUM(B3:G3)</f>
        <v>484281.85952019464</v>
      </c>
      <c r="J3" s="1" t="s">
        <v>0</v>
      </c>
      <c r="K3" s="1">
        <f>NOx!R3</f>
        <v>83036.753510769893</v>
      </c>
      <c r="L3" s="1">
        <f>NOx!AG3</f>
        <v>68047.875126826402</v>
      </c>
      <c r="M3" s="1">
        <f>NOx!BZ3</f>
        <v>31931.7528264623</v>
      </c>
      <c r="N3" s="1">
        <f>NOx!AV3+NOx!BK3+NOx!DS3</f>
        <v>48054.933087060403</v>
      </c>
      <c r="O3" s="1">
        <f>NOx!DD3+NOx!EH3+NOx!EW3</f>
        <v>108320.10632109923</v>
      </c>
      <c r="P3" s="1">
        <f>NOx!CO3</f>
        <v>3814.2771000000002</v>
      </c>
      <c r="Q3" s="1">
        <f>SUM(J3:P3)</f>
        <v>343205.69797221821</v>
      </c>
      <c r="S3" s="1" t="s">
        <v>0</v>
      </c>
      <c r="T3" s="1">
        <f>NOx!S3</f>
        <v>76011.966503909905</v>
      </c>
      <c r="U3" s="1">
        <f>NOx!AH3</f>
        <v>72271.293254030694</v>
      </c>
      <c r="V3" s="1">
        <f>NOx!CA3</f>
        <v>31836.2776428623</v>
      </c>
      <c r="W3" s="1">
        <f>NOx!AW3+NOx!BL3+NOx!DT3</f>
        <v>44833.881361184103</v>
      </c>
      <c r="X3" s="1">
        <f>NOx!DE3+NOx!EI3+NOx!EX3</f>
        <v>93207.459423607201</v>
      </c>
      <c r="Y3" s="1">
        <f>NOx!CP3</f>
        <v>3814.2771000000002</v>
      </c>
      <c r="Z3" s="1">
        <f>SUM(S3:Y3)</f>
        <v>321975.15528559423</v>
      </c>
    </row>
    <row r="4" spans="1:26">
      <c r="A4" t="str">
        <f>NOx!A4</f>
        <v>Arizona</v>
      </c>
      <c r="B4" s="1">
        <f>NOx!Q4</f>
        <v>79776.461515907096</v>
      </c>
      <c r="C4" s="1">
        <f>NOx!AF4</f>
        <v>15975.063147982801</v>
      </c>
      <c r="D4" s="1">
        <f>NOx!BY4</f>
        <v>8649.5343560240999</v>
      </c>
      <c r="E4" s="1">
        <f>NOx!AU4+NOx!BJ4+NOx!DR4</f>
        <v>62711.164813351599</v>
      </c>
      <c r="F4" s="1">
        <f>NOx!DC4+NOx!EG4+NOx!EV4</f>
        <v>223129.85942275301</v>
      </c>
      <c r="G4" s="1">
        <f>NOx!CN4</f>
        <v>10531.515099999999</v>
      </c>
      <c r="H4" s="1">
        <f t="shared" ref="H4:H53" si="0">SUM(B4:G4)</f>
        <v>400773.5983560186</v>
      </c>
      <c r="J4" s="1" t="s">
        <v>1</v>
      </c>
      <c r="K4" s="1">
        <f>NOx!R4</f>
        <v>40364.767576949998</v>
      </c>
      <c r="L4" s="1">
        <f>NOx!AG4</f>
        <v>14413.633265974</v>
      </c>
      <c r="M4" s="1">
        <f>NOx!BZ4</f>
        <v>8588.5128951065508</v>
      </c>
      <c r="N4" s="1">
        <f>NOx!AV4+NOx!BK4+NOx!DS4</f>
        <v>47445.141567395898</v>
      </c>
      <c r="O4" s="1">
        <f>NOx!DD4+NOx!EH4+NOx!EW4</f>
        <v>153264.37894416615</v>
      </c>
      <c r="P4" s="1">
        <f>NOx!CO4</f>
        <v>10531.515099999999</v>
      </c>
      <c r="Q4" s="1">
        <f t="shared" ref="Q4:Q53" si="1">SUM(J4:P4)</f>
        <v>274607.94934959261</v>
      </c>
      <c r="S4" s="1" t="s">
        <v>1</v>
      </c>
      <c r="T4" s="1">
        <f>NOx!S4</f>
        <v>35616.325139539898</v>
      </c>
      <c r="U4" s="1">
        <f>NOx!AH4</f>
        <v>13283.444353896301</v>
      </c>
      <c r="V4" s="1">
        <f>NOx!CA4</f>
        <v>8476.1196844310307</v>
      </c>
      <c r="W4" s="1">
        <f>NOx!AW4+NOx!BL4+NOx!DT4</f>
        <v>43525.136964012403</v>
      </c>
      <c r="X4" s="1">
        <f>NOx!DE4+NOx!EI4+NOx!EX4</f>
        <v>137141.30999129501</v>
      </c>
      <c r="Y4" s="1">
        <f>NOx!CP4</f>
        <v>10531.515099999999</v>
      </c>
      <c r="Z4" s="1">
        <f t="shared" ref="Z4:Z53" si="2">SUM(S4:Y4)</f>
        <v>248573.85123317465</v>
      </c>
    </row>
    <row r="5" spans="1:26">
      <c r="A5" t="str">
        <f>NOx!A5</f>
        <v>Arkansas</v>
      </c>
      <c r="B5" s="1">
        <f>NOx!Q5</f>
        <v>35407.3504684691</v>
      </c>
      <c r="C5" s="1">
        <f>NOx!AF5</f>
        <v>35845.9946537859</v>
      </c>
      <c r="D5" s="1">
        <f>NOx!BY5</f>
        <v>21452.727517950301</v>
      </c>
      <c r="E5" s="1">
        <f>NOx!AU5+NOx!BJ5+NOx!DR5</f>
        <v>63492.517411716202</v>
      </c>
      <c r="F5" s="1">
        <f>NOx!DC5+NOx!EG5+NOx!EV5</f>
        <v>106126.749054805</v>
      </c>
      <c r="G5" s="1">
        <f>NOx!CN5</f>
        <v>2653.7876000000001</v>
      </c>
      <c r="H5" s="1">
        <f t="shared" si="0"/>
        <v>264979.1267067265</v>
      </c>
      <c r="J5" s="1" t="s">
        <v>2</v>
      </c>
      <c r="K5" s="1">
        <f>NOx!R5</f>
        <v>33540.06988897</v>
      </c>
      <c r="L5" s="1">
        <f>NOx!AG5</f>
        <v>34685.195149622901</v>
      </c>
      <c r="M5" s="1">
        <f>NOx!BZ5</f>
        <v>21194.037222962801</v>
      </c>
      <c r="N5" s="1">
        <f>NOx!AV5+NOx!BK5+NOx!DS5</f>
        <v>48348.1871252356</v>
      </c>
      <c r="O5" s="1">
        <f>NOx!DD5+NOx!EH5+NOx!EW5</f>
        <v>65251.604467842364</v>
      </c>
      <c r="P5" s="1">
        <f>NOx!CO5</f>
        <v>2653.7876000000001</v>
      </c>
      <c r="Q5" s="1">
        <f t="shared" si="1"/>
        <v>205672.88145463369</v>
      </c>
      <c r="S5" s="1" t="s">
        <v>2</v>
      </c>
      <c r="T5" s="1">
        <f>NOx!S5</f>
        <v>36346.971616379902</v>
      </c>
      <c r="U5" s="1">
        <f>NOx!AH5</f>
        <v>32252.997365944098</v>
      </c>
      <c r="V5" s="1">
        <f>NOx!CA5</f>
        <v>20463.910359731701</v>
      </c>
      <c r="W5" s="1">
        <f>NOx!AW5+NOx!BL5+NOx!DT5</f>
        <v>45074.757523395703</v>
      </c>
      <c r="X5" s="1">
        <f>NOx!DE5+NOx!EI5+NOx!EX5</f>
        <v>56877.967933808497</v>
      </c>
      <c r="Y5" s="1">
        <f>NOx!CP5</f>
        <v>2653.7876000000001</v>
      </c>
      <c r="Z5" s="1">
        <f t="shared" si="2"/>
        <v>193670.39239925993</v>
      </c>
    </row>
    <row r="6" spans="1:26">
      <c r="A6" t="str">
        <f>NOx!A6</f>
        <v>California</v>
      </c>
      <c r="B6" s="1">
        <f>NOx!Q6</f>
        <v>6924.9306493088898</v>
      </c>
      <c r="C6" s="1">
        <f>NOx!AF6</f>
        <v>90708.386493623897</v>
      </c>
      <c r="D6" s="1">
        <f>NOx!BY6</f>
        <v>121882.207304506</v>
      </c>
      <c r="E6" s="1">
        <f>NOx!AU6+NOx!BJ6+NOx!DR6</f>
        <v>424267.83933744195</v>
      </c>
      <c r="F6" s="1">
        <f>NOx!DC6+NOx!EG6+NOx!EV6</f>
        <v>665224.65449948201</v>
      </c>
      <c r="G6" s="1">
        <f>NOx!CN6</f>
        <v>24562.774199999989</v>
      </c>
      <c r="H6" s="1">
        <f t="shared" si="0"/>
        <v>1333570.7924843628</v>
      </c>
      <c r="J6" s="1" t="s">
        <v>3</v>
      </c>
      <c r="K6" s="1">
        <f>NOx!R6</f>
        <v>25101.132131649902</v>
      </c>
      <c r="L6" s="1">
        <f>NOx!AG6</f>
        <v>80562.274137918503</v>
      </c>
      <c r="M6" s="1">
        <f>NOx!BZ6</f>
        <v>120337.391364733</v>
      </c>
      <c r="N6" s="1">
        <f>NOx!AV6+NOx!BK6+NOx!DS6</f>
        <v>328802.20346578734</v>
      </c>
      <c r="O6" s="1">
        <f>NOx!DD6+NOx!EH6+NOx!EW6</f>
        <v>451498.54019846127</v>
      </c>
      <c r="P6" s="1">
        <f>NOx!CO6</f>
        <v>24562.774199999989</v>
      </c>
      <c r="Q6" s="1">
        <f t="shared" si="1"/>
        <v>1030864.31549855</v>
      </c>
      <c r="S6" s="1" t="s">
        <v>3</v>
      </c>
      <c r="T6" s="1">
        <f>NOx!S6</f>
        <v>26873.816167019901</v>
      </c>
      <c r="U6" s="1">
        <f>NOx!AH6</f>
        <v>84168.6217687998</v>
      </c>
      <c r="V6" s="1">
        <f>NOx!CA6</f>
        <v>116421.733519</v>
      </c>
      <c r="W6" s="1">
        <f>NOx!AW6+NOx!BL6+NOx!DT6</f>
        <v>303639.78225237119</v>
      </c>
      <c r="X6" s="1">
        <f>NOx!DE6+NOx!EI6+NOx!EX6</f>
        <v>386587.33246487001</v>
      </c>
      <c r="Y6" s="1">
        <f>NOx!CP6</f>
        <v>24562.774199999989</v>
      </c>
      <c r="Z6" s="1">
        <f t="shared" si="2"/>
        <v>942254.06037206098</v>
      </c>
    </row>
    <row r="7" spans="1:26">
      <c r="A7" t="str">
        <f>NOx!A7</f>
        <v>Colorado</v>
      </c>
      <c r="B7" s="1">
        <f>NOx!Q7</f>
        <v>73908.897561745995</v>
      </c>
      <c r="C7" s="1">
        <f>NOx!AF7</f>
        <v>20970.935088779301</v>
      </c>
      <c r="D7" s="1">
        <f>NOx!BY7</f>
        <v>43652.227894919502</v>
      </c>
      <c r="E7" s="1">
        <f>NOx!AU7+NOx!BJ7+NOx!DR7</f>
        <v>50856.056702484399</v>
      </c>
      <c r="F7" s="1">
        <f>NOx!DC7+NOx!EG7+NOx!EV7</f>
        <v>138975.84488261299</v>
      </c>
      <c r="G7" s="1">
        <f>NOx!CN7</f>
        <v>6270.7070999999996</v>
      </c>
      <c r="H7" s="1">
        <f t="shared" si="0"/>
        <v>334634.66923054215</v>
      </c>
      <c r="J7" s="1" t="s">
        <v>4</v>
      </c>
      <c r="K7" s="1">
        <f>NOx!R7</f>
        <v>48464.037602160002</v>
      </c>
      <c r="L7" s="1">
        <f>NOx!AG7</f>
        <v>20698.1881278865</v>
      </c>
      <c r="M7" s="1">
        <f>NOx!BZ7</f>
        <v>43164.996740067501</v>
      </c>
      <c r="N7" s="1">
        <f>NOx!AV7+NOx!BK7+NOx!DS7</f>
        <v>39143.912661663897</v>
      </c>
      <c r="O7" s="1">
        <f>NOx!DD7+NOx!EH7+NOx!EW7</f>
        <v>95548.864237698581</v>
      </c>
      <c r="P7" s="1">
        <f>NOx!CO7</f>
        <v>6270.7070999999996</v>
      </c>
      <c r="Q7" s="1">
        <f t="shared" si="1"/>
        <v>253290.70646947648</v>
      </c>
      <c r="S7" s="1" t="s">
        <v>4</v>
      </c>
      <c r="T7" s="1">
        <f>NOx!S7</f>
        <v>49380.7029998</v>
      </c>
      <c r="U7" s="1">
        <f>NOx!AH7</f>
        <v>19256.229004252102</v>
      </c>
      <c r="V7" s="1">
        <f>NOx!CA7</f>
        <v>41872.011847970098</v>
      </c>
      <c r="W7" s="1">
        <f>NOx!AW7+NOx!BL7+NOx!DT7</f>
        <v>35818.882014212504</v>
      </c>
      <c r="X7" s="1">
        <f>NOx!DE7+NOx!EI7+NOx!EX7</f>
        <v>84697.432448795997</v>
      </c>
      <c r="Y7" s="1">
        <f>NOx!CP7</f>
        <v>6270.7070999999996</v>
      </c>
      <c r="Z7" s="1">
        <f t="shared" si="2"/>
        <v>237295.96541503072</v>
      </c>
    </row>
    <row r="8" spans="1:26">
      <c r="A8" t="str">
        <f>NOx!A8</f>
        <v>Connecticut</v>
      </c>
      <c r="B8" s="1">
        <f>NOx!Q8</f>
        <v>6864.7497228368002</v>
      </c>
      <c r="C8" s="1">
        <f>NOx!AF8</f>
        <v>5824.2550950799896</v>
      </c>
      <c r="D8" s="1">
        <f>NOx!BY8</f>
        <v>12554.1623150099</v>
      </c>
      <c r="E8" s="1">
        <f>NOx!AU8+NOx!BJ8+NOx!DR8</f>
        <v>21801.60379080637</v>
      </c>
      <c r="F8" s="1">
        <f>NOx!DC8+NOx!EG8+NOx!EV8</f>
        <v>82676.953302989205</v>
      </c>
      <c r="G8" s="1">
        <f>NOx!CN8</f>
        <v>14.317899999999998</v>
      </c>
      <c r="H8" s="1">
        <f t="shared" si="0"/>
        <v>129736.04212672226</v>
      </c>
      <c r="J8" s="1" t="s">
        <v>5</v>
      </c>
      <c r="K8" s="1">
        <f>NOx!R8</f>
        <v>2603.0693535</v>
      </c>
      <c r="L8" s="1">
        <f>NOx!AG8</f>
        <v>5824.1735209933304</v>
      </c>
      <c r="M8" s="1">
        <f>NOx!BZ8</f>
        <v>12427.02399136</v>
      </c>
      <c r="N8" s="1">
        <f>NOx!AV8+NOx!BK8+NOx!DS8</f>
        <v>15738.36552838175</v>
      </c>
      <c r="O8" s="1">
        <f>NOx!DD8+NOx!EH8+NOx!EW8</f>
        <v>52053.020564617691</v>
      </c>
      <c r="P8" s="1">
        <f>NOx!CO8</f>
        <v>14.317899999999998</v>
      </c>
      <c r="Q8" s="1">
        <f t="shared" si="1"/>
        <v>88659.970858852757</v>
      </c>
      <c r="S8" s="1" t="s">
        <v>5</v>
      </c>
      <c r="T8" s="1">
        <f>NOx!S8</f>
        <v>2854.4339920999901</v>
      </c>
      <c r="U8" s="1">
        <f>NOx!AH8</f>
        <v>5822.67688321883</v>
      </c>
      <c r="V8" s="1">
        <f>NOx!CA8</f>
        <v>12264.45177863</v>
      </c>
      <c r="W8" s="1">
        <f>NOx!AW8+NOx!BL8+NOx!DT8</f>
        <v>14257.302677311349</v>
      </c>
      <c r="X8" s="1">
        <f>NOx!DE8+NOx!EI8+NOx!EX8</f>
        <v>45573.761068061402</v>
      </c>
      <c r="Y8" s="1">
        <f>NOx!CP8</f>
        <v>14.317899999999998</v>
      </c>
      <c r="Z8" s="1">
        <f t="shared" si="2"/>
        <v>80786.944299321563</v>
      </c>
    </row>
    <row r="9" spans="1:26">
      <c r="A9" t="str">
        <f>NOx!A9</f>
        <v>Delaware</v>
      </c>
      <c r="B9" s="1">
        <f>NOx!Q9</f>
        <v>11916.757688834899</v>
      </c>
      <c r="C9" s="1">
        <f>NOx!AF9</f>
        <v>5567.46842577999</v>
      </c>
      <c r="D9" s="1">
        <f>NOx!BY9</f>
        <v>2274.3871510215895</v>
      </c>
      <c r="E9" s="1">
        <f>NOx!AU9+NOx!BJ9+NOx!DR9</f>
        <v>10616.848684240333</v>
      </c>
      <c r="F9" s="1">
        <f>NOx!DC9+NOx!EG9+NOx!EV9</f>
        <v>28087.7386860404</v>
      </c>
      <c r="G9" s="1">
        <f>NOx!CN9</f>
        <v>22.540599999999998</v>
      </c>
      <c r="H9" s="1">
        <f t="shared" si="0"/>
        <v>58485.741235917209</v>
      </c>
      <c r="J9" s="1" t="s">
        <v>6</v>
      </c>
      <c r="K9" s="1">
        <f>NOx!R9</f>
        <v>2638.6880484899998</v>
      </c>
      <c r="L9" s="1">
        <f>NOx!AG9</f>
        <v>3974.8499643754999</v>
      </c>
      <c r="M9" s="1">
        <f>NOx!BZ9</f>
        <v>2255.2441728696999</v>
      </c>
      <c r="N9" s="1">
        <f>NOx!AV9+NOx!BK9+NOx!DS9</f>
        <v>10364.519315096779</v>
      </c>
      <c r="O9" s="1">
        <f>NOx!DD9+NOx!EH9+NOx!EW9</f>
        <v>16293.637470550695</v>
      </c>
      <c r="P9" s="1">
        <f>NOx!CO9</f>
        <v>22.540599999999998</v>
      </c>
      <c r="Q9" s="1">
        <f t="shared" si="1"/>
        <v>35549.479571382675</v>
      </c>
      <c r="S9" s="1" t="s">
        <v>6</v>
      </c>
      <c r="T9" s="1">
        <f>NOx!S9</f>
        <v>1701.40319479</v>
      </c>
      <c r="U9" s="1">
        <f>NOx!AH9</f>
        <v>3674.9357316518399</v>
      </c>
      <c r="V9" s="1">
        <f>NOx!CA9</f>
        <v>2193.5472105296899</v>
      </c>
      <c r="W9" s="1">
        <f>NOx!AW9+NOx!BL9+NOx!DT9</f>
        <v>10177.30882067229</v>
      </c>
      <c r="X9" s="1">
        <f>NOx!DE9+NOx!EI9+NOx!EX9</f>
        <v>13959.3843059879</v>
      </c>
      <c r="Y9" s="1">
        <f>NOx!CP9</f>
        <v>22.540599999999998</v>
      </c>
      <c r="Z9" s="1">
        <f t="shared" si="2"/>
        <v>31729.11986363172</v>
      </c>
    </row>
    <row r="10" spans="1:26">
      <c r="A10" t="str">
        <f>NOx!A10</f>
        <v>District of Columbia</v>
      </c>
      <c r="B10" s="1">
        <f>NOx!Q10</f>
        <v>492.18306100000001</v>
      </c>
      <c r="C10" s="1">
        <f>NOx!AF10</f>
        <v>501.32736779999999</v>
      </c>
      <c r="D10" s="1">
        <f>NOx!BY10</f>
        <v>1739.7667813058899</v>
      </c>
      <c r="E10" s="1">
        <f>NOx!AU10+NOx!BJ10+NOx!DR10</f>
        <v>3493.6964982744839</v>
      </c>
      <c r="F10" s="1">
        <f>NOx!DC10+NOx!EG10+NOx!EV10</f>
        <v>10574.916632185899</v>
      </c>
      <c r="G10" s="1">
        <f>NOx!CN10</f>
        <v>0</v>
      </c>
      <c r="H10" s="1">
        <f t="shared" si="0"/>
        <v>16801.890340566271</v>
      </c>
      <c r="J10" s="1" t="s">
        <v>7</v>
      </c>
      <c r="K10" s="1">
        <f>NOx!R10</f>
        <v>0</v>
      </c>
      <c r="L10" s="1">
        <f>NOx!AG10</f>
        <v>501.32711904192001</v>
      </c>
      <c r="M10" s="1">
        <f>NOx!BZ10</f>
        <v>1726.0107181798801</v>
      </c>
      <c r="N10" s="1">
        <f>NOx!AV10+NOx!BK10+NOx!DS10</f>
        <v>2703.6151706810888</v>
      </c>
      <c r="O10" s="1">
        <f>NOx!DD10+NOx!EH10+NOx!EW10</f>
        <v>6108.5943520297005</v>
      </c>
      <c r="P10" s="1">
        <f>NOx!CO10</f>
        <v>0</v>
      </c>
      <c r="Q10" s="1">
        <f t="shared" si="1"/>
        <v>11039.547359932589</v>
      </c>
      <c r="S10" s="1" t="s">
        <v>7</v>
      </c>
      <c r="T10" s="1">
        <f>NOx!S10</f>
        <v>0</v>
      </c>
      <c r="U10" s="1">
        <f>NOx!AH10</f>
        <v>501.32721906232899</v>
      </c>
      <c r="V10" s="1">
        <f>NOx!CA10</f>
        <v>1686.62852985467</v>
      </c>
      <c r="W10" s="1">
        <f>NOx!AW10+NOx!BL10+NOx!DT10</f>
        <v>2402.093004656655</v>
      </c>
      <c r="X10" s="1">
        <f>NOx!DE10+NOx!EI10+NOx!EX10</f>
        <v>5182.7894533313001</v>
      </c>
      <c r="Y10" s="1">
        <f>NOx!CP10</f>
        <v>0</v>
      </c>
      <c r="Z10" s="1">
        <f t="shared" si="2"/>
        <v>9772.8382069049549</v>
      </c>
    </row>
    <row r="11" spans="1:26">
      <c r="A11" t="str">
        <f>NOx!A11</f>
        <v>Florida</v>
      </c>
      <c r="B11" s="1">
        <f>NOx!Q11</f>
        <v>217282.123758167</v>
      </c>
      <c r="C11" s="1">
        <f>NOx!AF11</f>
        <v>53757.168349142601</v>
      </c>
      <c r="D11" s="1">
        <f>NOx!BY11</f>
        <v>29533.130825458898</v>
      </c>
      <c r="E11" s="1">
        <f>NOx!AU11+NOx!BJ11+NOx!DR11</f>
        <v>176467.55259747652</v>
      </c>
      <c r="F11" s="1">
        <f>NOx!DC11+NOx!EG11+NOx!EV11</f>
        <v>553533.79098857101</v>
      </c>
      <c r="G11" s="1">
        <f>NOx!CN11</f>
        <v>25600.265999999992</v>
      </c>
      <c r="H11" s="1">
        <f t="shared" si="0"/>
        <v>1056174.0325188162</v>
      </c>
      <c r="J11" s="1" t="s">
        <v>8</v>
      </c>
      <c r="K11" s="1">
        <f>NOx!R11</f>
        <v>91072.296699389903</v>
      </c>
      <c r="L11" s="1">
        <f>NOx!AG11</f>
        <v>47104.066086998697</v>
      </c>
      <c r="M11" s="1">
        <f>NOx!BZ11</f>
        <v>29318.678335389701</v>
      </c>
      <c r="N11" s="1">
        <f>NOx!AV11+NOx!BK11+NOx!DS11</f>
        <v>154298.83531646262</v>
      </c>
      <c r="O11" s="1">
        <f>NOx!DD11+NOx!EH11+NOx!EW11</f>
        <v>336339.02057469421</v>
      </c>
      <c r="P11" s="1">
        <f>NOx!CO11</f>
        <v>25600.265999999992</v>
      </c>
      <c r="Q11" s="1">
        <f t="shared" si="1"/>
        <v>683733.16301293508</v>
      </c>
      <c r="S11" s="1" t="s">
        <v>8</v>
      </c>
      <c r="T11" s="1">
        <f>NOx!S11</f>
        <v>100580.96538887</v>
      </c>
      <c r="U11" s="1">
        <f>NOx!AH11</f>
        <v>50044.289563426202</v>
      </c>
      <c r="V11" s="1">
        <f>NOx!CA11</f>
        <v>28825.666897709401</v>
      </c>
      <c r="W11" s="1">
        <f>NOx!AW11+NOx!BL11+NOx!DT11</f>
        <v>143367.5312153392</v>
      </c>
      <c r="X11" s="1">
        <f>NOx!DE11+NOx!EI11+NOx!EX11</f>
        <v>289808.711511539</v>
      </c>
      <c r="Y11" s="1">
        <f>NOx!CP11</f>
        <v>25600.265999999992</v>
      </c>
      <c r="Z11" s="1">
        <f t="shared" si="2"/>
        <v>638227.43057688384</v>
      </c>
    </row>
    <row r="12" spans="1:26">
      <c r="A12" t="str">
        <f>NOx!A12</f>
        <v>Georgia</v>
      </c>
      <c r="B12" s="1">
        <f>NOx!Q12</f>
        <v>111281.327969241</v>
      </c>
      <c r="C12" s="1">
        <f>NOx!AF12</f>
        <v>50433.704095630899</v>
      </c>
      <c r="D12" s="1">
        <f>NOx!BY12</f>
        <v>38919.1310169196</v>
      </c>
      <c r="E12" s="1">
        <f>NOx!AU12+NOx!BJ12+NOx!DR12</f>
        <v>89708.271792864311</v>
      </c>
      <c r="F12" s="1">
        <f>NOx!DC12+NOx!EG12+NOx!EV12</f>
        <v>364375.65574008098</v>
      </c>
      <c r="G12" s="1">
        <f>NOx!CN12</f>
        <v>7954.9492999999975</v>
      </c>
      <c r="H12" s="1">
        <f t="shared" si="0"/>
        <v>662673.03991473676</v>
      </c>
      <c r="J12" s="1" t="s">
        <v>9</v>
      </c>
      <c r="K12" s="1">
        <f>NOx!R12</f>
        <v>67682.113712310005</v>
      </c>
      <c r="L12" s="1">
        <f>NOx!AG12</f>
        <v>47785.695405677099</v>
      </c>
      <c r="M12" s="1">
        <f>NOx!BZ12</f>
        <v>38588.735520194103</v>
      </c>
      <c r="N12" s="1">
        <f>NOx!AV12+NOx!BK12+NOx!DS12</f>
        <v>69485.27728179039</v>
      </c>
      <c r="O12" s="1">
        <f>NOx!DD12+NOx!EH12+NOx!EW12</f>
        <v>224896.46265337378</v>
      </c>
      <c r="P12" s="1">
        <f>NOx!CO12</f>
        <v>7954.9492999999975</v>
      </c>
      <c r="Q12" s="1">
        <f t="shared" si="1"/>
        <v>456393.23387334537</v>
      </c>
      <c r="S12" s="1" t="s">
        <v>9</v>
      </c>
      <c r="T12" s="1">
        <f>NOx!S12</f>
        <v>49411.04520791</v>
      </c>
      <c r="U12" s="1">
        <f>NOx!AH12</f>
        <v>48274.115022072103</v>
      </c>
      <c r="V12" s="1">
        <f>NOx!CA12</f>
        <v>37840.0904687656</v>
      </c>
      <c r="W12" s="1">
        <f>NOx!AW12+NOx!BL12+NOx!DT12</f>
        <v>63606.605755175988</v>
      </c>
      <c r="X12" s="1">
        <f>NOx!DE12+NOx!EI12+NOx!EX12</f>
        <v>196604.176407942</v>
      </c>
      <c r="Y12" s="1">
        <f>NOx!CP12</f>
        <v>7954.9492999999975</v>
      </c>
      <c r="Z12" s="1">
        <f t="shared" si="2"/>
        <v>403690.98216186569</v>
      </c>
    </row>
    <row r="13" spans="1:26">
      <c r="A13" t="str">
        <f>NOx!A13</f>
        <v>Idaho</v>
      </c>
      <c r="B13" s="1">
        <f>NOx!Q13</f>
        <v>19.239999999999998</v>
      </c>
      <c r="C13" s="1">
        <f>NOx!AF13</f>
        <v>10354.2003055</v>
      </c>
      <c r="D13" s="1">
        <f>NOx!BY13</f>
        <v>30317.188230425301</v>
      </c>
      <c r="E13" s="1">
        <f>NOx!AU13+NOx!BJ13+NOx!DR13</f>
        <v>22087.115234119341</v>
      </c>
      <c r="F13" s="1">
        <f>NOx!DC13+NOx!EG13+NOx!EV13</f>
        <v>45426.509015764197</v>
      </c>
      <c r="G13" s="1">
        <f>NOx!CN13</f>
        <v>14023.696499999996</v>
      </c>
      <c r="H13" s="1">
        <f t="shared" si="0"/>
        <v>122227.94928580883</v>
      </c>
      <c r="J13" s="1" t="s">
        <v>10</v>
      </c>
      <c r="K13" s="1">
        <f>NOx!R13</f>
        <v>608.46038586999896</v>
      </c>
      <c r="L13" s="1">
        <f>NOx!AG13</f>
        <v>9842.4550042670398</v>
      </c>
      <c r="M13" s="1">
        <f>NOx!BZ13</f>
        <v>30264.016908425299</v>
      </c>
      <c r="N13" s="1">
        <f>NOx!AV13+NOx!BK13+NOx!DS13</f>
        <v>17269.305313151497</v>
      </c>
      <c r="O13" s="1">
        <f>NOx!DD13+NOx!EH13+NOx!EW13</f>
        <v>33879.921378155537</v>
      </c>
      <c r="P13" s="1">
        <f>NOx!CO13</f>
        <v>14023.696499999996</v>
      </c>
      <c r="Q13" s="1">
        <f t="shared" si="1"/>
        <v>105887.85548986937</v>
      </c>
      <c r="S13" s="1" t="s">
        <v>10</v>
      </c>
      <c r="T13" s="1">
        <f>NOx!S13</f>
        <v>608.40892876999897</v>
      </c>
      <c r="U13" s="1">
        <f>NOx!AH13</f>
        <v>9687.4370335906897</v>
      </c>
      <c r="V13" s="1">
        <f>NOx!CA13</f>
        <v>30151.719482025299</v>
      </c>
      <c r="W13" s="1">
        <f>NOx!AW13+NOx!BL13+NOx!DT13</f>
        <v>15963.87530008606</v>
      </c>
      <c r="X13" s="1">
        <f>NOx!DE13+NOx!EI13+NOx!EX13</f>
        <v>31275.161227288099</v>
      </c>
      <c r="Y13" s="1">
        <f>NOx!CP13</f>
        <v>14023.696499999996</v>
      </c>
      <c r="Z13" s="1">
        <f t="shared" si="2"/>
        <v>101710.29847176014</v>
      </c>
    </row>
    <row r="14" spans="1:26">
      <c r="A14" t="str">
        <f>NOx!A14</f>
        <v>Illinois</v>
      </c>
      <c r="B14" s="1">
        <f>NOx!Q14</f>
        <v>127939.695383725</v>
      </c>
      <c r="C14" s="1">
        <f>NOx!AF14</f>
        <v>97408.645183999906</v>
      </c>
      <c r="D14" s="1">
        <f>NOx!BY14</f>
        <v>47644.808068030303</v>
      </c>
      <c r="E14" s="1">
        <f>NOx!AU14+NOx!BJ14+NOx!DR14</f>
        <v>223696.481034842</v>
      </c>
      <c r="F14" s="1">
        <f>NOx!DC14+NOx!EG14+NOx!EV14</f>
        <v>368377.99716755899</v>
      </c>
      <c r="G14" s="1">
        <f>NOx!CN14</f>
        <v>71.324699999999993</v>
      </c>
      <c r="H14" s="1">
        <f t="shared" si="0"/>
        <v>865138.95153815614</v>
      </c>
      <c r="J14" s="1" t="s">
        <v>11</v>
      </c>
      <c r="K14" s="1">
        <f>NOx!R14</f>
        <v>52481.010787379899</v>
      </c>
      <c r="L14" s="1">
        <f>NOx!AG14</f>
        <v>80802.530921383805</v>
      </c>
      <c r="M14" s="1">
        <f>NOx!BZ14</f>
        <v>47389.8055680303</v>
      </c>
      <c r="N14" s="1">
        <f>NOx!AV14+NOx!BK14+NOx!DS14</f>
        <v>167035.65645565977</v>
      </c>
      <c r="O14" s="1">
        <f>NOx!DD14+NOx!EH14+NOx!EW14</f>
        <v>235821.93438507567</v>
      </c>
      <c r="P14" s="1">
        <f>NOx!CO14</f>
        <v>71.324699999999993</v>
      </c>
      <c r="Q14" s="1">
        <f t="shared" si="1"/>
        <v>583602.2628175295</v>
      </c>
      <c r="S14" s="1" t="s">
        <v>11</v>
      </c>
      <c r="T14" s="1">
        <f>NOx!S14</f>
        <v>55269.0802234199</v>
      </c>
      <c r="U14" s="1">
        <f>NOx!AH14</f>
        <v>79962.620065237003</v>
      </c>
      <c r="V14" s="1">
        <f>NOx!CA14</f>
        <v>46834.751168030198</v>
      </c>
      <c r="W14" s="1">
        <f>NOx!AW14+NOx!BL14+NOx!DT14</f>
        <v>153821.02574307611</v>
      </c>
      <c r="X14" s="1">
        <f>NOx!DE14+NOx!EI14+NOx!EX14</f>
        <v>210508.40859998399</v>
      </c>
      <c r="Y14" s="1">
        <f>NOx!CP14</f>
        <v>71.324699999999993</v>
      </c>
      <c r="Z14" s="1">
        <f t="shared" si="2"/>
        <v>546467.21049974719</v>
      </c>
    </row>
    <row r="15" spans="1:26">
      <c r="A15" t="str">
        <f>NOx!A15</f>
        <v>Indiana</v>
      </c>
      <c r="B15" s="1">
        <f>NOx!Q15</f>
        <v>213587.75119916999</v>
      </c>
      <c r="C15" s="1">
        <f>NOx!AF15</f>
        <v>67478.531112307406</v>
      </c>
      <c r="D15" s="1">
        <f>NOx!BY15</f>
        <v>30185.311348875301</v>
      </c>
      <c r="E15" s="1">
        <f>NOx!AU15+NOx!BJ15+NOx!DR15</f>
        <v>110099.71097947389</v>
      </c>
      <c r="F15" s="1">
        <f>NOx!DC15+NOx!EG15+NOx!EV15</f>
        <v>252229.365940466</v>
      </c>
      <c r="G15" s="1">
        <f>NOx!CN15</f>
        <v>88.491199999999978</v>
      </c>
      <c r="H15" s="1">
        <f t="shared" si="0"/>
        <v>673669.16178029263</v>
      </c>
      <c r="J15" s="1" t="s">
        <v>12</v>
      </c>
      <c r="K15" s="1">
        <f>NOx!R15</f>
        <v>120592.68841089901</v>
      </c>
      <c r="L15" s="1">
        <f>NOx!AG15</f>
        <v>62464.852060732701</v>
      </c>
      <c r="M15" s="1">
        <f>NOx!BZ15</f>
        <v>29940.652268590999</v>
      </c>
      <c r="N15" s="1">
        <f>NOx!AV15+NOx!BK15+NOx!DS15</f>
        <v>83755.476200753503</v>
      </c>
      <c r="O15" s="1">
        <f>NOx!DD15+NOx!EH15+NOx!EW15</f>
        <v>158482.94720913714</v>
      </c>
      <c r="P15" s="1">
        <f>NOx!CO15</f>
        <v>88.491199999999978</v>
      </c>
      <c r="Q15" s="1">
        <f t="shared" si="1"/>
        <v>455325.10735011334</v>
      </c>
      <c r="S15" s="1" t="s">
        <v>12</v>
      </c>
      <c r="T15" s="1">
        <f>NOx!S15</f>
        <v>117831.8756417</v>
      </c>
      <c r="U15" s="1">
        <f>NOx!AH15</f>
        <v>63443.908713957702</v>
      </c>
      <c r="V15" s="1">
        <f>NOx!CA15</f>
        <v>29358.932183086999</v>
      </c>
      <c r="W15" s="1">
        <f>NOx!AW15+NOx!BL15+NOx!DT15</f>
        <v>76941.047380612406</v>
      </c>
      <c r="X15" s="1">
        <f>NOx!DE15+NOx!EI15+NOx!EX15</f>
        <v>143677.79023169199</v>
      </c>
      <c r="Y15" s="1">
        <f>NOx!CP15</f>
        <v>88.491199999999978</v>
      </c>
      <c r="Z15" s="1">
        <f t="shared" si="2"/>
        <v>431342.04535104911</v>
      </c>
    </row>
    <row r="16" spans="1:26">
      <c r="A16" t="str">
        <f>NOx!A16</f>
        <v>Iowa</v>
      </c>
      <c r="B16" s="1">
        <f>NOx!Q16</f>
        <v>72805.988523923705</v>
      </c>
      <c r="C16" s="1">
        <f>NOx!AF16</f>
        <v>41818.194842946701</v>
      </c>
      <c r="D16" s="1">
        <f>NOx!BY16</f>
        <v>15150.146606018199</v>
      </c>
      <c r="E16" s="1">
        <f>NOx!AU16+NOx!BJ16+NOx!DR16</f>
        <v>92964.703735955598</v>
      </c>
      <c r="F16" s="1">
        <f>NOx!DC16+NOx!EG16+NOx!EV16</f>
        <v>108204.823401787</v>
      </c>
      <c r="G16" s="1">
        <f>NOx!CN16</f>
        <v>89.752200000000002</v>
      </c>
      <c r="H16" s="1">
        <f t="shared" si="0"/>
        <v>331033.60931063117</v>
      </c>
      <c r="J16" s="1" t="s">
        <v>13</v>
      </c>
      <c r="K16" s="1">
        <f>NOx!R16</f>
        <v>46105.181511000003</v>
      </c>
      <c r="L16" s="1">
        <f>NOx!AG16</f>
        <v>39176.646942104198</v>
      </c>
      <c r="M16" s="1">
        <f>NOx!BZ16</f>
        <v>14973.7479496702</v>
      </c>
      <c r="N16" s="1">
        <f>NOx!AV16+NOx!BK16+NOx!DS16</f>
        <v>72030.011120008901</v>
      </c>
      <c r="O16" s="1">
        <f>NOx!DD16+NOx!EH16+NOx!EW16</f>
        <v>66050.11993477869</v>
      </c>
      <c r="P16" s="1">
        <f>NOx!CO16</f>
        <v>89.752200000000002</v>
      </c>
      <c r="Q16" s="1">
        <f t="shared" si="1"/>
        <v>238425.45965756199</v>
      </c>
      <c r="S16" s="1" t="s">
        <v>13</v>
      </c>
      <c r="T16" s="1">
        <f>NOx!S16</f>
        <v>48399.9991372</v>
      </c>
      <c r="U16" s="1">
        <f>NOx!AH16</f>
        <v>35330.839449148298</v>
      </c>
      <c r="V16" s="1">
        <f>NOx!CA16</f>
        <v>14678.799892200101</v>
      </c>
      <c r="W16" s="1">
        <f>NOx!AW16+NOx!BL16+NOx!DT16</f>
        <v>66474.809534182903</v>
      </c>
      <c r="X16" s="1">
        <f>NOx!DE16+NOx!EI16+NOx!EX16</f>
        <v>58415.369630089001</v>
      </c>
      <c r="Y16" s="1">
        <f>NOx!CP16</f>
        <v>89.752200000000002</v>
      </c>
      <c r="Z16" s="1">
        <f t="shared" si="2"/>
        <v>223389.56984282029</v>
      </c>
    </row>
    <row r="17" spans="1:26">
      <c r="A17" t="str">
        <f>NOx!A17</f>
        <v>Kansas</v>
      </c>
      <c r="B17" s="1">
        <f>NOx!Q17</f>
        <v>90220.199267306103</v>
      </c>
      <c r="C17" s="1">
        <f>NOx!AF17</f>
        <v>70857.632375750807</v>
      </c>
      <c r="D17" s="1">
        <f>NOx!BY17</f>
        <v>42286.375320010702</v>
      </c>
      <c r="E17" s="1">
        <f>NOx!AU17+NOx!BJ17+NOx!DR17</f>
        <v>86553.301759967799</v>
      </c>
      <c r="F17" s="1">
        <f>NOx!DC17+NOx!EG17+NOx!EV17</f>
        <v>97259.339835983599</v>
      </c>
      <c r="G17" s="1">
        <f>NOx!CN17</f>
        <v>377.51119999999986</v>
      </c>
      <c r="H17" s="1">
        <f t="shared" si="0"/>
        <v>387554.35975901899</v>
      </c>
      <c r="J17" s="1" t="s">
        <v>14</v>
      </c>
      <c r="K17" s="1">
        <f>NOx!R17</f>
        <v>37239.505249050002</v>
      </c>
      <c r="L17" s="1">
        <f>NOx!AG17</f>
        <v>68037.651864954794</v>
      </c>
      <c r="M17" s="1">
        <f>NOx!BZ17</f>
        <v>42155.3585352831</v>
      </c>
      <c r="N17" s="1">
        <f>NOx!AV17+NOx!BK17+NOx!DS17</f>
        <v>66896.413638625003</v>
      </c>
      <c r="O17" s="1">
        <f>NOx!DD17+NOx!EH17+NOx!EW17</f>
        <v>56871.621887619833</v>
      </c>
      <c r="P17" s="1">
        <f>NOx!CO17</f>
        <v>377.51119999999986</v>
      </c>
      <c r="Q17" s="1">
        <f t="shared" si="1"/>
        <v>271578.06237553275</v>
      </c>
      <c r="S17" s="1" t="s">
        <v>14</v>
      </c>
      <c r="T17" s="1">
        <f>NOx!S17</f>
        <v>32636.5016851199</v>
      </c>
      <c r="U17" s="1">
        <f>NOx!AH17</f>
        <v>62468.888406651597</v>
      </c>
      <c r="V17" s="1">
        <f>NOx!CA17</f>
        <v>41858.679905755402</v>
      </c>
      <c r="W17" s="1">
        <f>NOx!AW17+NOx!BL17+NOx!DT17</f>
        <v>62453.226448126799</v>
      </c>
      <c r="X17" s="1">
        <f>NOx!DE17+NOx!EI17+NOx!EX17</f>
        <v>48896.941933158399</v>
      </c>
      <c r="Y17" s="1">
        <f>NOx!CP17</f>
        <v>377.51119999999986</v>
      </c>
      <c r="Z17" s="1">
        <f t="shared" si="2"/>
        <v>248691.7495788121</v>
      </c>
    </row>
    <row r="18" spans="1:26">
      <c r="A18" t="str">
        <f>NOx!A18</f>
        <v>Kentucky</v>
      </c>
      <c r="B18" s="1">
        <f>NOx!Q18</f>
        <v>164782.675463625</v>
      </c>
      <c r="C18" s="1">
        <f>NOx!AF18</f>
        <v>35425.110522220399</v>
      </c>
      <c r="D18" s="1">
        <f>NOx!BY18</f>
        <v>17557.4536549929</v>
      </c>
      <c r="E18" s="1">
        <f>NOx!AU18+NOx!BJ18+NOx!DR18</f>
        <v>90668.742618044693</v>
      </c>
      <c r="F18" s="1">
        <f>NOx!DC18+NOx!EG18+NOx!EV18</f>
        <v>172502.13542490301</v>
      </c>
      <c r="G18" s="1">
        <f>NOx!CN18</f>
        <v>1326.1017999999995</v>
      </c>
      <c r="H18" s="1">
        <f t="shared" si="0"/>
        <v>482262.21948378597</v>
      </c>
      <c r="J18" s="1" t="s">
        <v>15</v>
      </c>
      <c r="K18" s="1">
        <f>NOx!R18</f>
        <v>88194.728498149998</v>
      </c>
      <c r="L18" s="1">
        <f>NOx!AG18</f>
        <v>34663.0352663507</v>
      </c>
      <c r="M18" s="1">
        <f>NOx!BZ18</f>
        <v>17363.256800155901</v>
      </c>
      <c r="N18" s="1">
        <f>NOx!AV18+NOx!BK18+NOx!DS18</f>
        <v>72288.608687941305</v>
      </c>
      <c r="O18" s="1">
        <f>NOx!DD18+NOx!EH18+NOx!EW18</f>
        <v>104212.0284355594</v>
      </c>
      <c r="P18" s="1">
        <f>NOx!CO18</f>
        <v>1326.1017999999995</v>
      </c>
      <c r="Q18" s="1">
        <f t="shared" si="1"/>
        <v>318047.75948815735</v>
      </c>
      <c r="S18" s="1" t="s">
        <v>15</v>
      </c>
      <c r="T18" s="1">
        <f>NOx!S18</f>
        <v>83543.619049760004</v>
      </c>
      <c r="U18" s="1">
        <f>NOx!AH18</f>
        <v>33995.629988745401</v>
      </c>
      <c r="V18" s="1">
        <f>NOx!CA18</f>
        <v>17084.391048089899</v>
      </c>
      <c r="W18" s="1">
        <f>NOx!AW18+NOx!BL18+NOx!DT18</f>
        <v>67237.792957718106</v>
      </c>
      <c r="X18" s="1">
        <f>NOx!DE18+NOx!EI18+NOx!EX18</f>
        <v>91074.182410076406</v>
      </c>
      <c r="Y18" s="1">
        <f>NOx!CP18</f>
        <v>1326.1017999999995</v>
      </c>
      <c r="Z18" s="1">
        <f t="shared" si="2"/>
        <v>294261.71725438983</v>
      </c>
    </row>
    <row r="19" spans="1:26">
      <c r="A19" t="str">
        <f>NOx!A19</f>
        <v>Louisiana</v>
      </c>
      <c r="B19" s="1">
        <f>NOx!Q19</f>
        <v>64987.315018280002</v>
      </c>
      <c r="C19" s="1">
        <f>NOx!AF19</f>
        <v>162770.15425250001</v>
      </c>
      <c r="D19" s="1">
        <f>NOx!BY19</f>
        <v>27558.679766557401</v>
      </c>
      <c r="E19" s="1">
        <f>NOx!AU19+NOx!BJ19+NOx!DR19</f>
        <v>222574.6478019653</v>
      </c>
      <c r="F19" s="1">
        <f>NOx!DC19+NOx!EG19+NOx!EV19</f>
        <v>145397.63170191101</v>
      </c>
      <c r="G19" s="1">
        <f>NOx!CN19</f>
        <v>3253.5868000000023</v>
      </c>
      <c r="H19" s="1">
        <f t="shared" si="0"/>
        <v>626542.01534121379</v>
      </c>
      <c r="J19" s="1" t="s">
        <v>16</v>
      </c>
      <c r="K19" s="1">
        <f>NOx!R19</f>
        <v>30452.8754529699</v>
      </c>
      <c r="L19" s="1">
        <f>NOx!AG19</f>
        <v>155332.15697036401</v>
      </c>
      <c r="M19" s="1">
        <f>NOx!BZ19</f>
        <v>27166.960769043901</v>
      </c>
      <c r="N19" s="1">
        <f>NOx!AV19+NOx!BK19+NOx!DS19</f>
        <v>190705.78375456829</v>
      </c>
      <c r="O19" s="1">
        <f>NOx!DD19+NOx!EH19+NOx!EW19</f>
        <v>87862.858119375363</v>
      </c>
      <c r="P19" s="1">
        <f>NOx!CO19</f>
        <v>3253.5868000000023</v>
      </c>
      <c r="Q19" s="1">
        <f t="shared" si="1"/>
        <v>494774.2218663214</v>
      </c>
      <c r="S19" s="1" t="s">
        <v>16</v>
      </c>
      <c r="T19" s="1">
        <f>NOx!S19</f>
        <v>31573.231298829902</v>
      </c>
      <c r="U19" s="1">
        <f>NOx!AH19</f>
        <v>150459.818765765</v>
      </c>
      <c r="V19" s="1">
        <f>NOx!CA19</f>
        <v>26054.447554008198</v>
      </c>
      <c r="W19" s="1">
        <f>NOx!AW19+NOx!BL19+NOx!DT19</f>
        <v>179194.12164623183</v>
      </c>
      <c r="X19" s="1">
        <f>NOx!DE19+NOx!EI19+NOx!EX19</f>
        <v>75553.447923212807</v>
      </c>
      <c r="Y19" s="1">
        <f>NOx!CP19</f>
        <v>3253.5868000000023</v>
      </c>
      <c r="Z19" s="1">
        <f t="shared" si="2"/>
        <v>466088.65398804768</v>
      </c>
    </row>
    <row r="20" spans="1:26">
      <c r="A20" t="str">
        <f>NOx!A20</f>
        <v>Maine</v>
      </c>
      <c r="B20" s="1">
        <f>NOx!Q20</f>
        <v>1099.9133218136999</v>
      </c>
      <c r="C20" s="1">
        <f>NOx!AF20</f>
        <v>17948.828605883398</v>
      </c>
      <c r="D20" s="1">
        <f>NOx!BY20</f>
        <v>7423.4289650763903</v>
      </c>
      <c r="E20" s="1">
        <f>NOx!AU20+NOx!BJ20+NOx!DR20</f>
        <v>9927.7912892599106</v>
      </c>
      <c r="F20" s="1">
        <f>NOx!DC20+NOx!EG20+NOx!EV20</f>
        <v>49128.044465015599</v>
      </c>
      <c r="G20" s="1">
        <f>NOx!CN20</f>
        <v>565.76380000000006</v>
      </c>
      <c r="H20" s="1">
        <f t="shared" si="0"/>
        <v>86093.770447048999</v>
      </c>
      <c r="J20" s="1" t="s">
        <v>17</v>
      </c>
      <c r="K20" s="1">
        <f>NOx!R20</f>
        <v>4863.9544881399897</v>
      </c>
      <c r="L20" s="1">
        <f>NOx!AG20</f>
        <v>16043.5383807084</v>
      </c>
      <c r="M20" s="1">
        <f>NOx!BZ20</f>
        <v>7286.9488355168196</v>
      </c>
      <c r="N20" s="1">
        <f>NOx!AV20+NOx!BK20+NOx!DS20</f>
        <v>8681.7498370380436</v>
      </c>
      <c r="O20" s="1">
        <f>NOx!DD20+NOx!EH20+NOx!EW20</f>
        <v>29190.693478723089</v>
      </c>
      <c r="P20" s="1">
        <f>NOx!CO20</f>
        <v>565.76380000000006</v>
      </c>
      <c r="Q20" s="1">
        <f t="shared" si="1"/>
        <v>66632.648820126342</v>
      </c>
      <c r="S20" s="1" t="s">
        <v>17</v>
      </c>
      <c r="T20" s="1">
        <f>NOx!S20</f>
        <v>5402.36629515</v>
      </c>
      <c r="U20" s="1">
        <f>NOx!AH20</f>
        <v>15198.690783091</v>
      </c>
      <c r="V20" s="1">
        <f>NOx!CA20</f>
        <v>7236.0151920865401</v>
      </c>
      <c r="W20" s="1">
        <f>NOx!AW20+NOx!BL20+NOx!DT20</f>
        <v>8117.0473324846516</v>
      </c>
      <c r="X20" s="1">
        <f>NOx!DE20+NOx!EI20+NOx!EX20</f>
        <v>25137.447361625502</v>
      </c>
      <c r="Y20" s="1">
        <f>NOx!CP20</f>
        <v>565.76380000000006</v>
      </c>
      <c r="Z20" s="1">
        <f t="shared" si="2"/>
        <v>61657.330764437691</v>
      </c>
    </row>
    <row r="21" spans="1:26">
      <c r="A21" t="str">
        <f>NOx!A21</f>
        <v>Maryland</v>
      </c>
      <c r="B21" s="1">
        <f>NOx!Q21</f>
        <v>62574.172204541901</v>
      </c>
      <c r="C21" s="1">
        <f>NOx!AF21</f>
        <v>24620.846569499899</v>
      </c>
      <c r="D21" s="1">
        <f>NOx!BY21</f>
        <v>21715.179439242202</v>
      </c>
      <c r="E21" s="1">
        <f>NOx!AU21+NOx!BJ21+NOx!DR21</f>
        <v>41889.436372746597</v>
      </c>
      <c r="F21" s="1">
        <f>NOx!DC21+NOx!EG21+NOx!EV21</f>
        <v>161294.06948104699</v>
      </c>
      <c r="G21" s="1">
        <f>NOx!CN21</f>
        <v>136.59529999999992</v>
      </c>
      <c r="H21" s="1">
        <f t="shared" si="0"/>
        <v>312230.29936707759</v>
      </c>
      <c r="J21" s="1" t="s">
        <v>18</v>
      </c>
      <c r="K21" s="1">
        <f>NOx!R21</f>
        <v>16706.41754622</v>
      </c>
      <c r="L21" s="1">
        <f>NOx!AG21</f>
        <v>22988.6356241467</v>
      </c>
      <c r="M21" s="1">
        <f>NOx!BZ21</f>
        <v>21588.721371518801</v>
      </c>
      <c r="N21" s="1">
        <f>NOx!AV21+NOx!BK21+NOx!DS21</f>
        <v>34704.290812082705</v>
      </c>
      <c r="O21" s="1">
        <f>NOx!DD21+NOx!EH21+NOx!EW21</f>
        <v>101316.71198035701</v>
      </c>
      <c r="P21" s="1">
        <f>NOx!CO21</f>
        <v>136.59529999999992</v>
      </c>
      <c r="Q21" s="1">
        <f t="shared" si="1"/>
        <v>197441.37263432521</v>
      </c>
      <c r="S21" s="1" t="s">
        <v>18</v>
      </c>
      <c r="T21" s="1">
        <f>NOx!S21</f>
        <v>17565.973806669899</v>
      </c>
      <c r="U21" s="1">
        <f>NOx!AH21</f>
        <v>23288.0973804725</v>
      </c>
      <c r="V21" s="1">
        <f>NOx!CA21</f>
        <v>21396.384931680601</v>
      </c>
      <c r="W21" s="1">
        <f>NOx!AW21+NOx!BL21+NOx!DT21</f>
        <v>32179.407167908721</v>
      </c>
      <c r="X21" s="1">
        <f>NOx!DE21+NOx!EI21+NOx!EX21</f>
        <v>87342.388844914603</v>
      </c>
      <c r="Y21" s="1">
        <f>NOx!CP21</f>
        <v>136.59529999999992</v>
      </c>
      <c r="Z21" s="1">
        <f t="shared" si="2"/>
        <v>181908.84743164631</v>
      </c>
    </row>
    <row r="22" spans="1:26">
      <c r="A22" t="str">
        <f>NOx!A22</f>
        <v>Massachusetts</v>
      </c>
      <c r="B22" s="1">
        <f>NOx!Q22</f>
        <v>25134.497365009101</v>
      </c>
      <c r="C22" s="1">
        <f>NOx!AF22</f>
        <v>18429.167008790901</v>
      </c>
      <c r="D22" s="1">
        <f>NOx!BY22</f>
        <v>34372.576983404397</v>
      </c>
      <c r="E22" s="1">
        <f>NOx!AU22+NOx!BJ22+NOx!DR22</f>
        <v>43494.231210459402</v>
      </c>
      <c r="F22" s="1">
        <f>NOx!DC22+NOx!EG22+NOx!EV22</f>
        <v>161866.925865194</v>
      </c>
      <c r="G22" s="1">
        <f>NOx!CN22</f>
        <v>340.637</v>
      </c>
      <c r="H22" s="1">
        <f t="shared" si="0"/>
        <v>283638.03543285781</v>
      </c>
      <c r="J22" s="1" t="s">
        <v>19</v>
      </c>
      <c r="K22" s="1">
        <f>NOx!R22</f>
        <v>4953.8021594100001</v>
      </c>
      <c r="L22" s="1">
        <f>NOx!AG22</f>
        <v>17777.483950620299</v>
      </c>
      <c r="M22" s="1">
        <f>NOx!BZ22</f>
        <v>34028.115688641898</v>
      </c>
      <c r="N22" s="1">
        <f>NOx!AV22+NOx!BK22+NOx!DS22</f>
        <v>33924.893161203378</v>
      </c>
      <c r="O22" s="1">
        <f>NOx!DD22+NOx!EH22+NOx!EW22</f>
        <v>98595.398845894379</v>
      </c>
      <c r="P22" s="1">
        <f>NOx!CO22</f>
        <v>340.637</v>
      </c>
      <c r="Q22" s="1">
        <f t="shared" si="1"/>
        <v>189620.33080576995</v>
      </c>
      <c r="S22" s="1" t="s">
        <v>19</v>
      </c>
      <c r="T22" s="1">
        <f>NOx!S22</f>
        <v>6992.0620479599902</v>
      </c>
      <c r="U22" s="1">
        <f>NOx!AH22</f>
        <v>17788.698535408901</v>
      </c>
      <c r="V22" s="1">
        <f>NOx!CA22</f>
        <v>33333.195579689302</v>
      </c>
      <c r="W22" s="1">
        <f>NOx!AW22+NOx!BL22+NOx!DT22</f>
        <v>31258.17925653058</v>
      </c>
      <c r="X22" s="1">
        <f>NOx!DE22+NOx!EI22+NOx!EX22</f>
        <v>85562.468373970099</v>
      </c>
      <c r="Y22" s="1">
        <f>NOx!CP22</f>
        <v>340.637</v>
      </c>
      <c r="Z22" s="1">
        <f t="shared" si="2"/>
        <v>175275.24079355886</v>
      </c>
    </row>
    <row r="23" spans="1:26">
      <c r="A23" t="str">
        <f>NOx!A23</f>
        <v>Michigan</v>
      </c>
      <c r="B23" s="1">
        <f>NOx!Q23</f>
        <v>120026.25530592199</v>
      </c>
      <c r="C23" s="1">
        <f>NOx!AF23</f>
        <v>94118.242775531806</v>
      </c>
      <c r="D23" s="1">
        <f>NOx!BY23</f>
        <v>43498.824130508998</v>
      </c>
      <c r="E23" s="1">
        <f>NOx!AU23+NOx!BJ23+NOx!DR23</f>
        <v>101059.6107304117</v>
      </c>
      <c r="F23" s="1">
        <f>NOx!DC23+NOx!EG23+NOx!EV23</f>
        <v>359421.096020567</v>
      </c>
      <c r="G23" s="1">
        <f>NOx!CN23</f>
        <v>330.13419999999996</v>
      </c>
      <c r="H23" s="1">
        <f t="shared" si="0"/>
        <v>718454.16316294146</v>
      </c>
      <c r="J23" s="1" t="s">
        <v>20</v>
      </c>
      <c r="K23" s="1">
        <f>NOx!R23</f>
        <v>63265.597782519901</v>
      </c>
      <c r="L23" s="1">
        <f>NOx!AG23</f>
        <v>81017.000163245393</v>
      </c>
      <c r="M23" s="1">
        <f>NOx!BZ23</f>
        <v>43184.856130508902</v>
      </c>
      <c r="N23" s="1">
        <f>NOx!AV23+NOx!BK23+NOx!DS23</f>
        <v>79961.941747667704</v>
      </c>
      <c r="O23" s="1">
        <f>NOx!DD23+NOx!EH23+NOx!EW23</f>
        <v>213924.38714358347</v>
      </c>
      <c r="P23" s="1">
        <f>NOx!CO23</f>
        <v>330.13419999999996</v>
      </c>
      <c r="Q23" s="1">
        <f t="shared" si="1"/>
        <v>481683.91716752539</v>
      </c>
      <c r="S23" s="1" t="s">
        <v>20</v>
      </c>
      <c r="T23" s="1">
        <f>NOx!S23</f>
        <v>67705.467369909995</v>
      </c>
      <c r="U23" s="1">
        <f>NOx!AH23</f>
        <v>78719.057462243494</v>
      </c>
      <c r="V23" s="1">
        <f>NOx!CA23</f>
        <v>42524.156530508502</v>
      </c>
      <c r="W23" s="1">
        <f>NOx!AW23+NOx!BL23+NOx!DT23</f>
        <v>73231.440101610293</v>
      </c>
      <c r="X23" s="1">
        <f>NOx!DE23+NOx!EI23+NOx!EX23</f>
        <v>186832.278450449</v>
      </c>
      <c r="Y23" s="1">
        <f>NOx!CP23</f>
        <v>330.13419999999996</v>
      </c>
      <c r="Z23" s="1">
        <f t="shared" si="2"/>
        <v>449342.53411472123</v>
      </c>
    </row>
    <row r="24" spans="1:26">
      <c r="A24" t="str">
        <f>NOx!A24</f>
        <v>Minnesota</v>
      </c>
      <c r="B24" s="1">
        <f>NOx!Q24</f>
        <v>84303.744122685297</v>
      </c>
      <c r="C24" s="1">
        <f>NOx!AF24</f>
        <v>63970.708504969502</v>
      </c>
      <c r="D24" s="1">
        <f>NOx!BY24</f>
        <v>56700.399020522498</v>
      </c>
      <c r="E24" s="1">
        <f>NOx!AU24+NOx!BJ24+NOx!DR24</f>
        <v>115871.7990324939</v>
      </c>
      <c r="F24" s="1">
        <f>NOx!DC24+NOx!EG24+NOx!EV24</f>
        <v>183758.04969199499</v>
      </c>
      <c r="G24" s="1">
        <f>NOx!CN24</f>
        <v>2300.3764999999994</v>
      </c>
      <c r="H24" s="1">
        <f t="shared" si="0"/>
        <v>506905.07687266625</v>
      </c>
      <c r="J24" s="1" t="s">
        <v>21</v>
      </c>
      <c r="K24" s="1">
        <f>NOx!R24</f>
        <v>39400.06973268</v>
      </c>
      <c r="L24" s="1">
        <f>NOx!AG24</f>
        <v>63731.265765210999</v>
      </c>
      <c r="M24" s="1">
        <f>NOx!BZ24</f>
        <v>56500.832560867602</v>
      </c>
      <c r="N24" s="1">
        <f>NOx!AV24+NOx!BK24+NOx!DS24</f>
        <v>92053.428690833796</v>
      </c>
      <c r="O24" s="1">
        <f>NOx!DD24+NOx!EH24+NOx!EW24</f>
        <v>110065.78224993304</v>
      </c>
      <c r="P24" s="1">
        <f>NOx!CO24</f>
        <v>2300.3764999999994</v>
      </c>
      <c r="Q24" s="1">
        <f t="shared" si="1"/>
        <v>364051.75549952546</v>
      </c>
      <c r="S24" s="1" t="s">
        <v>21</v>
      </c>
      <c r="T24" s="1">
        <f>NOx!S24</f>
        <v>41474.404436309997</v>
      </c>
      <c r="U24" s="1">
        <f>NOx!AH24</f>
        <v>63653.2760764251</v>
      </c>
      <c r="V24" s="1">
        <f>NOx!CA24</f>
        <v>56230.165539109497</v>
      </c>
      <c r="W24" s="1">
        <f>NOx!AW24+NOx!BL24+NOx!DT24</f>
        <v>85182.042904474889</v>
      </c>
      <c r="X24" s="1">
        <f>NOx!DE24+NOx!EI24+NOx!EX24</f>
        <v>96642.997321023606</v>
      </c>
      <c r="Y24" s="1">
        <f>NOx!CP24</f>
        <v>2300.3764999999994</v>
      </c>
      <c r="Z24" s="1">
        <f t="shared" si="2"/>
        <v>345483.2627773431</v>
      </c>
    </row>
    <row r="25" spans="1:26">
      <c r="A25" t="str">
        <f>NOx!A25</f>
        <v>Mississippi</v>
      </c>
      <c r="B25" s="1">
        <f>NOx!Q25</f>
        <v>45165.581545679903</v>
      </c>
      <c r="C25" s="1">
        <f>NOx!AF25</f>
        <v>53985.356244519899</v>
      </c>
      <c r="D25" s="1">
        <f>NOx!BY25</f>
        <v>12211.7369996547</v>
      </c>
      <c r="E25" s="1">
        <f>NOx!AU25+NOx!BJ25+NOx!DR25</f>
        <v>79288.430727446306</v>
      </c>
      <c r="F25" s="1">
        <f>NOx!DC25+NOx!EG25+NOx!EV25</f>
        <v>130111.429022179</v>
      </c>
      <c r="G25" s="1">
        <f>NOx!CN25</f>
        <v>3832.5641000000005</v>
      </c>
      <c r="H25" s="1">
        <f t="shared" si="0"/>
        <v>324595.09863947984</v>
      </c>
      <c r="J25" s="1" t="s">
        <v>22</v>
      </c>
      <c r="K25" s="1">
        <f>NOx!R25</f>
        <v>23655.193874439999</v>
      </c>
      <c r="L25" s="1">
        <f>NOx!AG25</f>
        <v>51634.379846116703</v>
      </c>
      <c r="M25" s="1">
        <f>NOx!BZ25</f>
        <v>12072.7436997605</v>
      </c>
      <c r="N25" s="1">
        <f>NOx!AV25+NOx!BK25+NOx!DS25</f>
        <v>63899.823172186094</v>
      </c>
      <c r="O25" s="1">
        <f>NOx!DD25+NOx!EH25+NOx!EW25</f>
        <v>76913.882649411287</v>
      </c>
      <c r="P25" s="1">
        <f>NOx!CO25</f>
        <v>3832.5641000000005</v>
      </c>
      <c r="Q25" s="1">
        <f t="shared" si="1"/>
        <v>232008.58734191456</v>
      </c>
      <c r="S25" s="1" t="s">
        <v>22</v>
      </c>
      <c r="T25" s="1">
        <f>NOx!S25</f>
        <v>26294.067606849901</v>
      </c>
      <c r="U25" s="1">
        <f>NOx!AH25</f>
        <v>49191.417918376901</v>
      </c>
      <c r="V25" s="1">
        <f>NOx!CA25</f>
        <v>11818.121579061701</v>
      </c>
      <c r="W25" s="1">
        <f>NOx!AW25+NOx!BL25+NOx!DT25</f>
        <v>59662.747936133201</v>
      </c>
      <c r="X25" s="1">
        <f>NOx!DE25+NOx!EI25+NOx!EX25</f>
        <v>65638.769146089398</v>
      </c>
      <c r="Y25" s="1">
        <f>NOx!CP25</f>
        <v>3832.5641000000005</v>
      </c>
      <c r="Z25" s="1">
        <f t="shared" si="2"/>
        <v>216437.68828651108</v>
      </c>
    </row>
    <row r="26" spans="1:26">
      <c r="A26" t="str">
        <f>NOx!A26</f>
        <v>Missouri</v>
      </c>
      <c r="B26" s="1">
        <f>NOx!Q26</f>
        <v>127430.848891507</v>
      </c>
      <c r="C26" s="1">
        <f>NOx!AF26</f>
        <v>38604.300086599898</v>
      </c>
      <c r="D26" s="1">
        <f>NOx!BY26</f>
        <v>32909.590296058203</v>
      </c>
      <c r="E26" s="1">
        <f>NOx!AU26+NOx!BJ26+NOx!DR26</f>
        <v>123227.70683325079</v>
      </c>
      <c r="F26" s="1">
        <f>NOx!DC26+NOx!EG26+NOx!EV26</f>
        <v>240505.907371429</v>
      </c>
      <c r="G26" s="1">
        <f>NOx!CN26</f>
        <v>678.08309999999835</v>
      </c>
      <c r="H26" s="1">
        <f t="shared" si="0"/>
        <v>563356.43657884502</v>
      </c>
      <c r="J26" s="1" t="s">
        <v>23</v>
      </c>
      <c r="K26" s="1">
        <f>NOx!R26</f>
        <v>55633.173800550001</v>
      </c>
      <c r="L26" s="1">
        <f>NOx!AG26</f>
        <v>38092.891826313702</v>
      </c>
      <c r="M26" s="1">
        <f>NOx!BZ26</f>
        <v>32608.477174486099</v>
      </c>
      <c r="N26" s="1">
        <f>NOx!AV26+NOx!BK26+NOx!DS26</f>
        <v>96196.404105134003</v>
      </c>
      <c r="O26" s="1">
        <f>NOx!DD26+NOx!EH26+NOx!EW26</f>
        <v>151088.49375967859</v>
      </c>
      <c r="P26" s="1">
        <f>NOx!CO26</f>
        <v>678.08309999999835</v>
      </c>
      <c r="Q26" s="1">
        <f t="shared" si="1"/>
        <v>374297.5237661624</v>
      </c>
      <c r="S26" s="1" t="s">
        <v>23</v>
      </c>
      <c r="T26" s="1">
        <f>NOx!S26</f>
        <v>57318.466892409997</v>
      </c>
      <c r="U26" s="1">
        <f>NOx!AH26</f>
        <v>43918.326593732003</v>
      </c>
      <c r="V26" s="1">
        <f>NOx!CA26</f>
        <v>32194.588020757499</v>
      </c>
      <c r="W26" s="1">
        <f>NOx!AW26+NOx!BL26+NOx!DT26</f>
        <v>89794.979920167898</v>
      </c>
      <c r="X26" s="1">
        <f>NOx!DE26+NOx!EI26+NOx!EX26</f>
        <v>133941.693536465</v>
      </c>
      <c r="Y26" s="1">
        <f>NOx!CP26</f>
        <v>678.08309999999835</v>
      </c>
      <c r="Z26" s="1">
        <f t="shared" si="2"/>
        <v>357846.13806353242</v>
      </c>
    </row>
    <row r="27" spans="1:26">
      <c r="A27" t="str">
        <f>NOx!A27</f>
        <v>Montana</v>
      </c>
      <c r="B27" s="1">
        <f>NOx!Q27</f>
        <v>39857.8851384999</v>
      </c>
      <c r="C27" s="1">
        <f>NOx!AF27</f>
        <v>5356.0807033599904</v>
      </c>
      <c r="D27" s="1">
        <f>NOx!BY27</f>
        <v>14414.7975711626</v>
      </c>
      <c r="E27" s="1">
        <f>NOx!AU27+NOx!BJ27+NOx!DR27</f>
        <v>40686.627665721302</v>
      </c>
      <c r="F27" s="1">
        <f>NOx!DC27+NOx!EG27+NOx!EV27</f>
        <v>43926.247992905803</v>
      </c>
      <c r="G27" s="1">
        <f>NOx!CN27</f>
        <v>5187.0318000000016</v>
      </c>
      <c r="H27" s="1">
        <f t="shared" si="0"/>
        <v>149428.67087164958</v>
      </c>
      <c r="J27" s="1" t="s">
        <v>24</v>
      </c>
      <c r="K27" s="1">
        <f>NOx!R27</f>
        <v>18302.40799661</v>
      </c>
      <c r="L27" s="1">
        <f>NOx!AG27</f>
        <v>5348.2155697974104</v>
      </c>
      <c r="M27" s="1">
        <f>NOx!BZ27</f>
        <v>14190.0335248009</v>
      </c>
      <c r="N27" s="1">
        <f>NOx!AV27+NOx!BK27+NOx!DS27</f>
        <v>30650.955120491501</v>
      </c>
      <c r="O27" s="1">
        <f>NOx!DD27+NOx!EH27+NOx!EW27</f>
        <v>23896.044060175274</v>
      </c>
      <c r="P27" s="1">
        <f>NOx!CO27</f>
        <v>5187.0318000000016</v>
      </c>
      <c r="Q27" s="1">
        <f t="shared" si="1"/>
        <v>97574.688071875091</v>
      </c>
      <c r="S27" s="1" t="s">
        <v>24</v>
      </c>
      <c r="T27" s="1">
        <f>NOx!S27</f>
        <v>19398.690938809901</v>
      </c>
      <c r="U27" s="1">
        <f>NOx!AH27</f>
        <v>5253.1356521601701</v>
      </c>
      <c r="V27" s="1">
        <f>NOx!CA27</f>
        <v>13619.110917328901</v>
      </c>
      <c r="W27" s="1">
        <f>NOx!AW27+NOx!BL27+NOx!DT27</f>
        <v>28847.0184260485</v>
      </c>
      <c r="X27" s="1">
        <f>NOx!DE27+NOx!EI27+NOx!EX27</f>
        <v>20417.643192273201</v>
      </c>
      <c r="Y27" s="1">
        <f>NOx!CP27</f>
        <v>5187.0318000000016</v>
      </c>
      <c r="Z27" s="1">
        <f t="shared" si="2"/>
        <v>92722.630926620666</v>
      </c>
    </row>
    <row r="28" spans="1:26">
      <c r="A28" t="str">
        <f>NOx!A28</f>
        <v>Nebraska</v>
      </c>
      <c r="B28" s="1">
        <f>NOx!Q28</f>
        <v>52426.420191190198</v>
      </c>
      <c r="C28" s="1">
        <f>NOx!AF28</f>
        <v>12187.113437626</v>
      </c>
      <c r="D28" s="1">
        <f>NOx!BY28</f>
        <v>14748.593561355581</v>
      </c>
      <c r="E28" s="1">
        <f>NOx!AU28+NOx!BJ28+NOx!DR28</f>
        <v>107180.2153737506</v>
      </c>
      <c r="F28" s="1">
        <f>NOx!DC28+NOx!EG28+NOx!EV28</f>
        <v>76790.662541742902</v>
      </c>
      <c r="G28" s="1">
        <f>NOx!CN28</f>
        <v>381.34780000000006</v>
      </c>
      <c r="H28" s="1">
        <f t="shared" si="0"/>
        <v>263714.35290566529</v>
      </c>
      <c r="J28" s="1" t="s">
        <v>25</v>
      </c>
      <c r="K28" s="1">
        <f>NOx!R28</f>
        <v>44496.029819019903</v>
      </c>
      <c r="L28" s="1">
        <f>NOx!AG28</f>
        <v>12063.433059364999</v>
      </c>
      <c r="M28" s="1">
        <f>NOx!BZ28</f>
        <v>14572.056601239899</v>
      </c>
      <c r="N28" s="1">
        <f>NOx!AV28+NOx!BK28+NOx!DS28</f>
        <v>81174.960278063692</v>
      </c>
      <c r="O28" s="1">
        <f>NOx!DD28+NOx!EH28+NOx!EW28</f>
        <v>45199.046292771629</v>
      </c>
      <c r="P28" s="1">
        <f>NOx!CO28</f>
        <v>381.34780000000006</v>
      </c>
      <c r="Q28" s="1">
        <f t="shared" si="1"/>
        <v>197886.87385046011</v>
      </c>
      <c r="S28" s="1" t="s">
        <v>25</v>
      </c>
      <c r="T28" s="1">
        <f>NOx!S28</f>
        <v>45046.817887129902</v>
      </c>
      <c r="U28" s="1">
        <f>NOx!AH28</f>
        <v>10719.154013798599</v>
      </c>
      <c r="V28" s="1">
        <f>NOx!CA28</f>
        <v>14117.4893022174</v>
      </c>
      <c r="W28" s="1">
        <f>NOx!AW28+NOx!BL28+NOx!DT28</f>
        <v>76763.861210625706</v>
      </c>
      <c r="X28" s="1">
        <f>NOx!DE28+NOx!EI28+NOx!EX28</f>
        <v>39378.926671968198</v>
      </c>
      <c r="Y28" s="1">
        <f>NOx!CP28</f>
        <v>381.34780000000006</v>
      </c>
      <c r="Z28" s="1">
        <f t="shared" si="2"/>
        <v>186407.5968857398</v>
      </c>
    </row>
    <row r="29" spans="1:26">
      <c r="A29" t="str">
        <f>NOx!A29</f>
        <v>Nevada</v>
      </c>
      <c r="B29" s="1">
        <f>NOx!Q29</f>
        <v>47296.528641918398</v>
      </c>
      <c r="C29" s="1">
        <f>NOx!AF29</f>
        <v>17191.1593336923</v>
      </c>
      <c r="D29" s="1">
        <f>NOx!BY29</f>
        <v>5379.4155128830998</v>
      </c>
      <c r="E29" s="1">
        <f>NOx!AU29+NOx!BJ29+NOx!DR29</f>
        <v>27747.336101347359</v>
      </c>
      <c r="F29" s="1">
        <f>NOx!DC29+NOx!EG29+NOx!EV29</f>
        <v>49380.8093090408</v>
      </c>
      <c r="G29" s="1">
        <f>NOx!CN29</f>
        <v>4910.0543999999991</v>
      </c>
      <c r="H29" s="1">
        <f t="shared" si="0"/>
        <v>151905.30329888195</v>
      </c>
      <c r="J29" s="1" t="s">
        <v>26</v>
      </c>
      <c r="K29" s="1">
        <f>NOx!R29</f>
        <v>13293.8865727999</v>
      </c>
      <c r="L29" s="1">
        <f>NOx!AG29</f>
        <v>14382.454376384199</v>
      </c>
      <c r="M29" s="1">
        <f>NOx!BZ29</f>
        <v>5356.2156094478896</v>
      </c>
      <c r="N29" s="1">
        <f>NOx!AV29+NOx!BK29+NOx!DS29</f>
        <v>21413.93405625052</v>
      </c>
      <c r="O29" s="1">
        <f>NOx!DD29+NOx!EH29+NOx!EW29</f>
        <v>27130.683071224405</v>
      </c>
      <c r="P29" s="1">
        <f>NOx!CO29</f>
        <v>4910.0543999999991</v>
      </c>
      <c r="Q29" s="1">
        <f t="shared" si="1"/>
        <v>86487.228086106916</v>
      </c>
      <c r="S29" s="1" t="s">
        <v>26</v>
      </c>
      <c r="T29" s="1">
        <f>NOx!S29</f>
        <v>14073.7726359399</v>
      </c>
      <c r="U29" s="1">
        <f>NOx!AH29</f>
        <v>15149.4713927097</v>
      </c>
      <c r="V29" s="1">
        <f>NOx!CA29</f>
        <v>5295.1039539161502</v>
      </c>
      <c r="W29" s="1">
        <f>NOx!AW29+NOx!BL29+NOx!DT29</f>
        <v>19477.61306044798</v>
      </c>
      <c r="X29" s="1">
        <f>NOx!DE29+NOx!EI29+NOx!EX29</f>
        <v>22134.912072140502</v>
      </c>
      <c r="Y29" s="1">
        <f>NOx!CP29</f>
        <v>4910.0543999999991</v>
      </c>
      <c r="Z29" s="1">
        <f t="shared" si="2"/>
        <v>81040.927515154224</v>
      </c>
    </row>
    <row r="30" spans="1:26">
      <c r="A30" t="str">
        <f>NOx!A30</f>
        <v>New Hampshire</v>
      </c>
      <c r="B30" s="1">
        <f>NOx!Q30</f>
        <v>8826.8014394194906</v>
      </c>
      <c r="C30" s="1">
        <f>NOx!AF30</f>
        <v>2804.5606334568001</v>
      </c>
      <c r="D30" s="1">
        <f>NOx!BY30</f>
        <v>11235.319309241</v>
      </c>
      <c r="E30" s="1">
        <f>NOx!AU30+NOx!BJ30+NOx!DR30</f>
        <v>9219.7542044718102</v>
      </c>
      <c r="F30" s="1">
        <f>NOx!DC30+NOx!EG30+NOx!EV30</f>
        <v>41101.177370970698</v>
      </c>
      <c r="G30" s="1">
        <f>NOx!CN30</f>
        <v>137.22569999999996</v>
      </c>
      <c r="H30" s="1">
        <f t="shared" si="0"/>
        <v>73324.838657559798</v>
      </c>
      <c r="J30" s="1" t="s">
        <v>27</v>
      </c>
      <c r="K30" s="1">
        <f>NOx!R30</f>
        <v>4067.5964985000001</v>
      </c>
      <c r="L30" s="1">
        <f>NOx!AG30</f>
        <v>1931.37855304607</v>
      </c>
      <c r="M30" s="1">
        <f>NOx!BZ30</f>
        <v>11137.5100919503</v>
      </c>
      <c r="N30" s="1">
        <f>NOx!AV30+NOx!BK30+NOx!DS30</f>
        <v>7273.2299614641397</v>
      </c>
      <c r="O30" s="1">
        <f>NOx!DD30+NOx!EH30+NOx!EW30</f>
        <v>25868.158738975682</v>
      </c>
      <c r="P30" s="1">
        <f>NOx!CO30</f>
        <v>137.22569999999996</v>
      </c>
      <c r="Q30" s="1">
        <f t="shared" si="1"/>
        <v>50415.099543936194</v>
      </c>
      <c r="S30" s="1" t="s">
        <v>27</v>
      </c>
      <c r="T30" s="1">
        <f>NOx!S30</f>
        <v>5126.3842462999901</v>
      </c>
      <c r="U30" s="1">
        <f>NOx!AH30</f>
        <v>1939.2061198204799</v>
      </c>
      <c r="V30" s="1">
        <f>NOx!CA30</f>
        <v>11072.075014640401</v>
      </c>
      <c r="W30" s="1">
        <f>NOx!AW30+NOx!BL30+NOx!DT30</f>
        <v>6586.6683291856498</v>
      </c>
      <c r="X30" s="1">
        <f>NOx!DE30+NOx!EI30+NOx!EX30</f>
        <v>22775.772759780601</v>
      </c>
      <c r="Y30" s="1">
        <f>NOx!CP30</f>
        <v>137.22569999999996</v>
      </c>
      <c r="Z30" s="1">
        <f t="shared" si="2"/>
        <v>47637.332169727124</v>
      </c>
    </row>
    <row r="31" spans="1:26">
      <c r="A31" t="str">
        <f>NOx!A31</f>
        <v>New Jersey</v>
      </c>
      <c r="B31" s="1">
        <f>NOx!Q31</f>
        <v>30141.642631934301</v>
      </c>
      <c r="C31" s="1">
        <f>NOx!AF31</f>
        <v>20570.399861000002</v>
      </c>
      <c r="D31" s="1">
        <f>NOx!BY31</f>
        <v>26393.073115319301</v>
      </c>
      <c r="E31" s="1">
        <f>NOx!AU31+NOx!BJ31+NOx!DR31</f>
        <v>71737.979539035194</v>
      </c>
      <c r="F31" s="1">
        <f>NOx!DC31+NOx!EG31+NOx!EV31</f>
        <v>192309.95115680099</v>
      </c>
      <c r="G31" s="1">
        <f>NOx!CN31</f>
        <v>222.56260000000009</v>
      </c>
      <c r="H31" s="1">
        <f t="shared" si="0"/>
        <v>341375.60890408984</v>
      </c>
      <c r="J31" s="1" t="s">
        <v>28</v>
      </c>
      <c r="K31" s="1">
        <f>NOx!R31</f>
        <v>7533.8684237300004</v>
      </c>
      <c r="L31" s="1">
        <f>NOx!AG31</f>
        <v>18959.909261559202</v>
      </c>
      <c r="M31" s="1">
        <f>NOx!BZ31</f>
        <v>26183.624636651901</v>
      </c>
      <c r="N31" s="1">
        <f>NOx!AV31+NOx!BK31+NOx!DS31</f>
        <v>59081.329973546504</v>
      </c>
      <c r="O31" s="1">
        <f>NOx!DD31+NOx!EH31+NOx!EW31</f>
        <v>118835.19122530831</v>
      </c>
      <c r="P31" s="1">
        <f>NOx!CO31</f>
        <v>222.56260000000009</v>
      </c>
      <c r="Q31" s="1">
        <f t="shared" si="1"/>
        <v>230816.48612079592</v>
      </c>
      <c r="S31" s="1" t="s">
        <v>28</v>
      </c>
      <c r="T31" s="1">
        <f>NOx!S31</f>
        <v>8005.9910625700004</v>
      </c>
      <c r="U31" s="1">
        <f>NOx!AH31</f>
        <v>18995.6959714392</v>
      </c>
      <c r="V31" s="1">
        <f>NOx!CA31</f>
        <v>25748.8566509185</v>
      </c>
      <c r="W31" s="1">
        <f>NOx!AW31+NOx!BL31+NOx!DT31</f>
        <v>54658.894164837388</v>
      </c>
      <c r="X31" s="1">
        <f>NOx!DE31+NOx!EI31+NOx!EX31</f>
        <v>102494.51933759599</v>
      </c>
      <c r="Y31" s="1">
        <f>NOx!CP31</f>
        <v>222.56260000000009</v>
      </c>
      <c r="Z31" s="1">
        <f t="shared" si="2"/>
        <v>210126.51978736109</v>
      </c>
    </row>
    <row r="32" spans="1:26">
      <c r="A32" t="str">
        <f>NOx!A32</f>
        <v>New Mexico</v>
      </c>
      <c r="B32" s="1">
        <f>NOx!Q32</f>
        <v>75483.393029999905</v>
      </c>
      <c r="C32" s="1">
        <f>NOx!AF32</f>
        <v>44107.029364127899</v>
      </c>
      <c r="D32" s="1">
        <f>NOx!BY32</f>
        <v>69175.225514059101</v>
      </c>
      <c r="E32" s="1">
        <f>NOx!AU32+NOx!BJ32+NOx!DR32</f>
        <v>45552.178809449135</v>
      </c>
      <c r="F32" s="1">
        <f>NOx!DC32+NOx!EG32+NOx!EV32</f>
        <v>96239.189870019705</v>
      </c>
      <c r="G32" s="1">
        <f>NOx!CN32</f>
        <v>12581.851999999995</v>
      </c>
      <c r="H32" s="1">
        <f t="shared" si="0"/>
        <v>343138.86858765577</v>
      </c>
      <c r="J32" s="1" t="s">
        <v>29</v>
      </c>
      <c r="K32" s="1">
        <f>NOx!R32</f>
        <v>64263.807543939904</v>
      </c>
      <c r="L32" s="1">
        <f>NOx!AG32</f>
        <v>43262.523391878698</v>
      </c>
      <c r="M32" s="1">
        <f>NOx!BZ32</f>
        <v>67753.795934339301</v>
      </c>
      <c r="N32" s="1">
        <f>NOx!AV32+NOx!BK32+NOx!DS32</f>
        <v>34244.331598221601</v>
      </c>
      <c r="O32" s="1">
        <f>NOx!DD32+NOx!EH32+NOx!EW32</f>
        <v>59234.244398652263</v>
      </c>
      <c r="P32" s="1">
        <f>NOx!CO32</f>
        <v>12581.851999999995</v>
      </c>
      <c r="Q32" s="1">
        <f t="shared" si="1"/>
        <v>281340.55486703181</v>
      </c>
      <c r="S32" s="1" t="s">
        <v>29</v>
      </c>
      <c r="T32" s="1">
        <f>NOx!S32</f>
        <v>64745.266157489998</v>
      </c>
      <c r="U32" s="1">
        <f>NOx!AH32</f>
        <v>40746.157062856902</v>
      </c>
      <c r="V32" s="1">
        <f>NOx!CA32</f>
        <v>63419.931998272798</v>
      </c>
      <c r="W32" s="1">
        <f>NOx!AW32+NOx!BL32+NOx!DT32</f>
        <v>32644.858148797281</v>
      </c>
      <c r="X32" s="1">
        <f>NOx!DE32+NOx!EI32+NOx!EX32</f>
        <v>50276.214193825501</v>
      </c>
      <c r="Y32" s="1">
        <f>NOx!CP32</f>
        <v>12581.851999999995</v>
      </c>
      <c r="Z32" s="1">
        <f t="shared" si="2"/>
        <v>264414.27956124244</v>
      </c>
    </row>
    <row r="33" spans="1:26">
      <c r="A33" t="str">
        <f>NOx!A33</f>
        <v>New York</v>
      </c>
      <c r="B33" s="1">
        <f>NOx!Q33</f>
        <v>63315.297578896003</v>
      </c>
      <c r="C33" s="1">
        <f>NOx!AF33</f>
        <v>55121.910631286599</v>
      </c>
      <c r="D33" s="1">
        <f>NOx!BY33</f>
        <v>87608.185818525701</v>
      </c>
      <c r="E33" s="1">
        <f>NOx!AU33+NOx!BJ33+NOx!DR33</f>
        <v>112441.16102091009</v>
      </c>
      <c r="F33" s="1">
        <f>NOx!DC33+NOx!EG33+NOx!EV33</f>
        <v>369210.39970617002</v>
      </c>
      <c r="G33" s="1">
        <f>NOx!CN33</f>
        <v>411.86349999999999</v>
      </c>
      <c r="H33" s="1">
        <f t="shared" si="0"/>
        <v>688108.81825578841</v>
      </c>
      <c r="J33" s="1" t="s">
        <v>30</v>
      </c>
      <c r="K33" s="1">
        <f>NOx!R33</f>
        <v>20909.304276099901</v>
      </c>
      <c r="L33" s="1">
        <f>NOx!AG33</f>
        <v>52415.0750111097</v>
      </c>
      <c r="M33" s="1">
        <f>NOx!BZ33</f>
        <v>87448.503026752893</v>
      </c>
      <c r="N33" s="1">
        <f>NOx!AV33+NOx!BK33+NOx!DS33</f>
        <v>89425.883016258551</v>
      </c>
      <c r="O33" s="1">
        <f>NOx!DD33+NOx!EH33+NOx!EW33</f>
        <v>240697.83857750078</v>
      </c>
      <c r="P33" s="1">
        <f>NOx!CO33</f>
        <v>411.86349999999999</v>
      </c>
      <c r="Q33" s="1">
        <f t="shared" si="1"/>
        <v>491308.46740772179</v>
      </c>
      <c r="S33" s="1" t="s">
        <v>30</v>
      </c>
      <c r="T33" s="1">
        <f>NOx!S33</f>
        <v>21688.578314099999</v>
      </c>
      <c r="U33" s="1">
        <f>NOx!AH33</f>
        <v>52969.407571762902</v>
      </c>
      <c r="V33" s="1">
        <f>NOx!CA33</f>
        <v>86471.695501767506</v>
      </c>
      <c r="W33" s="1">
        <f>NOx!AW33+NOx!BL33+NOx!DT33</f>
        <v>82154.202334562273</v>
      </c>
      <c r="X33" s="1">
        <f>NOx!DE33+NOx!EI33+NOx!EX33</f>
        <v>215391.58287898201</v>
      </c>
      <c r="Y33" s="1">
        <f>NOx!CP33</f>
        <v>411.86349999999999</v>
      </c>
      <c r="Z33" s="1">
        <f t="shared" si="2"/>
        <v>459087.33010117465</v>
      </c>
    </row>
    <row r="34" spans="1:26">
      <c r="A34" t="str">
        <f>NOx!A34</f>
        <v>North Carolina</v>
      </c>
      <c r="B34" s="1">
        <f>NOx!Q34</f>
        <v>111575.865005126</v>
      </c>
      <c r="C34" s="1">
        <f>NOx!AF34</f>
        <v>44502.1083969135</v>
      </c>
      <c r="D34" s="1">
        <f>NOx!BY34</f>
        <v>18869.477710152201</v>
      </c>
      <c r="E34" s="1">
        <f>NOx!AU34+NOx!BJ34+NOx!DR34</f>
        <v>79893.353340759699</v>
      </c>
      <c r="F34" s="1">
        <f>NOx!DC34+NOx!EG34+NOx!EV34</f>
        <v>287917.97107194399</v>
      </c>
      <c r="G34" s="1">
        <f>NOx!CN34</f>
        <v>11424.493600000003</v>
      </c>
      <c r="H34" s="1">
        <f t="shared" si="0"/>
        <v>554183.26912489545</v>
      </c>
      <c r="J34" s="1" t="s">
        <v>31</v>
      </c>
      <c r="K34" s="1">
        <f>NOx!R34</f>
        <v>54462.517995299997</v>
      </c>
      <c r="L34" s="1">
        <f>NOx!AG34</f>
        <v>44196.0568804797</v>
      </c>
      <c r="M34" s="1">
        <f>NOx!BZ34</f>
        <v>18630.986854114999</v>
      </c>
      <c r="N34" s="1">
        <f>NOx!AV34+NOx!BK34+NOx!DS34</f>
        <v>59294.101733869989</v>
      </c>
      <c r="O34" s="1">
        <f>NOx!DD34+NOx!EH34+NOx!EW34</f>
        <v>164641.12534982059</v>
      </c>
      <c r="P34" s="1">
        <f>NOx!CO34</f>
        <v>11424.493600000003</v>
      </c>
      <c r="Q34" s="1">
        <f t="shared" si="1"/>
        <v>352649.28241358529</v>
      </c>
      <c r="S34" s="1" t="s">
        <v>31</v>
      </c>
      <c r="T34" s="1">
        <f>NOx!S34</f>
        <v>49321.654472510003</v>
      </c>
      <c r="U34" s="1">
        <f>NOx!AH34</f>
        <v>44759.209465385102</v>
      </c>
      <c r="V34" s="1">
        <f>NOx!CA34</f>
        <v>18341.0605747433</v>
      </c>
      <c r="W34" s="1">
        <f>NOx!AW34+NOx!BL34+NOx!DT34</f>
        <v>53664.544220943484</v>
      </c>
      <c r="X34" s="1">
        <f>NOx!DE34+NOx!EI34+NOx!EX34</f>
        <v>144032.70977328101</v>
      </c>
      <c r="Y34" s="1">
        <f>NOx!CP34</f>
        <v>11424.493600000003</v>
      </c>
      <c r="Z34" s="1">
        <f t="shared" si="2"/>
        <v>321543.67210686288</v>
      </c>
    </row>
    <row r="35" spans="1:26">
      <c r="A35" t="str">
        <f>NOx!A35</f>
        <v>North Dakota</v>
      </c>
      <c r="B35" s="1">
        <f>NOx!Q35</f>
        <v>76381.231381999896</v>
      </c>
      <c r="C35" s="1">
        <f>NOx!AF35</f>
        <v>7672.3061260000004</v>
      </c>
      <c r="D35" s="1">
        <f>NOx!BY35</f>
        <v>10046.2566479455</v>
      </c>
      <c r="E35" s="1">
        <f>NOx!AU35+NOx!BJ35+NOx!DR35</f>
        <v>59634.846082409502</v>
      </c>
      <c r="F35" s="1">
        <f>NOx!DC35+NOx!EG35+NOx!EV35</f>
        <v>28313.497076531501</v>
      </c>
      <c r="G35" s="1">
        <f>NOx!CN35</f>
        <v>240.4020999999999</v>
      </c>
      <c r="H35" s="1">
        <f t="shared" si="0"/>
        <v>182288.53941488639</v>
      </c>
      <c r="J35" s="1" t="s">
        <v>32</v>
      </c>
      <c r="K35" s="1">
        <f>NOx!R35</f>
        <v>52967.707241719902</v>
      </c>
      <c r="L35" s="1">
        <f>NOx!AG35</f>
        <v>7587.3690483759101</v>
      </c>
      <c r="M35" s="1">
        <f>NOx!BZ35</f>
        <v>9828.3331713502794</v>
      </c>
      <c r="N35" s="1">
        <f>NOx!AV35+NOx!BK35+NOx!DS35</f>
        <v>46648.798160298</v>
      </c>
      <c r="O35" s="1">
        <f>NOx!DD35+NOx!EH35+NOx!EW35</f>
        <v>16059.763567391909</v>
      </c>
      <c r="P35" s="1">
        <f>NOx!CO35</f>
        <v>240.4020999999999</v>
      </c>
      <c r="Q35" s="1">
        <f t="shared" si="1"/>
        <v>133332.37328913601</v>
      </c>
      <c r="S35" s="1" t="s">
        <v>32</v>
      </c>
      <c r="T35" s="1">
        <f>NOx!S35</f>
        <v>53264.929473129901</v>
      </c>
      <c r="U35" s="1">
        <f>NOx!AH35</f>
        <v>7328.1010888672999</v>
      </c>
      <c r="V35" s="1">
        <f>NOx!CA35</f>
        <v>9236.7872922786792</v>
      </c>
      <c r="W35" s="1">
        <f>NOx!AW35+NOx!BL35+NOx!DT35</f>
        <v>43482.391408844298</v>
      </c>
      <c r="X35" s="1">
        <f>NOx!DE35+NOx!EI35+NOx!EX35</f>
        <v>13572.8040956604</v>
      </c>
      <c r="Y35" s="1">
        <f>NOx!CP35</f>
        <v>240.4020999999999</v>
      </c>
      <c r="Z35" s="1">
        <f t="shared" si="2"/>
        <v>127125.41545878058</v>
      </c>
    </row>
    <row r="36" spans="1:26">
      <c r="A36" t="str">
        <f>NOx!A36</f>
        <v>Ohio</v>
      </c>
      <c r="B36" s="1">
        <f>NOx!Q36</f>
        <v>258943.546811826</v>
      </c>
      <c r="C36" s="1">
        <f>NOx!AF36</f>
        <v>71089.619808009404</v>
      </c>
      <c r="D36" s="1">
        <f>NOx!BY36</f>
        <v>41466.307006001902</v>
      </c>
      <c r="E36" s="1">
        <f>NOx!AU36+NOx!BJ36+NOx!DR36</f>
        <v>173981.19770199299</v>
      </c>
      <c r="F36" s="1">
        <f>NOx!DC36+NOx!EG36+NOx!EV36</f>
        <v>360764.86380051699</v>
      </c>
      <c r="G36" s="1">
        <f>NOx!CN36</f>
        <v>81.248700000000028</v>
      </c>
      <c r="H36" s="1">
        <f t="shared" si="0"/>
        <v>906326.78382834734</v>
      </c>
      <c r="J36" s="1" t="s">
        <v>33</v>
      </c>
      <c r="K36" s="1">
        <f>NOx!R36</f>
        <v>103192.09291463</v>
      </c>
      <c r="L36" s="1">
        <f>NOx!AG36</f>
        <v>64088.535359266301</v>
      </c>
      <c r="M36" s="1">
        <f>NOx!BZ36</f>
        <v>41091.189416369401</v>
      </c>
      <c r="N36" s="1">
        <f>NOx!AV36+NOx!BK36+NOx!DS36</f>
        <v>133432.95767455371</v>
      </c>
      <c r="O36" s="1">
        <f>NOx!DD36+NOx!EH36+NOx!EW36</f>
        <v>218831.91594666865</v>
      </c>
      <c r="P36" s="1">
        <f>NOx!CO36</f>
        <v>81.248700000000028</v>
      </c>
      <c r="Q36" s="1">
        <f t="shared" si="1"/>
        <v>560717.94001148804</v>
      </c>
      <c r="S36" s="1" t="s">
        <v>33</v>
      </c>
      <c r="T36" s="1">
        <f>NOx!S36</f>
        <v>104149.38330944</v>
      </c>
      <c r="U36" s="1">
        <f>NOx!AH36</f>
        <v>62913.093587420699</v>
      </c>
      <c r="V36" s="1">
        <f>NOx!CA36</f>
        <v>40187.984609070299</v>
      </c>
      <c r="W36" s="1">
        <f>NOx!AW36+NOx!BL36+NOx!DT36</f>
        <v>122508.43188009379</v>
      </c>
      <c r="X36" s="1">
        <f>NOx!DE36+NOx!EI36+NOx!EX36</f>
        <v>192609.98936588501</v>
      </c>
      <c r="Y36" s="1">
        <f>NOx!CP36</f>
        <v>81.248700000000028</v>
      </c>
      <c r="Z36" s="1">
        <f t="shared" si="2"/>
        <v>522450.13145190978</v>
      </c>
    </row>
    <row r="37" spans="1:26">
      <c r="A37" t="str">
        <f>NOx!A37</f>
        <v>Oklahoma</v>
      </c>
      <c r="B37" s="1">
        <f>NOx!Q37</f>
        <v>86203.949542410002</v>
      </c>
      <c r="C37" s="1">
        <f>NOx!AF37</f>
        <v>73464.901126899902</v>
      </c>
      <c r="D37" s="1">
        <f>NOx!BY37</f>
        <v>67762.180592407996</v>
      </c>
      <c r="E37" s="1">
        <f>NOx!AU37+NOx!BJ37+NOx!DR37</f>
        <v>55423.875976958399</v>
      </c>
      <c r="F37" s="1">
        <f>NOx!DC37+NOx!EG37+NOx!EV37</f>
        <v>149719.63526330801</v>
      </c>
      <c r="G37" s="1">
        <f>NOx!CN37</f>
        <v>1709.3228999999997</v>
      </c>
      <c r="H37" s="1">
        <f t="shared" si="0"/>
        <v>434283.86540198437</v>
      </c>
      <c r="J37" s="1" t="s">
        <v>34</v>
      </c>
      <c r="K37" s="1">
        <f>NOx!R37</f>
        <v>66365.028723209907</v>
      </c>
      <c r="L37" s="1">
        <f>NOx!AG37</f>
        <v>68438.873753808497</v>
      </c>
      <c r="M37" s="1">
        <f>NOx!BZ37</f>
        <v>72326.214119654804</v>
      </c>
      <c r="N37" s="1">
        <f>NOx!AV37+NOx!BK37+NOx!DS37</f>
        <v>43056.197402036603</v>
      </c>
      <c r="O37" s="1">
        <f>NOx!DD37+NOx!EH37+NOx!EW37</f>
        <v>92551.305337613594</v>
      </c>
      <c r="P37" s="1">
        <f>NOx!CO37</f>
        <v>1709.3228999999997</v>
      </c>
      <c r="Q37" s="1">
        <f t="shared" si="1"/>
        <v>344446.94223632343</v>
      </c>
      <c r="S37" s="1" t="s">
        <v>34</v>
      </c>
      <c r="T37" s="1">
        <f>NOx!S37</f>
        <v>66966.029704169996</v>
      </c>
      <c r="U37" s="1">
        <f>NOx!AH37</f>
        <v>68904.414306401493</v>
      </c>
      <c r="V37" s="1">
        <f>NOx!CA37</f>
        <v>70099.939605527499</v>
      </c>
      <c r="W37" s="1">
        <f>NOx!AW37+NOx!BL37+NOx!DT37</f>
        <v>40078.789320276403</v>
      </c>
      <c r="X37" s="1">
        <f>NOx!DE37+NOx!EI37+NOx!EX37</f>
        <v>80924.017436783397</v>
      </c>
      <c r="Y37" s="1">
        <f>NOx!CP37</f>
        <v>1709.3228999999997</v>
      </c>
      <c r="Z37" s="1">
        <f t="shared" si="2"/>
        <v>328682.51327315881</v>
      </c>
    </row>
    <row r="38" spans="1:26">
      <c r="A38" t="str">
        <f>NOx!A38</f>
        <v>Oregon</v>
      </c>
      <c r="B38" s="1">
        <f>NOx!Q38</f>
        <v>9383.3437599999997</v>
      </c>
      <c r="C38" s="1">
        <f>NOx!AF38</f>
        <v>22926.567597579</v>
      </c>
      <c r="D38" s="1">
        <f>NOx!BY38</f>
        <v>17058.881778250001</v>
      </c>
      <c r="E38" s="1">
        <f>NOx!AU38+NOx!BJ38+NOx!DR38</f>
        <v>65058.253396579996</v>
      </c>
      <c r="F38" s="1">
        <f>NOx!DC38+NOx!EG38+NOx!EV38</f>
        <v>107934.008622922</v>
      </c>
      <c r="G38" s="1">
        <f>NOx!CN38</f>
        <v>17856.998299999999</v>
      </c>
      <c r="H38" s="1">
        <f t="shared" si="0"/>
        <v>240218.05345533101</v>
      </c>
      <c r="J38" s="1" t="s">
        <v>35</v>
      </c>
      <c r="K38" s="1">
        <f>NOx!R38</f>
        <v>8875.4211206399905</v>
      </c>
      <c r="L38" s="1">
        <f>NOx!AG38</f>
        <v>22915.300363785202</v>
      </c>
      <c r="M38" s="1">
        <f>NOx!BZ38</f>
        <v>17004.015781577</v>
      </c>
      <c r="N38" s="1">
        <f>NOx!AV38+NOx!BK38+NOx!DS38</f>
        <v>53266.858286010407</v>
      </c>
      <c r="O38" s="1">
        <f>NOx!DD38+NOx!EH38+NOx!EW38</f>
        <v>69967.862927437076</v>
      </c>
      <c r="P38" s="1">
        <f>NOx!CO38</f>
        <v>17856.998299999999</v>
      </c>
      <c r="Q38" s="1">
        <f t="shared" si="1"/>
        <v>189886.45677944968</v>
      </c>
      <c r="S38" s="1" t="s">
        <v>35</v>
      </c>
      <c r="T38" s="1">
        <f>NOx!S38</f>
        <v>9584.0651103399905</v>
      </c>
      <c r="U38" s="1">
        <f>NOx!AH38</f>
        <v>22516.410031474799</v>
      </c>
      <c r="V38" s="1">
        <f>NOx!CA38</f>
        <v>16786.3764846134</v>
      </c>
      <c r="W38" s="1">
        <f>NOx!AW38+NOx!BL38+NOx!DT38</f>
        <v>49680.56959512319</v>
      </c>
      <c r="X38" s="1">
        <f>NOx!DE38+NOx!EI38+NOx!EX38</f>
        <v>62899.229447967999</v>
      </c>
      <c r="Y38" s="1">
        <f>NOx!CP38</f>
        <v>17856.998299999999</v>
      </c>
      <c r="Z38" s="1">
        <f t="shared" si="2"/>
        <v>179323.64896951939</v>
      </c>
    </row>
    <row r="39" spans="1:26">
      <c r="A39" t="str">
        <f>NOx!A39</f>
        <v>Pennsylvania</v>
      </c>
      <c r="B39" s="1">
        <f>NOx!Q39</f>
        <v>176891.14790873899</v>
      </c>
      <c r="C39" s="1">
        <f>NOx!AF39</f>
        <v>89287.020538738405</v>
      </c>
      <c r="D39" s="1">
        <f>NOx!BY39</f>
        <v>53435.459185294101</v>
      </c>
      <c r="E39" s="1">
        <f>NOx!AU39+NOx!BJ39+NOx!DR39</f>
        <v>118796.44256490748</v>
      </c>
      <c r="F39" s="1">
        <f>NOx!DC39+NOx!EG39+NOx!EV39</f>
        <v>343119.66545819101</v>
      </c>
      <c r="G39" s="1">
        <f>NOx!CN39</f>
        <v>116.94019999999996</v>
      </c>
      <c r="H39" s="1">
        <f t="shared" si="0"/>
        <v>781646.67585587001</v>
      </c>
      <c r="J39" s="1" t="s">
        <v>36</v>
      </c>
      <c r="K39" s="1">
        <f>NOx!R39</f>
        <v>130737.87297385999</v>
      </c>
      <c r="L39" s="1">
        <f>NOx!AG39</f>
        <v>79026.270480449399</v>
      </c>
      <c r="M39" s="1">
        <f>NOx!BZ39</f>
        <v>53101.518593027999</v>
      </c>
      <c r="N39" s="1">
        <f>NOx!AV39+NOx!BK39+NOx!DS39</f>
        <v>92303.199658030499</v>
      </c>
      <c r="O39" s="1">
        <f>NOx!DD39+NOx!EH39+NOx!EW39</f>
        <v>209765.25565952901</v>
      </c>
      <c r="P39" s="1">
        <f>NOx!CO39</f>
        <v>116.94019999999996</v>
      </c>
      <c r="Q39" s="1">
        <f t="shared" si="1"/>
        <v>565051.05756489688</v>
      </c>
      <c r="S39" s="1" t="s">
        <v>36</v>
      </c>
      <c r="T39" s="1">
        <f>NOx!S39</f>
        <v>134091.84974790001</v>
      </c>
      <c r="U39" s="1">
        <f>NOx!AH39</f>
        <v>76430.395341883006</v>
      </c>
      <c r="V39" s="1">
        <f>NOx!CA39</f>
        <v>52492.0395035498</v>
      </c>
      <c r="W39" s="1">
        <f>NOx!AW39+NOx!BL39+NOx!DT39</f>
        <v>84800.430501030496</v>
      </c>
      <c r="X39" s="1">
        <f>NOx!DE39+NOx!EI39+NOx!EX39</f>
        <v>181741.500900082</v>
      </c>
      <c r="Y39" s="1">
        <f>NOx!CP39</f>
        <v>116.94019999999996</v>
      </c>
      <c r="Z39" s="1">
        <f t="shared" si="2"/>
        <v>529673.15619444533</v>
      </c>
    </row>
    <row r="40" spans="1:26">
      <c r="A40" t="str">
        <f>NOx!A40</f>
        <v>Rhode Island</v>
      </c>
      <c r="B40" s="1">
        <f>NOx!Q40</f>
        <v>545.04900199999895</v>
      </c>
      <c r="C40" s="1">
        <f>NOx!AF40</f>
        <v>2163.7448239999999</v>
      </c>
      <c r="D40" s="1">
        <f>NOx!BY40</f>
        <v>2963.6020866091899</v>
      </c>
      <c r="E40" s="1">
        <f>NOx!AU40+NOx!BJ40+NOx!DR40</f>
        <v>5028.2249318883296</v>
      </c>
      <c r="F40" s="1">
        <f>NOx!DC40+NOx!EG40+NOx!EV40</f>
        <v>17676.386040397701</v>
      </c>
      <c r="G40" s="1">
        <f>NOx!CN40</f>
        <v>3.6435000000000004</v>
      </c>
      <c r="H40" s="1">
        <f t="shared" si="0"/>
        <v>28380.65038489522</v>
      </c>
      <c r="J40" s="1" t="s">
        <v>37</v>
      </c>
      <c r="K40" s="1">
        <f>NOx!R40</f>
        <v>448.91131453999998</v>
      </c>
      <c r="L40" s="1">
        <f>NOx!AG40</f>
        <v>2167.7958959493399</v>
      </c>
      <c r="M40" s="1">
        <f>NOx!BZ40</f>
        <v>2950.2122968809199</v>
      </c>
      <c r="N40" s="1">
        <f>NOx!AV40+NOx!BK40+NOx!DS40</f>
        <v>3787.1086673465238</v>
      </c>
      <c r="O40" s="1">
        <f>NOx!DD40+NOx!EH40+NOx!EW40</f>
        <v>11397.836082822909</v>
      </c>
      <c r="P40" s="1">
        <f>NOx!CO40</f>
        <v>3.6435000000000004</v>
      </c>
      <c r="Q40" s="1">
        <f t="shared" si="1"/>
        <v>20755.50775753969</v>
      </c>
      <c r="S40" s="1" t="s">
        <v>37</v>
      </c>
      <c r="T40" s="1">
        <f>NOx!S40</f>
        <v>441.635407829999</v>
      </c>
      <c r="U40" s="1">
        <f>NOx!AH40</f>
        <v>2178.60861999295</v>
      </c>
      <c r="V40" s="1">
        <f>NOx!CA40</f>
        <v>2922.5855655822702</v>
      </c>
      <c r="W40" s="1">
        <f>NOx!AW40+NOx!BL40+NOx!DT40</f>
        <v>3408.4211631966059</v>
      </c>
      <c r="X40" s="1">
        <f>NOx!DE40+NOx!EI40+NOx!EX40</f>
        <v>9852.8034536772502</v>
      </c>
      <c r="Y40" s="1">
        <f>NOx!CP40</f>
        <v>3.6435000000000004</v>
      </c>
      <c r="Z40" s="1">
        <f t="shared" si="2"/>
        <v>18807.697710279073</v>
      </c>
    </row>
    <row r="41" spans="1:26">
      <c r="A41" t="str">
        <f>NOx!A41</f>
        <v>South Carolina</v>
      </c>
      <c r="B41" s="1">
        <f>NOx!Q41</f>
        <v>52657.053728476902</v>
      </c>
      <c r="C41" s="1">
        <f>NOx!AF41</f>
        <v>29068.9196422965</v>
      </c>
      <c r="D41" s="1">
        <f>NOx!BY41</f>
        <v>17705.6860919225</v>
      </c>
      <c r="E41" s="1">
        <f>NOx!AU41+NOx!BJ41+NOx!DR41</f>
        <v>49026.361008687702</v>
      </c>
      <c r="F41" s="1">
        <f>NOx!DC41+NOx!EG41+NOx!EV41</f>
        <v>163460.66517141199</v>
      </c>
      <c r="G41" s="1">
        <f>NOx!CN41</f>
        <v>2357.2812999999996</v>
      </c>
      <c r="H41" s="1">
        <f t="shared" si="0"/>
        <v>314275.96694279555</v>
      </c>
      <c r="J41" s="1" t="s">
        <v>38</v>
      </c>
      <c r="K41" s="1">
        <f>NOx!R41</f>
        <v>35394.874077050001</v>
      </c>
      <c r="L41" s="1">
        <f>NOx!AG41</f>
        <v>26462.872417328599</v>
      </c>
      <c r="M41" s="1">
        <f>NOx!BZ41</f>
        <v>17633.548021922499</v>
      </c>
      <c r="N41" s="1">
        <f>NOx!AV41+NOx!BK41+NOx!DS41</f>
        <v>37980.06827698389</v>
      </c>
      <c r="O41" s="1">
        <f>NOx!DD41+NOx!EH41+NOx!EW41</f>
        <v>97054.386248324008</v>
      </c>
      <c r="P41" s="1">
        <f>NOx!CO41</f>
        <v>2357.2812999999996</v>
      </c>
      <c r="Q41" s="1">
        <f t="shared" si="1"/>
        <v>216883.030341609</v>
      </c>
      <c r="S41" s="1" t="s">
        <v>38</v>
      </c>
      <c r="T41" s="1">
        <f>NOx!S41</f>
        <v>39018.134267879999</v>
      </c>
      <c r="U41" s="1">
        <f>NOx!AH41</f>
        <v>26467.0840507102</v>
      </c>
      <c r="V41" s="1">
        <f>NOx!CA41</f>
        <v>17433.203169922501</v>
      </c>
      <c r="W41" s="1">
        <f>NOx!AW41+NOx!BL41+NOx!DT41</f>
        <v>35049.862759084193</v>
      </c>
      <c r="X41" s="1">
        <f>NOx!DE41+NOx!EI41+NOx!EX41</f>
        <v>84063.413228813501</v>
      </c>
      <c r="Y41" s="1">
        <f>NOx!CP41</f>
        <v>2357.2812999999996</v>
      </c>
      <c r="Z41" s="1">
        <f t="shared" si="2"/>
        <v>204388.9787764104</v>
      </c>
    </row>
    <row r="42" spans="1:26">
      <c r="A42" t="str">
        <f>NOx!A42</f>
        <v>South Dakota</v>
      </c>
      <c r="B42" s="1">
        <f>NOx!Q42</f>
        <v>15649.7741222319</v>
      </c>
      <c r="C42" s="1">
        <f>NOx!AF42</f>
        <v>5271.27705362499</v>
      </c>
      <c r="D42" s="1">
        <f>NOx!BY42</f>
        <v>5766.1348404898999</v>
      </c>
      <c r="E42" s="1">
        <f>NOx!AU42+NOx!BJ42+NOx!DR42</f>
        <v>30323.736834221399</v>
      </c>
      <c r="F42" s="1">
        <f>NOx!DC42+NOx!EG42+NOx!EV42</f>
        <v>32507.7192717496</v>
      </c>
      <c r="G42" s="1">
        <f>NOx!CN42</f>
        <v>1816.9292</v>
      </c>
      <c r="H42" s="1">
        <f t="shared" si="0"/>
        <v>91335.571322317788</v>
      </c>
      <c r="J42" s="1" t="s">
        <v>39</v>
      </c>
      <c r="K42" s="1">
        <f>NOx!R42</f>
        <v>14268.600171689999</v>
      </c>
      <c r="L42" s="1">
        <f>NOx!AG42</f>
        <v>5271.5108574445503</v>
      </c>
      <c r="M42" s="1">
        <f>NOx!BZ42</f>
        <v>5707.5442163568496</v>
      </c>
      <c r="N42" s="1">
        <f>NOx!AV42+NOx!BK42+NOx!DS42</f>
        <v>24116.80763346373</v>
      </c>
      <c r="O42" s="1">
        <f>NOx!DD42+NOx!EH42+NOx!EW42</f>
        <v>19436.993660862594</v>
      </c>
      <c r="P42" s="1">
        <f>NOx!CO42</f>
        <v>1816.9292</v>
      </c>
      <c r="Q42" s="1">
        <f t="shared" si="1"/>
        <v>70618.385739817721</v>
      </c>
      <c r="S42" s="1" t="s">
        <v>39</v>
      </c>
      <c r="T42" s="1">
        <f>NOx!S42</f>
        <v>14269.86489549</v>
      </c>
      <c r="U42" s="1">
        <f>NOx!AH42</f>
        <v>4862.1556458196101</v>
      </c>
      <c r="V42" s="1">
        <f>NOx!CA42</f>
        <v>5623.4944079330298</v>
      </c>
      <c r="W42" s="1">
        <f>NOx!AW42+NOx!BL42+NOx!DT42</f>
        <v>22105.386410178231</v>
      </c>
      <c r="X42" s="1">
        <f>NOx!DE42+NOx!EI42+NOx!EX42</f>
        <v>16819.717295268401</v>
      </c>
      <c r="Y42" s="1">
        <f>NOx!CP42</f>
        <v>1816.9292</v>
      </c>
      <c r="Z42" s="1">
        <f t="shared" si="2"/>
        <v>65497.54785468927</v>
      </c>
    </row>
    <row r="43" spans="1:26">
      <c r="A43" t="str">
        <f>NOx!A43</f>
        <v>Tennessee</v>
      </c>
      <c r="B43" s="1">
        <f>NOx!Q43</f>
        <v>102933.6496829</v>
      </c>
      <c r="C43" s="1">
        <f>NOx!AF43</f>
        <v>54255.410739183797</v>
      </c>
      <c r="D43" s="1">
        <f>NOx!BY43</f>
        <v>18676.407328210302</v>
      </c>
      <c r="E43" s="1">
        <f>NOx!AU43+NOx!BJ43+NOx!DR43</f>
        <v>82331.348987840407</v>
      </c>
      <c r="F43" s="1">
        <f>NOx!DC43+NOx!EG43+NOx!EV43</f>
        <v>267817.87886392802</v>
      </c>
      <c r="G43" s="1">
        <f>NOx!CN43</f>
        <v>1012.0049000000006</v>
      </c>
      <c r="H43" s="1">
        <f t="shared" si="0"/>
        <v>527026.70050206257</v>
      </c>
      <c r="J43" s="1" t="s">
        <v>40</v>
      </c>
      <c r="K43" s="1">
        <f>NOx!R43</f>
        <v>37693.776547829999</v>
      </c>
      <c r="L43" s="1">
        <f>NOx!AG43</f>
        <v>51354.838236878299</v>
      </c>
      <c r="M43" s="1">
        <f>NOx!BZ43</f>
        <v>18483.029298596099</v>
      </c>
      <c r="N43" s="1">
        <f>NOx!AV43+NOx!BK43+NOx!DS43</f>
        <v>65209.383622962705</v>
      </c>
      <c r="O43" s="1">
        <f>NOx!DD43+NOx!EH43+NOx!EW43</f>
        <v>164293.90394808873</v>
      </c>
      <c r="P43" s="1">
        <f>NOx!CO43</f>
        <v>1012.0049000000006</v>
      </c>
      <c r="Q43" s="1">
        <f t="shared" si="1"/>
        <v>338046.93655435584</v>
      </c>
      <c r="S43" s="1" t="s">
        <v>40</v>
      </c>
      <c r="T43" s="1">
        <f>NOx!S43</f>
        <v>29275.970299709901</v>
      </c>
      <c r="U43" s="1">
        <f>NOx!AH43</f>
        <v>49125.688748083703</v>
      </c>
      <c r="V43" s="1">
        <f>NOx!CA43</f>
        <v>18184.309415378699</v>
      </c>
      <c r="W43" s="1">
        <f>NOx!AW43+NOx!BL43+NOx!DT43</f>
        <v>60111.264367050797</v>
      </c>
      <c r="X43" s="1">
        <f>NOx!DE43+NOx!EI43+NOx!EX43</f>
        <v>144393.72937073</v>
      </c>
      <c r="Y43" s="1">
        <f>NOx!CP43</f>
        <v>1012.0049000000006</v>
      </c>
      <c r="Z43" s="1">
        <f t="shared" si="2"/>
        <v>302102.9671009531</v>
      </c>
    </row>
    <row r="44" spans="1:26">
      <c r="A44" t="str">
        <f>NOx!A44</f>
        <v>Texas</v>
      </c>
      <c r="B44" s="1">
        <f>NOx!Q44</f>
        <v>176170.33108646201</v>
      </c>
      <c r="C44" s="1">
        <f>NOx!AF44</f>
        <v>292806.17198157299</v>
      </c>
      <c r="D44" s="1">
        <f>NOx!BY44</f>
        <v>317192.135477531</v>
      </c>
      <c r="E44" s="1">
        <f>NOx!AU44+NOx!BJ44+NOx!DR44</f>
        <v>348014.06901498197</v>
      </c>
      <c r="F44" s="1">
        <f>NOx!DC44+NOx!EG44+NOx!EV44</f>
        <v>867843.44367118797</v>
      </c>
      <c r="G44" s="1">
        <f>NOx!CN44</f>
        <v>4890.0368999999964</v>
      </c>
      <c r="H44" s="1">
        <f t="shared" si="0"/>
        <v>2006916.1881317359</v>
      </c>
      <c r="J44" s="1" t="s">
        <v>41</v>
      </c>
      <c r="K44" s="1">
        <f>NOx!R44</f>
        <v>137127.67633598001</v>
      </c>
      <c r="L44" s="1">
        <f>NOx!AG44</f>
        <v>265713.28644116101</v>
      </c>
      <c r="M44" s="1">
        <f>NOx!BZ44</f>
        <v>313780.84438075701</v>
      </c>
      <c r="N44" s="1">
        <f>NOx!AV44+NOx!BK44+NOx!DS44</f>
        <v>277667.99639483407</v>
      </c>
      <c r="O44" s="1">
        <f>NOx!DD44+NOx!EH44+NOx!EW44</f>
        <v>501990.09235438443</v>
      </c>
      <c r="P44" s="1">
        <f>NOx!CO44</f>
        <v>4890.0368999999964</v>
      </c>
      <c r="Q44" s="1">
        <f t="shared" si="1"/>
        <v>1501169.9328071165</v>
      </c>
      <c r="S44" s="1" t="s">
        <v>41</v>
      </c>
      <c r="T44" s="1">
        <f>NOx!S44</f>
        <v>142087.35127591001</v>
      </c>
      <c r="U44" s="1">
        <f>NOx!AH44</f>
        <v>249561.940685293</v>
      </c>
      <c r="V44" s="1">
        <f>NOx!CA44</f>
        <v>286314.80337593501</v>
      </c>
      <c r="W44" s="1">
        <f>NOx!AW44+NOx!BL44+NOx!DT44</f>
        <v>256684.1624614154</v>
      </c>
      <c r="X44" s="1">
        <f>NOx!DE44+NOx!EI44+NOx!EX44</f>
        <v>433196.71225765598</v>
      </c>
      <c r="Y44" s="1">
        <f>NOx!CP44</f>
        <v>4890.0368999999964</v>
      </c>
      <c r="Z44" s="1">
        <f t="shared" si="2"/>
        <v>1372735.0069562094</v>
      </c>
    </row>
    <row r="45" spans="1:26">
      <c r="A45" t="str">
        <f>NOx!A45</f>
        <v>Tribal</v>
      </c>
      <c r="B45" s="1">
        <f>NOx!Q45</f>
        <v>78.3774599999999</v>
      </c>
      <c r="C45" s="1">
        <f>NOx!AF45</f>
        <v>13321.986539039901</v>
      </c>
      <c r="D45" s="1">
        <f>NOx!BY45</f>
        <v>0</v>
      </c>
      <c r="E45" s="1">
        <f>NOx!AU45+NOx!BJ45+NOx!DR45</f>
        <v>0</v>
      </c>
      <c r="F45" s="1">
        <f>NOx!DC45+NOx!EG45+NOx!EV45</f>
        <v>0</v>
      </c>
      <c r="G45" s="1">
        <f>NOx!CN45</f>
        <v>0</v>
      </c>
      <c r="H45" s="1">
        <f t="shared" si="0"/>
        <v>13400.363999039901</v>
      </c>
      <c r="J45" s="1" t="s">
        <v>57</v>
      </c>
      <c r="K45" s="1">
        <f>NOx!R45</f>
        <v>32.422391500000003</v>
      </c>
      <c r="L45" s="1">
        <f>NOx!AG45</f>
        <v>13271.855081518799</v>
      </c>
      <c r="M45" s="1">
        <f>NOx!BZ45</f>
        <v>0</v>
      </c>
      <c r="N45" s="1">
        <f>NOx!AV45+NOx!BK45+NOx!DS45</f>
        <v>0</v>
      </c>
      <c r="O45" s="1">
        <f>NOx!DD45+NOx!EH45+NOx!EW45</f>
        <v>0</v>
      </c>
      <c r="P45" s="1">
        <f>NOx!CO45</f>
        <v>0</v>
      </c>
      <c r="Q45" s="1">
        <f t="shared" si="1"/>
        <v>13304.277473018799</v>
      </c>
      <c r="S45" s="1" t="s">
        <v>57</v>
      </c>
      <c r="T45" s="1">
        <f>NOx!S45</f>
        <v>11.389024900000001</v>
      </c>
      <c r="U45" s="1">
        <f>NOx!AH45</f>
        <v>13125.7962880496</v>
      </c>
      <c r="V45" s="1">
        <f>NOx!CA45</f>
        <v>0</v>
      </c>
      <c r="W45" s="1">
        <f>NOx!AW45+NOx!BL45+NOx!DT45</f>
        <v>0</v>
      </c>
      <c r="X45" s="1">
        <f>NOx!DE45+NOx!EI45+NOx!EX45</f>
        <v>0</v>
      </c>
      <c r="Y45" s="1">
        <f>NOx!CP45</f>
        <v>0</v>
      </c>
      <c r="Z45" s="1">
        <f t="shared" si="2"/>
        <v>13137.185312949599</v>
      </c>
    </row>
    <row r="46" spans="1:26">
      <c r="A46" t="str">
        <f>NOx!A46</f>
        <v>Utah</v>
      </c>
      <c r="B46" s="1">
        <f>NOx!Q46</f>
        <v>65261.08296498</v>
      </c>
      <c r="C46" s="1">
        <f>NOx!AF46</f>
        <v>19465.6395243999</v>
      </c>
      <c r="D46" s="1">
        <f>NOx!BY46</f>
        <v>13844.143086005</v>
      </c>
      <c r="E46" s="1">
        <f>NOx!AU46+NOx!BJ46+NOx!DR46</f>
        <v>26985.110420911798</v>
      </c>
      <c r="F46" s="1">
        <f>NOx!DC46+NOx!EG46+NOx!EV46</f>
        <v>84202.192778777302</v>
      </c>
      <c r="G46" s="1">
        <f>NOx!CN46</f>
        <v>7051.9452000000019</v>
      </c>
      <c r="H46" s="1">
        <f t="shared" si="0"/>
        <v>216810.11397507403</v>
      </c>
      <c r="J46" s="1" t="s">
        <v>42</v>
      </c>
      <c r="K46" s="1">
        <f>NOx!R46</f>
        <v>67429.326469189895</v>
      </c>
      <c r="L46" s="1">
        <f>NOx!AG46</f>
        <v>19150.517528652199</v>
      </c>
      <c r="M46" s="1">
        <f>NOx!BZ46</f>
        <v>13705.208208952999</v>
      </c>
      <c r="N46" s="1">
        <f>NOx!AV46+NOx!BK46+NOx!DS46</f>
        <v>20351.154177869408</v>
      </c>
      <c r="O46" s="1">
        <f>NOx!DD46+NOx!EH46+NOx!EW46</f>
        <v>51847.132199740292</v>
      </c>
      <c r="P46" s="1">
        <f>NOx!CO46</f>
        <v>7051.9452000000019</v>
      </c>
      <c r="Q46" s="1">
        <f t="shared" si="1"/>
        <v>179535.2837844048</v>
      </c>
      <c r="S46" s="1" t="s">
        <v>42</v>
      </c>
      <c r="T46" s="1">
        <f>NOx!S46</f>
        <v>67433.961069089899</v>
      </c>
      <c r="U46" s="1">
        <f>NOx!AH46</f>
        <v>18314.3731214568</v>
      </c>
      <c r="V46" s="1">
        <f>NOx!CA46</f>
        <v>13321.0432423863</v>
      </c>
      <c r="W46" s="1">
        <f>NOx!AW46+NOx!BL46+NOx!DT46</f>
        <v>18844.980006061989</v>
      </c>
      <c r="X46" s="1">
        <f>NOx!DE46+NOx!EI46+NOx!EX46</f>
        <v>45873.389275391797</v>
      </c>
      <c r="Y46" s="1">
        <f>NOx!CP46</f>
        <v>7051.9452000000019</v>
      </c>
      <c r="Z46" s="1">
        <f t="shared" si="2"/>
        <v>170839.69191438676</v>
      </c>
    </row>
    <row r="47" spans="1:26">
      <c r="A47" t="str">
        <f>NOx!A47</f>
        <v>Vermont</v>
      </c>
      <c r="B47" s="1">
        <f>NOx!Q47</f>
        <v>296.94404999760002</v>
      </c>
      <c r="C47" s="1">
        <f>NOx!AF47</f>
        <v>799.24002760389897</v>
      </c>
      <c r="D47" s="1">
        <f>NOx!BY47</f>
        <v>3437.5757874827</v>
      </c>
      <c r="E47" s="1">
        <f>NOx!AU47+NOx!BJ47+NOx!DR47</f>
        <v>3951.2849031115302</v>
      </c>
      <c r="F47" s="1">
        <f>NOx!DC47+NOx!EG47+NOx!EV47</f>
        <v>17032.007006470001</v>
      </c>
      <c r="G47" s="1">
        <f>NOx!CN47</f>
        <v>179.06180000000003</v>
      </c>
      <c r="H47" s="1">
        <f t="shared" si="0"/>
        <v>25696.113574665731</v>
      </c>
      <c r="J47" s="1" t="s">
        <v>43</v>
      </c>
      <c r="K47" s="1">
        <f>NOx!R47</f>
        <v>378.82968541999901</v>
      </c>
      <c r="L47" s="1">
        <f>NOx!AG47</f>
        <v>799.68740811090697</v>
      </c>
      <c r="M47" s="1">
        <f>NOx!BZ47</f>
        <v>3402.19843034418</v>
      </c>
      <c r="N47" s="1">
        <f>NOx!AV47+NOx!BK47+NOx!DS47</f>
        <v>3077.4404549000001</v>
      </c>
      <c r="O47" s="1">
        <f>NOx!DD47+NOx!EH47+NOx!EW47</f>
        <v>15304.627811401677</v>
      </c>
      <c r="P47" s="1">
        <f>NOx!CO47</f>
        <v>179.06180000000003</v>
      </c>
      <c r="Q47" s="1">
        <f t="shared" si="1"/>
        <v>23141.845590176763</v>
      </c>
      <c r="S47" s="1" t="s">
        <v>43</v>
      </c>
      <c r="T47" s="1">
        <f>NOx!S47</f>
        <v>455.17758468</v>
      </c>
      <c r="U47" s="1">
        <f>NOx!AH47</f>
        <v>801.80167441725098</v>
      </c>
      <c r="V47" s="1">
        <f>NOx!CA47</f>
        <v>3382.82543035758</v>
      </c>
      <c r="W47" s="1">
        <f>NOx!AW47+NOx!BL47+NOx!DT47</f>
        <v>2770.97239446501</v>
      </c>
      <c r="X47" s="1">
        <f>NOx!DE47+NOx!EI47+NOx!EX47</f>
        <v>15233.7311376459</v>
      </c>
      <c r="Y47" s="1">
        <f>NOx!CP47</f>
        <v>179.06180000000003</v>
      </c>
      <c r="Z47" s="1">
        <f t="shared" si="2"/>
        <v>22823.570021565742</v>
      </c>
    </row>
    <row r="48" spans="1:26">
      <c r="A48" t="str">
        <f>NOx!A48</f>
        <v>Virginia</v>
      </c>
      <c r="B48" s="1">
        <f>NOx!Q48</f>
        <v>62792.531120171298</v>
      </c>
      <c r="C48" s="1">
        <f>NOx!AF48</f>
        <v>59820.021888474897</v>
      </c>
      <c r="D48" s="1">
        <f>NOx!BY48</f>
        <v>53605.2104355501</v>
      </c>
      <c r="E48" s="1">
        <f>NOx!AU48+NOx!BJ48+NOx!DR48</f>
        <v>77661.315013756903</v>
      </c>
      <c r="F48" s="1">
        <f>NOx!DC48+NOx!EG48+NOx!EV48</f>
        <v>232927.63692564701</v>
      </c>
      <c r="G48" s="1">
        <f>NOx!CN48</f>
        <v>1455.9556000000014</v>
      </c>
      <c r="H48" s="1">
        <f t="shared" si="0"/>
        <v>488262.6709836002</v>
      </c>
      <c r="J48" s="1" t="s">
        <v>44</v>
      </c>
      <c r="K48" s="1">
        <f>NOx!R48</f>
        <v>38819.616522129902</v>
      </c>
      <c r="L48" s="1">
        <f>NOx!AG48</f>
        <v>52390.201899817002</v>
      </c>
      <c r="M48" s="1">
        <f>NOx!BZ48</f>
        <v>53282.308700137299</v>
      </c>
      <c r="N48" s="1">
        <f>NOx!AV48+NOx!BK48+NOx!DS48</f>
        <v>61392.509919371005</v>
      </c>
      <c r="O48" s="1">
        <f>NOx!DD48+NOx!EH48+NOx!EW48</f>
        <v>152566.74455105851</v>
      </c>
      <c r="P48" s="1">
        <f>NOx!CO48</f>
        <v>1455.9556000000014</v>
      </c>
      <c r="Q48" s="1">
        <f t="shared" si="1"/>
        <v>359907.33719251369</v>
      </c>
      <c r="S48" s="1" t="s">
        <v>44</v>
      </c>
      <c r="T48" s="1">
        <f>NOx!S48</f>
        <v>40468.989790940002</v>
      </c>
      <c r="U48" s="1">
        <f>NOx!AH48</f>
        <v>50894.826037417602</v>
      </c>
      <c r="V48" s="1">
        <f>NOx!CA48</f>
        <v>52599.697490106701</v>
      </c>
      <c r="W48" s="1">
        <f>NOx!AW48+NOx!BL48+NOx!DT48</f>
        <v>56304.089829459801</v>
      </c>
      <c r="X48" s="1">
        <f>NOx!DE48+NOx!EI48+NOx!EX48</f>
        <v>132996.598600889</v>
      </c>
      <c r="Y48" s="1">
        <f>NOx!CP48</f>
        <v>1455.9556000000014</v>
      </c>
      <c r="Z48" s="1">
        <f t="shared" si="2"/>
        <v>334720.15734881314</v>
      </c>
    </row>
    <row r="49" spans="1:37">
      <c r="A49" t="str">
        <f>NOx!A49</f>
        <v>Washington</v>
      </c>
      <c r="B49" s="1">
        <f>NOx!Q49</f>
        <v>17634.268783499901</v>
      </c>
      <c r="C49" s="1">
        <f>NOx!AF49</f>
        <v>25426.804689099899</v>
      </c>
      <c r="D49" s="1">
        <f>NOx!BY49</f>
        <v>16910.702899163902</v>
      </c>
      <c r="E49" s="1">
        <f>NOx!AU49+NOx!BJ49+NOx!DR49</f>
        <v>106226.2197040382</v>
      </c>
      <c r="F49" s="1">
        <f>NOx!DC49+NOx!EG49+NOx!EV49</f>
        <v>189991.85960452599</v>
      </c>
      <c r="G49" s="1">
        <f>NOx!CN49</f>
        <v>1484.2894000000001</v>
      </c>
      <c r="H49" s="1">
        <f t="shared" si="0"/>
        <v>357674.14508032787</v>
      </c>
      <c r="J49" s="1" t="s">
        <v>45</v>
      </c>
      <c r="K49" s="1">
        <f>NOx!R49</f>
        <v>12565.470976229901</v>
      </c>
      <c r="L49" s="1">
        <f>NOx!AG49</f>
        <v>23656.4089411727</v>
      </c>
      <c r="M49" s="1">
        <f>NOx!BZ49</f>
        <v>16662.830719518101</v>
      </c>
      <c r="N49" s="1">
        <f>NOx!AV49+NOx!BK49+NOx!DS49</f>
        <v>91461.992934149806</v>
      </c>
      <c r="O49" s="1">
        <f>NOx!DD49+NOx!EH49+NOx!EW49</f>
        <v>123039.29085532694</v>
      </c>
      <c r="P49" s="1">
        <f>NOx!CO49</f>
        <v>1484.2894000000001</v>
      </c>
      <c r="Q49" s="1">
        <f t="shared" si="1"/>
        <v>268870.28382639744</v>
      </c>
      <c r="S49" s="1" t="s">
        <v>45</v>
      </c>
      <c r="T49" s="1">
        <f>NOx!S49</f>
        <v>13322.136484729999</v>
      </c>
      <c r="U49" s="1">
        <f>NOx!AH49</f>
        <v>22726.209275367401</v>
      </c>
      <c r="V49" s="1">
        <f>NOx!CA49</f>
        <v>16303.0134903053</v>
      </c>
      <c r="W49" s="1">
        <f>NOx!AW49+NOx!BL49+NOx!DT49</f>
        <v>86529.059854356805</v>
      </c>
      <c r="X49" s="1">
        <f>NOx!DE49+NOx!EI49+NOx!EX49</f>
        <v>108957.48686285</v>
      </c>
      <c r="Y49" s="1">
        <f>NOx!CP49</f>
        <v>1484.2894000000001</v>
      </c>
      <c r="Z49" s="1">
        <f t="shared" si="2"/>
        <v>249322.19536760953</v>
      </c>
    </row>
    <row r="50" spans="1:37">
      <c r="A50" t="str">
        <f>NOx!A50</f>
        <v>West Virginia</v>
      </c>
      <c r="B50" s="1">
        <f>NOx!Q50</f>
        <v>159946.56632375799</v>
      </c>
      <c r="C50" s="1">
        <f>NOx!AF50</f>
        <v>36196.152537309899</v>
      </c>
      <c r="D50" s="1">
        <f>NOx!BY50</f>
        <v>14519.4288760954</v>
      </c>
      <c r="E50" s="1">
        <f>NOx!AU50+NOx!BJ50+NOx!DR50</f>
        <v>32739.246765931646</v>
      </c>
      <c r="F50" s="1">
        <f>NOx!DC50+NOx!EG50+NOx!EV50</f>
        <v>64468.9850990142</v>
      </c>
      <c r="G50" s="1">
        <f>NOx!CN50</f>
        <v>784.67680000000007</v>
      </c>
      <c r="H50" s="1">
        <f t="shared" si="0"/>
        <v>308655.05640210916</v>
      </c>
      <c r="J50" s="1" t="s">
        <v>46</v>
      </c>
      <c r="K50" s="1">
        <f>NOx!R50</f>
        <v>62433.734428809898</v>
      </c>
      <c r="L50" s="1">
        <f>NOx!AG50</f>
        <v>30637.964480441799</v>
      </c>
      <c r="M50" s="1">
        <f>NOx!BZ50</f>
        <v>14322.022446957601</v>
      </c>
      <c r="N50" s="1">
        <f>NOx!AV50+NOx!BK50+NOx!DS50</f>
        <v>26037.086508243901</v>
      </c>
      <c r="O50" s="1">
        <f>NOx!DD50+NOx!EH50+NOx!EW50</f>
        <v>37927.363755183513</v>
      </c>
      <c r="P50" s="1">
        <f>NOx!CO50</f>
        <v>784.67680000000007</v>
      </c>
      <c r="Q50" s="1">
        <f t="shared" si="1"/>
        <v>172142.84841963669</v>
      </c>
      <c r="S50" s="1" t="s">
        <v>46</v>
      </c>
      <c r="T50" s="1">
        <f>NOx!S50</f>
        <v>64824.163650429902</v>
      </c>
      <c r="U50" s="1">
        <f>NOx!AH50</f>
        <v>30195.2276784073</v>
      </c>
      <c r="V50" s="1">
        <f>NOx!CA50</f>
        <v>13847.0516267476</v>
      </c>
      <c r="W50" s="1">
        <f>NOx!AW50+NOx!BL50+NOx!DT50</f>
        <v>24368.589225646239</v>
      </c>
      <c r="X50" s="1">
        <f>NOx!DE50+NOx!EI50+NOx!EX50</f>
        <v>32073.878296635201</v>
      </c>
      <c r="Y50" s="1">
        <f>NOx!CP50</f>
        <v>784.67680000000007</v>
      </c>
      <c r="Z50" s="1">
        <f t="shared" si="2"/>
        <v>166093.58727786623</v>
      </c>
    </row>
    <row r="51" spans="1:37">
      <c r="A51" t="str">
        <f>NOx!A51</f>
        <v>Wisconsin</v>
      </c>
      <c r="B51" s="2">
        <f>NOx!Q51</f>
        <v>72169.959479922894</v>
      </c>
      <c r="C51" s="2">
        <f>NOx!AF51</f>
        <v>40688.265795103602</v>
      </c>
      <c r="D51" s="2">
        <f>NOx!BY51</f>
        <v>21994.410084130199</v>
      </c>
      <c r="E51" s="1">
        <f>NOx!AU51+NOx!BJ51+NOx!DR51</f>
        <v>75979.448556318908</v>
      </c>
      <c r="F51" s="1">
        <f>NOx!DC51+NOx!EG51+NOx!EV51</f>
        <v>190137.932762182</v>
      </c>
      <c r="G51" s="1">
        <f>NOx!CN51</f>
        <v>255.56350000000006</v>
      </c>
      <c r="H51" s="1">
        <f t="shared" si="0"/>
        <v>401225.5801776576</v>
      </c>
      <c r="J51" s="1" t="s">
        <v>47</v>
      </c>
      <c r="K51" s="2">
        <f>NOx!R51</f>
        <v>40062.196255980001</v>
      </c>
      <c r="L51" s="2">
        <f>NOx!AG51</f>
        <v>39285.033281429001</v>
      </c>
      <c r="M51" s="2">
        <f>NOx!BZ51</f>
        <v>21879.498897819201</v>
      </c>
      <c r="N51" s="1">
        <f>NOx!AV51+NOx!BK51+NOx!DS51</f>
        <v>58883.899260300896</v>
      </c>
      <c r="O51" s="1">
        <f>NOx!DD51+NOx!EH51+NOx!EW51</f>
        <v>119099.04788267125</v>
      </c>
      <c r="P51" s="1">
        <f>NOx!CO51</f>
        <v>255.56350000000006</v>
      </c>
      <c r="Q51" s="1">
        <f t="shared" si="1"/>
        <v>279465.23907820031</v>
      </c>
      <c r="S51" s="1" t="s">
        <v>47</v>
      </c>
      <c r="T51" s="2">
        <f>NOx!S51</f>
        <v>40749.560949070001</v>
      </c>
      <c r="U51" s="2">
        <f>NOx!AH51</f>
        <v>39140.6095171958</v>
      </c>
      <c r="V51" s="2">
        <f>NOx!CA51</f>
        <v>21569.4286582889</v>
      </c>
      <c r="W51" s="1">
        <f>NOx!AW51+NOx!BL51+NOx!DT51</f>
        <v>54244.875891257296</v>
      </c>
      <c r="X51" s="1">
        <f>NOx!DE51+NOx!EI51+NOx!EX51</f>
        <v>106240.94212851</v>
      </c>
      <c r="Y51" s="1">
        <f>NOx!CP51</f>
        <v>255.56350000000006</v>
      </c>
      <c r="Z51" s="1">
        <f t="shared" si="2"/>
        <v>262200.980644322</v>
      </c>
    </row>
    <row r="52" spans="1:37" s="17" customFormat="1">
      <c r="A52" t="str">
        <f>NOx!A52</f>
        <v>Wyoming</v>
      </c>
      <c r="B52" s="2">
        <f>NOx!Q52</f>
        <v>89315.251591799897</v>
      </c>
      <c r="C52" s="2">
        <f>NOx!AF52</f>
        <v>30515.935976500001</v>
      </c>
      <c r="D52" s="2">
        <f>NOx!BY52</f>
        <v>40480.056434944498</v>
      </c>
      <c r="E52" s="1">
        <f>NOx!AU52+NOx!BJ52+NOx!DR52</f>
        <v>35482.109532332033</v>
      </c>
      <c r="F52" s="1">
        <f>NOx!DC52+NOx!EG52+NOx!EV52</f>
        <v>37065.378608019702</v>
      </c>
      <c r="G52" s="1">
        <f>NOx!CN52</f>
        <v>4035.3689000000008</v>
      </c>
      <c r="H52" s="1">
        <f t="shared" si="0"/>
        <v>236894.10104359614</v>
      </c>
      <c r="I52" s="1"/>
      <c r="J52" s="1" t="s">
        <v>48</v>
      </c>
      <c r="K52" s="2">
        <f>NOx!R52</f>
        <v>69910.796099109895</v>
      </c>
      <c r="L52" s="2">
        <f>NOx!AG52</f>
        <v>29896.8188908382</v>
      </c>
      <c r="M52" s="2">
        <f>NOx!BZ52</f>
        <v>39784.126870777203</v>
      </c>
      <c r="N52" s="1">
        <f>NOx!AV52+NOx!BK52+NOx!DS52</f>
        <v>26441.275520976698</v>
      </c>
      <c r="O52" s="1">
        <f>NOx!DD52+NOx!EH52+NOx!EW52</f>
        <v>20982.344297125197</v>
      </c>
      <c r="P52" s="1">
        <f>NOx!CO52</f>
        <v>4035.3689000000008</v>
      </c>
      <c r="Q52" s="1">
        <f t="shared" si="1"/>
        <v>191050.73057882721</v>
      </c>
      <c r="R52" s="1"/>
      <c r="S52" s="1" t="s">
        <v>48</v>
      </c>
      <c r="T52" s="2">
        <f>NOx!S52</f>
        <v>70207.286023089997</v>
      </c>
      <c r="U52" s="2">
        <f>NOx!AH52</f>
        <v>28659.353435225999</v>
      </c>
      <c r="V52" s="2">
        <f>NOx!CA52</f>
        <v>37687.1248098129</v>
      </c>
      <c r="W52" s="1">
        <f>NOx!AW52+NOx!BL52+NOx!DT52</f>
        <v>25411.88570942877</v>
      </c>
      <c r="X52" s="1">
        <f>NOx!DE52+NOx!EI52+NOx!EX52</f>
        <v>17725.051686818399</v>
      </c>
      <c r="Y52" s="1">
        <f>NOx!CP52</f>
        <v>4035.3689000000008</v>
      </c>
      <c r="Z52" s="1">
        <f t="shared" si="2"/>
        <v>183726.07056437607</v>
      </c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</row>
    <row r="53" spans="1:37" s="17" customFormat="1">
      <c r="A53" s="17" t="str">
        <f>NOx!A53</f>
        <v>Total</v>
      </c>
      <c r="B53" s="20">
        <f>NOx!Q53</f>
        <v>3729161.1039542407</v>
      </c>
      <c r="C53" s="20">
        <f>NOx!AF53</f>
        <v>2226249.8068571175</v>
      </c>
      <c r="D53" s="20">
        <f>NOx!BY53</f>
        <v>1696901.9730626885</v>
      </c>
      <c r="E53" s="20">
        <f>NOx!AU53+NOx!BJ53+NOx!DR53</f>
        <v>4168294.3856479512</v>
      </c>
      <c r="F53" s="20">
        <f>NOx!DC53+NOx!EG53+NOx!EV53</f>
        <v>9142273.6870949138</v>
      </c>
      <c r="G53" s="20">
        <f>NOx!CN53</f>
        <v>189427.85390000002</v>
      </c>
      <c r="H53" s="20">
        <f t="shared" si="0"/>
        <v>21152308.810516912</v>
      </c>
      <c r="I53" s="20"/>
      <c r="J53" s="20" t="s">
        <v>58</v>
      </c>
      <c r="K53" s="20">
        <f>NOx!R53</f>
        <v>2084689.3615789877</v>
      </c>
      <c r="L53" s="20">
        <f>NOx!AG53</f>
        <v>2059875.9889618817</v>
      </c>
      <c r="M53" s="20">
        <f>NOx!BZ53</f>
        <v>1686274.2478981242</v>
      </c>
      <c r="N53" s="20">
        <f>NOx!AV53+NOx!BK53+NOx!DS53</f>
        <v>3291462.2375069079</v>
      </c>
      <c r="O53" s="20">
        <f>NOx!DD53+NOx!EH53+NOx!EW53</f>
        <v>5661469.210041876</v>
      </c>
      <c r="P53" s="20">
        <f>NOx!CO53</f>
        <v>189427.85390000002</v>
      </c>
      <c r="Q53" s="20">
        <f t="shared" si="1"/>
        <v>14973198.899887778</v>
      </c>
      <c r="R53" s="20"/>
      <c r="S53" s="20" t="s">
        <v>58</v>
      </c>
      <c r="T53" s="20">
        <f>NOx!S53</f>
        <v>2089422.1884139576</v>
      </c>
      <c r="U53" s="20">
        <f>NOx!AH53</f>
        <v>2021334.1637226173</v>
      </c>
      <c r="V53" s="20">
        <f>NOx!CA53</f>
        <v>1628711.8186371757</v>
      </c>
      <c r="W53" s="20">
        <f>NOx!AW53+NOx!BL53+NOx!DT53</f>
        <v>3049396.847890093</v>
      </c>
      <c r="X53" s="20">
        <f>NOx!DE53+NOx!EI53+NOx!EX53</f>
        <v>4946216.9457203886</v>
      </c>
      <c r="Y53" s="20">
        <f>NOx!CP53</f>
        <v>189427.85390000002</v>
      </c>
      <c r="Z53" s="20">
        <f t="shared" si="2"/>
        <v>13924509.818284232</v>
      </c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</row>
    <row r="54" spans="1:37">
      <c r="E54" s="1" t="s">
        <v>137</v>
      </c>
      <c r="F54" s="1" t="s">
        <v>139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AK54"/>
  <sheetViews>
    <sheetView workbookViewId="0">
      <pane ySplit="720" topLeftCell="A3" activePane="bottomLeft"/>
      <selection activeCell="R1" sqref="R1:R1048576"/>
      <selection pane="bottomLeft" activeCell="E22" sqref="E22"/>
    </sheetView>
  </sheetViews>
  <sheetFormatPr defaultRowHeight="12.75"/>
  <cols>
    <col min="1" max="1" width="19.42578125" customWidth="1"/>
    <col min="2" max="2" width="10.140625" style="1" bestFit="1" customWidth="1"/>
    <col min="3" max="3" width="12.85546875" style="1" customWidth="1"/>
    <col min="4" max="4" width="12.42578125" style="1" customWidth="1"/>
    <col min="5" max="5" width="11" style="1" customWidth="1"/>
    <col min="6" max="10" width="10.140625" style="1" customWidth="1"/>
    <col min="11" max="11" width="10.140625" style="1" bestFit="1" customWidth="1"/>
    <col min="12" max="12" width="13.5703125" style="1" customWidth="1"/>
    <col min="13" max="13" width="12.28515625" style="1" customWidth="1"/>
    <col min="14" max="14" width="10.85546875" style="1" customWidth="1"/>
    <col min="15" max="15" width="10.140625" style="1" customWidth="1"/>
    <col min="16" max="16" width="10.85546875" style="1" customWidth="1"/>
    <col min="17" max="19" width="10.140625" style="1" customWidth="1"/>
    <col min="20" max="20" width="12.42578125" style="1" customWidth="1"/>
    <col min="21" max="21" width="13.5703125" style="1" customWidth="1"/>
    <col min="22" max="22" width="10.140625" style="1" customWidth="1"/>
    <col min="23" max="23" width="9.140625" style="1"/>
    <col min="24" max="24" width="10.140625" style="1" customWidth="1"/>
    <col min="25" max="25" width="10.5703125" style="1" customWidth="1"/>
    <col min="26" max="26" width="10.140625" style="1" customWidth="1"/>
    <col min="27" max="28" width="10.140625" style="53" customWidth="1"/>
    <col min="29" max="37" width="9.140625" style="53"/>
  </cols>
  <sheetData>
    <row r="1" spans="1:26">
      <c r="B1" s="1" t="str">
        <f>'SO2'!Q2</f>
        <v>2005cs</v>
      </c>
      <c r="C1" s="1" t="str">
        <f>'SO2'!AF2</f>
        <v>2005cs</v>
      </c>
      <c r="D1" s="1" t="str">
        <f>'SO2'!BY2</f>
        <v>2005cs</v>
      </c>
      <c r="E1" s="1" t="str">
        <f>'SO2'!AU2</f>
        <v>2005cs</v>
      </c>
      <c r="F1" s="1" t="str">
        <f>'SO2'!DC2</f>
        <v>2005cs</v>
      </c>
      <c r="G1" s="1" t="str">
        <f>'SO2'!CN2</f>
        <v>2005cs</v>
      </c>
      <c r="H1" s="1" t="s">
        <v>63</v>
      </c>
      <c r="K1" s="1" t="str">
        <f>'SO2'!R2</f>
        <v>2012cs</v>
      </c>
      <c r="L1" s="1" t="str">
        <f>'SO2'!AG2</f>
        <v>2012cs</v>
      </c>
      <c r="M1" s="1" t="str">
        <f>'SO2'!BZ2</f>
        <v>2012cs</v>
      </c>
      <c r="N1" s="1" t="str">
        <f>'SO2'!AV2</f>
        <v>2012cs</v>
      </c>
      <c r="O1" s="1" t="str">
        <f>'SO2'!DD2</f>
        <v>2012cs</v>
      </c>
      <c r="P1" s="1" t="str">
        <f>'SO2'!CO2</f>
        <v>2012cs</v>
      </c>
      <c r="Q1" s="1" t="s">
        <v>64</v>
      </c>
      <c r="T1" s="1" t="str">
        <f>'SO2'!S2</f>
        <v>2014cs</v>
      </c>
      <c r="U1" s="1" t="str">
        <f>'SO2'!AH2</f>
        <v>2014cs</v>
      </c>
      <c r="V1" s="1" t="str">
        <f>'SO2'!CA2</f>
        <v>2014cs</v>
      </c>
      <c r="W1" s="1" t="str">
        <f>'SO2'!AW2</f>
        <v>2014cs</v>
      </c>
      <c r="X1" s="1" t="str">
        <f>'SO2'!DE2</f>
        <v>2014cs</v>
      </c>
      <c r="Y1" s="1" t="str">
        <f>'SO2'!CP2</f>
        <v>2014cs</v>
      </c>
      <c r="Z1" s="1" t="s">
        <v>70</v>
      </c>
    </row>
    <row r="2" spans="1:26">
      <c r="B2" s="1" t="s">
        <v>133</v>
      </c>
      <c r="C2" s="1" t="s">
        <v>134</v>
      </c>
      <c r="D2" s="1" t="s">
        <v>135</v>
      </c>
      <c r="E2" s="1" t="s">
        <v>136</v>
      </c>
      <c r="F2" s="1" t="s">
        <v>138</v>
      </c>
      <c r="G2" s="1" t="s">
        <v>140</v>
      </c>
      <c r="H2" s="1" t="s">
        <v>86</v>
      </c>
      <c r="K2" s="1" t="s">
        <v>133</v>
      </c>
      <c r="L2" s="1" t="s">
        <v>134</v>
      </c>
      <c r="M2" s="1" t="s">
        <v>135</v>
      </c>
      <c r="N2" s="1" t="s">
        <v>136</v>
      </c>
      <c r="O2" s="1" t="s">
        <v>138</v>
      </c>
      <c r="P2" s="1" t="s">
        <v>140</v>
      </c>
      <c r="Q2" s="1" t="s">
        <v>86</v>
      </c>
      <c r="T2" s="1" t="s">
        <v>133</v>
      </c>
      <c r="U2" s="1" t="s">
        <v>134</v>
      </c>
      <c r="V2" s="1" t="s">
        <v>135</v>
      </c>
      <c r="W2" s="1" t="s">
        <v>136</v>
      </c>
      <c r="X2" s="1" t="s">
        <v>138</v>
      </c>
      <c r="Y2" s="1" t="s">
        <v>140</v>
      </c>
      <c r="Z2" s="1" t="s">
        <v>86</v>
      </c>
    </row>
    <row r="3" spans="1:26">
      <c r="A3" t="str">
        <f>'SO2'!A3</f>
        <v>Alabama</v>
      </c>
      <c r="B3" s="1">
        <f>'SO2'!Q3</f>
        <v>460122.82980170002</v>
      </c>
      <c r="C3" s="1">
        <f>'SO2'!AF3</f>
        <v>66373.440563986296</v>
      </c>
      <c r="D3" s="1">
        <f>'SO2'!BY3</f>
        <v>52324.734593673798</v>
      </c>
      <c r="E3" s="1">
        <f>'SO2'!AU3+'SO2'!BJ3+'SO2'!DR3</f>
        <v>5621.5180046537298</v>
      </c>
      <c r="F3" s="1">
        <f>'SO2'!DC3+'SO2'!EG3+'SO2'!EV3</f>
        <v>3982.7860115383401</v>
      </c>
      <c r="G3" s="1">
        <f>'SO2'!CN3</f>
        <v>983.18390000000011</v>
      </c>
      <c r="H3" s="1">
        <f>SUM(B3:G3)</f>
        <v>589408.49287555215</v>
      </c>
      <c r="J3" s="1" t="s">
        <v>0</v>
      </c>
      <c r="K3" s="1">
        <f>'SO2'!R3</f>
        <v>455824.80681137898</v>
      </c>
      <c r="L3" s="1">
        <f>'SO2'!AG3</f>
        <v>63497.1930317484</v>
      </c>
      <c r="M3" s="1">
        <f>'SO2'!BZ3</f>
        <v>52315.3925456738</v>
      </c>
      <c r="N3" s="1">
        <f>'SO2'!AV3+'SO2'!BK3+'SO2'!DS3</f>
        <v>935.02460550090302</v>
      </c>
      <c r="O3" s="1">
        <f>'SO2'!DD3+'SO2'!EH3+'SO2'!EW3</f>
        <v>489.42081972735133</v>
      </c>
      <c r="P3" s="1">
        <f>'SO2'!CO3</f>
        <v>983.18390000000011</v>
      </c>
      <c r="Q3" s="1">
        <f>SUM(J3:P3)</f>
        <v>574045.02171402937</v>
      </c>
      <c r="S3" s="1" t="s">
        <v>0</v>
      </c>
      <c r="T3" s="1">
        <f>'SO2'!S3</f>
        <v>417340.18069926999</v>
      </c>
      <c r="U3" s="1">
        <f>'SO2'!AH3</f>
        <v>63151.795561113198</v>
      </c>
      <c r="V3" s="1">
        <f>'SO2'!CA3</f>
        <v>52199.714444073601</v>
      </c>
      <c r="W3" s="1">
        <f>'SO2'!AW3+'SO2'!BL3+'SO2'!DT3</f>
        <v>522.7760980599362</v>
      </c>
      <c r="X3" s="1">
        <f>'SO2'!DE3+'SO2'!EI3+'SO2'!EX3</f>
        <v>502.137083344112</v>
      </c>
      <c r="Y3" s="1">
        <f>'SO2'!CP3</f>
        <v>983.18390000000011</v>
      </c>
      <c r="Z3" s="1">
        <f>SUM(S3:Y3)</f>
        <v>534699.78778586083</v>
      </c>
    </row>
    <row r="4" spans="1:26">
      <c r="A4" t="str">
        <f>'SO2'!A4</f>
        <v>Arizona</v>
      </c>
      <c r="B4" s="1">
        <f>'SO2'!Q4</f>
        <v>52733.212070313901</v>
      </c>
      <c r="C4" s="1">
        <f>'SO2'!AF4</f>
        <v>23966.454391751198</v>
      </c>
      <c r="D4" s="1">
        <f>'SO2'!BY4</f>
        <v>2570.7718176696899</v>
      </c>
      <c r="E4" s="1">
        <f>'SO2'!AU4+'SO2'!BJ4+'SO2'!DR4</f>
        <v>6153.7933281206397</v>
      </c>
      <c r="F4" s="1">
        <f>'SO2'!DC4+'SO2'!EG4+'SO2'!EV4</f>
        <v>3918.6906647769201</v>
      </c>
      <c r="G4" s="1">
        <f>'SO2'!CN4</f>
        <v>2887.6476000000007</v>
      </c>
      <c r="H4" s="1">
        <f t="shared" ref="H4:H53" si="0">SUM(B4:G4)</f>
        <v>92230.569872632346</v>
      </c>
      <c r="J4" s="1" t="s">
        <v>1</v>
      </c>
      <c r="K4" s="1">
        <f>'SO2'!R4</f>
        <v>34734.281158400001</v>
      </c>
      <c r="L4" s="1">
        <f>'SO2'!AG4</f>
        <v>23962.8028007871</v>
      </c>
      <c r="M4" s="1">
        <f>'SO2'!BZ4</f>
        <v>2567.2467845446299</v>
      </c>
      <c r="N4" s="1">
        <f>'SO2'!AV4+'SO2'!BK4+'SO2'!DS4</f>
        <v>330.640503018544</v>
      </c>
      <c r="O4" s="1">
        <f>'SO2'!DD4+'SO2'!EH4+'SO2'!EW4</f>
        <v>563.0647888909557</v>
      </c>
      <c r="P4" s="1">
        <f>'SO2'!CO4</f>
        <v>2887.6476000000007</v>
      </c>
      <c r="Q4" s="1">
        <f t="shared" ref="Q4:Q53" si="1">SUM(J4:P4)</f>
        <v>65045.683635641239</v>
      </c>
      <c r="S4" s="1" t="s">
        <v>1</v>
      </c>
      <c r="T4" s="1">
        <f>'SO2'!S4</f>
        <v>35600.923085080001</v>
      </c>
      <c r="U4" s="1">
        <f>'SO2'!AH4</f>
        <v>24180.363042663299</v>
      </c>
      <c r="V4" s="1">
        <f>'SO2'!CA4</f>
        <v>2478.2961177122502</v>
      </c>
      <c r="W4" s="1">
        <f>'SO2'!AW4+'SO2'!BL4+'SO2'!DT4</f>
        <v>51.055416582680479</v>
      </c>
      <c r="X4" s="1">
        <f>'SO2'!DE4+'SO2'!EI4+'SO2'!EX4</f>
        <v>593.26978059380997</v>
      </c>
      <c r="Y4" s="1">
        <f>'SO2'!CP4</f>
        <v>2887.6476000000007</v>
      </c>
      <c r="Z4" s="1">
        <f t="shared" ref="Z4:Z53" si="2">SUM(S4:Y4)</f>
        <v>65791.555042632041</v>
      </c>
    </row>
    <row r="5" spans="1:26">
      <c r="A5" t="str">
        <f>'SO2'!A5</f>
        <v>Arkansas</v>
      </c>
      <c r="B5" s="1">
        <f>'SO2'!Q5</f>
        <v>66384.4130320072</v>
      </c>
      <c r="C5" s="1">
        <f>'SO2'!AF5</f>
        <v>13038.907988835001</v>
      </c>
      <c r="D5" s="1">
        <f>'SO2'!BY5</f>
        <v>27260.238297629199</v>
      </c>
      <c r="E5" s="1">
        <f>'SO2'!AU5+'SO2'!BJ5+'SO2'!DR5</f>
        <v>5678.2025548732099</v>
      </c>
      <c r="F5" s="1">
        <f>'SO2'!DC5+'SO2'!EG5+'SO2'!EV5</f>
        <v>1997.5290184768501</v>
      </c>
      <c r="G5" s="1">
        <f>'SO2'!CN5</f>
        <v>727.63600000000054</v>
      </c>
      <c r="H5" s="1">
        <f t="shared" si="0"/>
        <v>115086.92689182145</v>
      </c>
      <c r="J5" s="1" t="s">
        <v>2</v>
      </c>
      <c r="K5" s="1">
        <f>'SO2'!R5</f>
        <v>87241.125198499998</v>
      </c>
      <c r="L5" s="1">
        <f>'SO2'!AG5</f>
        <v>13018.3309640686</v>
      </c>
      <c r="M5" s="1">
        <f>'SO2'!BZ5</f>
        <v>27256.6152473859</v>
      </c>
      <c r="N5" s="1">
        <f>'SO2'!AV5+'SO2'!BK5+'SO2'!DS5</f>
        <v>817.56614096359601</v>
      </c>
      <c r="O5" s="1">
        <f>'SO2'!DD5+'SO2'!EH5+'SO2'!EW5</f>
        <v>275.67201187296877</v>
      </c>
      <c r="P5" s="1">
        <f>'SO2'!CO5</f>
        <v>727.63600000000054</v>
      </c>
      <c r="Q5" s="1">
        <f t="shared" si="1"/>
        <v>129336.94556279106</v>
      </c>
      <c r="S5" s="1" t="s">
        <v>2</v>
      </c>
      <c r="T5" s="1">
        <f>'SO2'!S5</f>
        <v>99410.785338799906</v>
      </c>
      <c r="U5" s="1">
        <f>'SO2'!AH5</f>
        <v>12163.112244526499</v>
      </c>
      <c r="V5" s="1">
        <f>'SO2'!CA5</f>
        <v>26723.126259694302</v>
      </c>
      <c r="W5" s="1">
        <f>'SO2'!AW5+'SO2'!BL5+'SO2'!DT5</f>
        <v>295.68530902479921</v>
      </c>
      <c r="X5" s="1">
        <f>'SO2'!DE5+'SO2'!EI5+'SO2'!EX5</f>
        <v>278.88350477967799</v>
      </c>
      <c r="Y5" s="1">
        <f>'SO2'!CP5</f>
        <v>727.63600000000054</v>
      </c>
      <c r="Z5" s="1">
        <f t="shared" si="2"/>
        <v>139599.2286568252</v>
      </c>
    </row>
    <row r="6" spans="1:26">
      <c r="A6" t="str">
        <f>'SO2'!A6</f>
        <v>California</v>
      </c>
      <c r="B6" s="1">
        <f>'SO2'!Q6</f>
        <v>601.00321548130103</v>
      </c>
      <c r="C6" s="1">
        <f>'SO2'!AF6</f>
        <v>33135.6697587624</v>
      </c>
      <c r="D6" s="1">
        <f>'SO2'!BY6</f>
        <v>77671.813151737602</v>
      </c>
      <c r="E6" s="1">
        <f>'SO2'!AU6+'SO2'!BJ6+'SO2'!DR6</f>
        <v>41139.613228752292</v>
      </c>
      <c r="F6" s="1">
        <f>'SO2'!DC6+'SO2'!EG6+'SO2'!EV6</f>
        <v>4934.5809998143905</v>
      </c>
      <c r="G6" s="1">
        <f>'SO2'!CN6</f>
        <v>6734.6715000000031</v>
      </c>
      <c r="H6" s="1">
        <f t="shared" si="0"/>
        <v>164217.35185454797</v>
      </c>
      <c r="J6" s="1" t="s">
        <v>3</v>
      </c>
      <c r="K6" s="1">
        <f>'SO2'!R6</f>
        <v>6763.1780410000001</v>
      </c>
      <c r="L6" s="1">
        <f>'SO2'!AG6</f>
        <v>23104.1842628206</v>
      </c>
      <c r="M6" s="1">
        <f>'SO2'!BZ6</f>
        <v>77627.573151737597</v>
      </c>
      <c r="N6" s="1">
        <f>'SO2'!AV6+'SO2'!BK6+'SO2'!DS6</f>
        <v>20529.368994213899</v>
      </c>
      <c r="O6" s="1">
        <f>'SO2'!DD6+'SO2'!EH6+'SO2'!EW6</f>
        <v>2087.4350009251366</v>
      </c>
      <c r="P6" s="1">
        <f>'SO2'!CO6</f>
        <v>6734.6715000000031</v>
      </c>
      <c r="Q6" s="1">
        <f t="shared" si="1"/>
        <v>136846.41095069723</v>
      </c>
      <c r="S6" s="1" t="s">
        <v>3</v>
      </c>
      <c r="T6" s="1">
        <f>'SO2'!S6</f>
        <v>7349.7877672000004</v>
      </c>
      <c r="U6" s="1">
        <f>'SO2'!AH6</f>
        <v>21979.328364408299</v>
      </c>
      <c r="V6" s="1">
        <f>'SO2'!CA6</f>
        <v>67942.943219201101</v>
      </c>
      <c r="W6" s="1">
        <f>'SO2'!AW6+'SO2'!BL6+'SO2'!DT6</f>
        <v>13111.107040029648</v>
      </c>
      <c r="X6" s="1">
        <f>'SO2'!DE6+'SO2'!EI6+'SO2'!EX6</f>
        <v>2149.7770014087</v>
      </c>
      <c r="Y6" s="1">
        <f>'SO2'!CP6</f>
        <v>6734.6715000000031</v>
      </c>
      <c r="Z6" s="1">
        <f t="shared" si="2"/>
        <v>119267.61489224774</v>
      </c>
    </row>
    <row r="7" spans="1:26">
      <c r="A7" t="str">
        <f>'SO2'!A7</f>
        <v>Colorado</v>
      </c>
      <c r="B7" s="1">
        <f>'SO2'!Q7</f>
        <v>64173.5256388298</v>
      </c>
      <c r="C7" s="1">
        <f>'SO2'!AF7</f>
        <v>1549.4383559113901</v>
      </c>
      <c r="D7" s="1">
        <f>'SO2'!BY7</f>
        <v>6810.3743483066</v>
      </c>
      <c r="E7" s="1">
        <f>'SO2'!AU7+'SO2'!BJ7+'SO2'!DR7</f>
        <v>4896.5425418914201</v>
      </c>
      <c r="F7" s="1">
        <f>'SO2'!DC7+'SO2'!EG7+'SO2'!EV7</f>
        <v>3063.5507550749899</v>
      </c>
      <c r="G7" s="1">
        <f>'SO2'!CN7</f>
        <v>1719.4450999999999</v>
      </c>
      <c r="H7" s="1">
        <f t="shared" si="0"/>
        <v>82212.87674001421</v>
      </c>
      <c r="J7" s="1" t="s">
        <v>4</v>
      </c>
      <c r="K7" s="1">
        <f>'SO2'!R7</f>
        <v>52962.8599923</v>
      </c>
      <c r="L7" s="1">
        <f>'SO2'!AG7</f>
        <v>1548.88871970744</v>
      </c>
      <c r="M7" s="1">
        <f>'SO2'!BZ7</f>
        <v>6808.77277655339</v>
      </c>
      <c r="N7" s="1">
        <f>'SO2'!AV7+'SO2'!BK7+'SO2'!DS7</f>
        <v>229.14909056998698</v>
      </c>
      <c r="O7" s="1">
        <f>'SO2'!DD7+'SO2'!EH7+'SO2'!EW7</f>
        <v>478.9011916112816</v>
      </c>
      <c r="P7" s="1">
        <f>'SO2'!CO7</f>
        <v>1719.4450999999999</v>
      </c>
      <c r="Q7" s="1">
        <f t="shared" si="1"/>
        <v>63748.016870742096</v>
      </c>
      <c r="S7" s="1" t="s">
        <v>4</v>
      </c>
      <c r="T7" s="1">
        <f>'SO2'!S7</f>
        <v>62105.378708799901</v>
      </c>
      <c r="U7" s="1">
        <f>'SO2'!AH7</f>
        <v>1402.91319292089</v>
      </c>
      <c r="V7" s="1">
        <f>'SO2'!CA7</f>
        <v>6446.1421962173999</v>
      </c>
      <c r="W7" s="1">
        <f>'SO2'!AW7+'SO2'!BL7+'SO2'!DT7</f>
        <v>46.502351419015127</v>
      </c>
      <c r="X7" s="1">
        <f>'SO2'!DE7+'SO2'!EI7+'SO2'!EX7</f>
        <v>506.81693120509198</v>
      </c>
      <c r="Y7" s="1">
        <f>'SO2'!CP7</f>
        <v>1719.4450999999999</v>
      </c>
      <c r="Z7" s="1">
        <f t="shared" si="2"/>
        <v>72227.198480562292</v>
      </c>
    </row>
    <row r="8" spans="1:26">
      <c r="A8" t="str">
        <f>'SO2'!A8</f>
        <v>Connecticut</v>
      </c>
      <c r="B8" s="1">
        <f>'SO2'!Q8</f>
        <v>10355.5845256143</v>
      </c>
      <c r="C8" s="1">
        <f>'SO2'!AF8</f>
        <v>1830.6849530689899</v>
      </c>
      <c r="D8" s="1">
        <f>'SO2'!BY8</f>
        <v>18454.693480018599</v>
      </c>
      <c r="E8" s="1">
        <f>'SO2'!AU8+'SO2'!BJ8+'SO2'!DR8</f>
        <v>2555.9176615085971</v>
      </c>
      <c r="F8" s="1">
        <f>'SO2'!DC8+'SO2'!EG8+'SO2'!EV8</f>
        <v>1375.44514856302</v>
      </c>
      <c r="G8" s="1">
        <f>'SO2'!CN8</f>
        <v>3.8959999999999995</v>
      </c>
      <c r="H8" s="1">
        <f t="shared" si="0"/>
        <v>34576.22176877351</v>
      </c>
      <c r="J8" s="1" t="s">
        <v>5</v>
      </c>
      <c r="K8" s="1">
        <f>'SO2'!R8</f>
        <v>3354.7882798999899</v>
      </c>
      <c r="L8" s="1">
        <f>'SO2'!AG8</f>
        <v>1831.20062174554</v>
      </c>
      <c r="M8" s="1">
        <f>'SO2'!BZ8</f>
        <v>18443.0980084642</v>
      </c>
      <c r="N8" s="1">
        <f>'SO2'!AV8+'SO2'!BK8+'SO2'!DS8</f>
        <v>559.09403435307502</v>
      </c>
      <c r="O8" s="1">
        <f>'SO2'!DD8+'SO2'!EH8+'SO2'!EW8</f>
        <v>263.20222781986331</v>
      </c>
      <c r="P8" s="1">
        <f>'SO2'!CO8</f>
        <v>3.8959999999999995</v>
      </c>
      <c r="Q8" s="1">
        <f t="shared" si="1"/>
        <v>24455.27917228267</v>
      </c>
      <c r="S8" s="1" t="s">
        <v>5</v>
      </c>
      <c r="T8" s="1">
        <f>'SO2'!S8</f>
        <v>3774.095746</v>
      </c>
      <c r="U8" s="1">
        <f>'SO2'!AH8</f>
        <v>1830.79611554538</v>
      </c>
      <c r="V8" s="1">
        <f>'SO2'!CA8</f>
        <v>18200.399743802001</v>
      </c>
      <c r="W8" s="1">
        <f>'SO2'!AW8+'SO2'!BL8+'SO2'!DT8</f>
        <v>538.00412240312596</v>
      </c>
      <c r="X8" s="1">
        <f>'SO2'!DE8+'SO2'!EI8+'SO2'!EX8</f>
        <v>270.59210142189198</v>
      </c>
      <c r="Y8" s="1">
        <f>'SO2'!CP8</f>
        <v>3.8959999999999995</v>
      </c>
      <c r="Z8" s="1">
        <f t="shared" si="2"/>
        <v>24617.7838291724</v>
      </c>
    </row>
    <row r="9" spans="1:26">
      <c r="A9" t="str">
        <f>'SO2'!A9</f>
        <v>Delaware</v>
      </c>
      <c r="B9" s="1">
        <f>'SO2'!Q9</f>
        <v>32378.366812328401</v>
      </c>
      <c r="C9" s="1">
        <f>'SO2'!AF9</f>
        <v>34859.129623928799</v>
      </c>
      <c r="D9" s="1">
        <f>'SO2'!BY9</f>
        <v>1029.5310000016007</v>
      </c>
      <c r="E9" s="1">
        <f>'SO2'!AU9+'SO2'!BJ9+'SO2'!DR9</f>
        <v>2656.7343809691301</v>
      </c>
      <c r="F9" s="1">
        <f>'SO2'!DC9+'SO2'!EG9+'SO2'!EV9</f>
        <v>518.81559736787904</v>
      </c>
      <c r="G9" s="1">
        <f>'SO2'!CN9</f>
        <v>6.121900000000001</v>
      </c>
      <c r="H9" s="1">
        <f t="shared" si="0"/>
        <v>71448.699314595811</v>
      </c>
      <c r="J9" s="1" t="s">
        <v>6</v>
      </c>
      <c r="K9" s="1">
        <f>'SO2'!R9</f>
        <v>3640.5248627000001</v>
      </c>
      <c r="L9" s="1">
        <f>'SO2'!AG9</f>
        <v>4918.7083813241898</v>
      </c>
      <c r="M9" s="1">
        <f>'SO2'!BZ9</f>
        <v>1028.4866199999999</v>
      </c>
      <c r="N9" s="1">
        <f>'SO2'!AV9+'SO2'!BK9+'SO2'!DS9</f>
        <v>1032.7102011826478</v>
      </c>
      <c r="O9" s="1">
        <f>'SO2'!DD9+'SO2'!EH9+'SO2'!EW9</f>
        <v>76.29417179879313</v>
      </c>
      <c r="P9" s="1">
        <f>'SO2'!CO9</f>
        <v>6.121900000000001</v>
      </c>
      <c r="Q9" s="1">
        <f t="shared" si="1"/>
        <v>10702.84613700563</v>
      </c>
      <c r="S9" s="1" t="s">
        <v>6</v>
      </c>
      <c r="T9" s="1">
        <f>'SO2'!S9</f>
        <v>2172.0670978999901</v>
      </c>
      <c r="U9" s="1">
        <f>'SO2'!AH9</f>
        <v>4916.9862472047398</v>
      </c>
      <c r="V9" s="1">
        <f>'SO2'!CA9</f>
        <v>1023.61102485</v>
      </c>
      <c r="W9" s="1">
        <f>'SO2'!AW9+'SO2'!BL9+'SO2'!DT9</f>
        <v>1115.5938447449578</v>
      </c>
      <c r="X9" s="1">
        <f>'SO2'!DE9+'SO2'!EI9+'SO2'!EX9</f>
        <v>76.942374620982207</v>
      </c>
      <c r="Y9" s="1">
        <f>'SO2'!CP9</f>
        <v>6.121900000000001</v>
      </c>
      <c r="Z9" s="1">
        <f t="shared" si="2"/>
        <v>9311.3224893206698</v>
      </c>
    </row>
    <row r="10" spans="1:26">
      <c r="A10" t="str">
        <f>'SO2'!A10</f>
        <v>District of Columbia</v>
      </c>
      <c r="B10" s="1">
        <f>'SO2'!Q10</f>
        <v>1082.4438685</v>
      </c>
      <c r="C10" s="1">
        <f>'SO2'!AF10</f>
        <v>686.42650494319901</v>
      </c>
      <c r="D10" s="1">
        <f>'SO2'!BY10</f>
        <v>1559.2535899677</v>
      </c>
      <c r="E10" s="1">
        <f>'SO2'!AU10+'SO2'!BJ10+'SO2'!DR10</f>
        <v>414.03884422784313</v>
      </c>
      <c r="F10" s="1">
        <f>'SO2'!DC10+'SO2'!EG10+'SO2'!EV10</f>
        <v>218.43130274500001</v>
      </c>
      <c r="G10" s="1">
        <f>'SO2'!CN10</f>
        <v>0</v>
      </c>
      <c r="H10" s="1">
        <f t="shared" si="0"/>
        <v>3960.5941103837417</v>
      </c>
      <c r="J10" s="1" t="s">
        <v>7</v>
      </c>
      <c r="K10" s="1">
        <f>'SO2'!R10</f>
        <v>0</v>
      </c>
      <c r="L10" s="1">
        <f>'SO2'!AG10</f>
        <v>686.42646667272595</v>
      </c>
      <c r="M10" s="1">
        <f>'SO2'!BZ10</f>
        <v>1559.11471754319</v>
      </c>
      <c r="N10" s="1">
        <f>'SO2'!AV10+'SO2'!BK10+'SO2'!DS10</f>
        <v>9.19239729790214</v>
      </c>
      <c r="O10" s="1">
        <f>'SO2'!DD10+'SO2'!EH10+'SO2'!EW10</f>
        <v>34.286695689102785</v>
      </c>
      <c r="P10" s="1">
        <f>'SO2'!CO10</f>
        <v>0</v>
      </c>
      <c r="Q10" s="1">
        <f t="shared" si="1"/>
        <v>2289.0202772029211</v>
      </c>
      <c r="S10" s="1" t="s">
        <v>7</v>
      </c>
      <c r="T10" s="1">
        <f>'SO2'!S10</f>
        <v>0</v>
      </c>
      <c r="U10" s="1">
        <f>'SO2'!AH10</f>
        <v>686.42648206048102</v>
      </c>
      <c r="V10" s="1">
        <f>'SO2'!CA10</f>
        <v>1505.0504973201</v>
      </c>
      <c r="W10" s="1">
        <f>'SO2'!AW10+'SO2'!BL10+'SO2'!DT10</f>
        <v>3.296612441052186</v>
      </c>
      <c r="X10" s="1">
        <f>'SO2'!DE10+'SO2'!EI10+'SO2'!EX10</f>
        <v>34.753809256083599</v>
      </c>
      <c r="Y10" s="1">
        <f>'SO2'!CP10</f>
        <v>0</v>
      </c>
      <c r="Z10" s="1">
        <f t="shared" si="2"/>
        <v>2229.5274010777166</v>
      </c>
    </row>
    <row r="11" spans="1:26">
      <c r="A11" t="str">
        <f>'SO2'!A11</f>
        <v>Florida</v>
      </c>
      <c r="B11" s="1">
        <f>'SO2'!Q11</f>
        <v>417321.49868584197</v>
      </c>
      <c r="C11" s="1">
        <f>'SO2'!AF11</f>
        <v>57428.596007173001</v>
      </c>
      <c r="D11" s="1">
        <f>'SO2'!BY11</f>
        <v>70489.643723012501</v>
      </c>
      <c r="E11" s="1">
        <f>'SO2'!AU11+'SO2'!BJ11+'SO2'!DR11</f>
        <v>31190.898194339221</v>
      </c>
      <c r="F11" s="1">
        <f>'SO2'!DC11+'SO2'!EG11+'SO2'!EV11</f>
        <v>13280.4712817535</v>
      </c>
      <c r="G11" s="1">
        <f>'SO2'!CN11</f>
        <v>7017.5103999999974</v>
      </c>
      <c r="H11" s="1">
        <f t="shared" si="0"/>
        <v>596728.61829212029</v>
      </c>
      <c r="J11" s="1" t="s">
        <v>8</v>
      </c>
      <c r="K11" s="1">
        <f>'SO2'!R11</f>
        <v>110687.45318101899</v>
      </c>
      <c r="L11" s="1">
        <f>'SO2'!AG11</f>
        <v>48897.174979892297</v>
      </c>
      <c r="M11" s="1">
        <f>'SO2'!BZ11</f>
        <v>70482.002736452603</v>
      </c>
      <c r="N11" s="1">
        <f>'SO2'!AV11+'SO2'!BK11+'SO2'!DS11</f>
        <v>8689.1420042417703</v>
      </c>
      <c r="O11" s="1">
        <f>'SO2'!DD11+'SO2'!EH11+'SO2'!EW11</f>
        <v>1776.6844305086743</v>
      </c>
      <c r="P11" s="1">
        <f>'SO2'!CO11</f>
        <v>7017.5103999999974</v>
      </c>
      <c r="Q11" s="1">
        <f t="shared" si="1"/>
        <v>247549.96773211431</v>
      </c>
      <c r="S11" s="1" t="s">
        <v>8</v>
      </c>
      <c r="T11" s="1">
        <f>'SO2'!S11</f>
        <v>143601.16616650001</v>
      </c>
      <c r="U11" s="1">
        <f>'SO2'!AH11</f>
        <v>49056.848033253598</v>
      </c>
      <c r="V11" s="1">
        <f>'SO2'!CA11</f>
        <v>69967.826776199494</v>
      </c>
      <c r="W11" s="1">
        <f>'SO2'!AW11+'SO2'!BL11+'SO2'!DT11</f>
        <v>8754.3156241503693</v>
      </c>
      <c r="X11" s="1">
        <f>'SO2'!DE11+'SO2'!EI11+'SO2'!EX11</f>
        <v>1835.0617916118199</v>
      </c>
      <c r="Y11" s="1">
        <f>'SO2'!CP11</f>
        <v>7017.5103999999974</v>
      </c>
      <c r="Z11" s="1">
        <f t="shared" si="2"/>
        <v>280232.72879171529</v>
      </c>
    </row>
    <row r="12" spans="1:26">
      <c r="A12" t="str">
        <f>'SO2'!A12</f>
        <v>Georgia</v>
      </c>
      <c r="B12" s="1">
        <f>'SO2'!Q12</f>
        <v>616062.91397649504</v>
      </c>
      <c r="C12" s="1">
        <f>'SO2'!AF12</f>
        <v>52830.485518077097</v>
      </c>
      <c r="D12" s="1">
        <f>'SO2'!BY12</f>
        <v>56829.495059858898</v>
      </c>
      <c r="E12" s="1">
        <f>'SO2'!AU12+'SO2'!BJ12+'SO2'!DR12</f>
        <v>9223.0180842292102</v>
      </c>
      <c r="F12" s="1">
        <f>'SO2'!DC12+'SO2'!EG12+'SO2'!EV12</f>
        <v>7163.1297469583396</v>
      </c>
      <c r="G12" s="1">
        <f>'SO2'!CN12</f>
        <v>2010.2411999999993</v>
      </c>
      <c r="H12" s="1">
        <f t="shared" si="0"/>
        <v>744119.2835856186</v>
      </c>
      <c r="J12" s="1" t="s">
        <v>9</v>
      </c>
      <c r="K12" s="1">
        <f>'SO2'!R12</f>
        <v>406278.92185518</v>
      </c>
      <c r="L12" s="1">
        <f>'SO2'!AG12</f>
        <v>44141.279511978501</v>
      </c>
      <c r="M12" s="1">
        <f>'SO2'!BZ12</f>
        <v>56817.150754879804</v>
      </c>
      <c r="N12" s="1">
        <f>'SO2'!AV12+'SO2'!BK12+'SO2'!DS12</f>
        <v>1157.6688077162569</v>
      </c>
      <c r="O12" s="1">
        <f>'SO2'!DD12+'SO2'!EH12+'SO2'!EW12</f>
        <v>1016.6667379382757</v>
      </c>
      <c r="P12" s="1">
        <f>'SO2'!CO12</f>
        <v>2010.2411999999993</v>
      </c>
      <c r="Q12" s="1">
        <f t="shared" si="1"/>
        <v>511421.92886769288</v>
      </c>
      <c r="S12" s="1" t="s">
        <v>9</v>
      </c>
      <c r="T12" s="1">
        <f>'SO2'!S12</f>
        <v>170288.13916419999</v>
      </c>
      <c r="U12" s="1">
        <f>'SO2'!AH12</f>
        <v>44227.835038815203</v>
      </c>
      <c r="V12" s="1">
        <f>'SO2'!CA12</f>
        <v>55848.144436139599</v>
      </c>
      <c r="W12" s="1">
        <f>'SO2'!AW12+'SO2'!BL12+'SO2'!DT12</f>
        <v>886.42681775680057</v>
      </c>
      <c r="X12" s="1">
        <f>'SO2'!DE12+'SO2'!EI12+'SO2'!EX12</f>
        <v>1070.9049806501901</v>
      </c>
      <c r="Y12" s="1">
        <f>'SO2'!CP12</f>
        <v>2010.2411999999993</v>
      </c>
      <c r="Z12" s="1">
        <f t="shared" si="2"/>
        <v>274331.69163756177</v>
      </c>
    </row>
    <row r="13" spans="1:26">
      <c r="A13" t="str">
        <f>'SO2'!A13</f>
        <v>Idaho</v>
      </c>
      <c r="B13" s="1">
        <f>'SO2'!Q13</f>
        <v>0.17</v>
      </c>
      <c r="C13" s="1">
        <f>'SO2'!AF13</f>
        <v>17151.326400000002</v>
      </c>
      <c r="D13" s="1">
        <f>'SO2'!BY13</f>
        <v>2915.1724731178001</v>
      </c>
      <c r="E13" s="1">
        <f>'SO2'!AU13+'SO2'!BJ13+'SO2'!DR13</f>
        <v>2303.5776741676282</v>
      </c>
      <c r="F13" s="1">
        <f>'SO2'!DC13+'SO2'!EG13+'SO2'!EV13</f>
        <v>950.56617272057201</v>
      </c>
      <c r="G13" s="1">
        <f>'SO2'!CN13</f>
        <v>3845.2144000000003</v>
      </c>
      <c r="H13" s="1">
        <f t="shared" si="0"/>
        <v>27166.027120006001</v>
      </c>
      <c r="J13" s="1" t="s">
        <v>10</v>
      </c>
      <c r="K13" s="1">
        <f>'SO2'!R13</f>
        <v>181.7693562</v>
      </c>
      <c r="L13" s="1">
        <f>'SO2'!AG13</f>
        <v>17134.8911109074</v>
      </c>
      <c r="M13" s="1">
        <f>'SO2'!BZ13</f>
        <v>2912.4142011178001</v>
      </c>
      <c r="N13" s="1">
        <f>'SO2'!AV13+'SO2'!BK13+'SO2'!DS13</f>
        <v>100.9972801163299</v>
      </c>
      <c r="O13" s="1">
        <f>'SO2'!DD13+'SO2'!EH13+'SO2'!EW13</f>
        <v>151.06612138001174</v>
      </c>
      <c r="P13" s="1">
        <f>'SO2'!CO13</f>
        <v>3845.2144000000003</v>
      </c>
      <c r="Q13" s="1">
        <f t="shared" si="1"/>
        <v>24326.352469721543</v>
      </c>
      <c r="S13" s="1" t="s">
        <v>10</v>
      </c>
      <c r="T13" s="1">
        <f>'SO2'!S13</f>
        <v>181.7693562</v>
      </c>
      <c r="U13" s="1">
        <f>'SO2'!AH13</f>
        <v>17131.921988799</v>
      </c>
      <c r="V13" s="1">
        <f>'SO2'!CA13</f>
        <v>2905.5440730801902</v>
      </c>
      <c r="W13" s="1">
        <f>'SO2'!AW13+'SO2'!BL13+'SO2'!DT13</f>
        <v>21.285345335061518</v>
      </c>
      <c r="X13" s="1">
        <f>'SO2'!DE13+'SO2'!EI13+'SO2'!EX13</f>
        <v>161.92369403684</v>
      </c>
      <c r="Y13" s="1">
        <f>'SO2'!CP13</f>
        <v>3845.2144000000003</v>
      </c>
      <c r="Z13" s="1">
        <f t="shared" si="2"/>
        <v>24247.65885745109</v>
      </c>
    </row>
    <row r="14" spans="1:26">
      <c r="A14" t="str">
        <f>'SO2'!A14</f>
        <v>Illinois</v>
      </c>
      <c r="B14" s="1">
        <f>'SO2'!Q14</f>
        <v>330381.94377150101</v>
      </c>
      <c r="C14" s="1">
        <f>'SO2'!AF14</f>
        <v>156153.54828499901</v>
      </c>
      <c r="D14" s="1">
        <f>'SO2'!BY14</f>
        <v>5394.7292411983599</v>
      </c>
      <c r="E14" s="1">
        <f>'SO2'!AU14+'SO2'!BJ14+'SO2'!DR14</f>
        <v>19302.514402858709</v>
      </c>
      <c r="F14" s="1">
        <f>'SO2'!DC14+'SO2'!EG14+'SO2'!EV14</f>
        <v>7278.8463731395404</v>
      </c>
      <c r="G14" s="1">
        <f>'SO2'!CN14</f>
        <v>19.525300000000048</v>
      </c>
      <c r="H14" s="1">
        <f t="shared" si="0"/>
        <v>518531.10737369664</v>
      </c>
      <c r="J14" s="1" t="s">
        <v>11</v>
      </c>
      <c r="K14" s="1">
        <f>'SO2'!R14</f>
        <v>489139.69920268003</v>
      </c>
      <c r="L14" s="1">
        <f>'SO2'!AG14</f>
        <v>111439.06746614</v>
      </c>
      <c r="M14" s="1">
        <f>'SO2'!BZ14</f>
        <v>5384.3882411983204</v>
      </c>
      <c r="N14" s="1">
        <f>'SO2'!AV14+'SO2'!BK14+'SO2'!DS14</f>
        <v>1914.3161574451899</v>
      </c>
      <c r="O14" s="1">
        <f>'SO2'!DD14+'SO2'!EH14+'SO2'!EW14</f>
        <v>969.63462865894576</v>
      </c>
      <c r="P14" s="1">
        <f>'SO2'!CO14</f>
        <v>19.525300000000048</v>
      </c>
      <c r="Q14" s="1">
        <f t="shared" si="1"/>
        <v>608866.63099612249</v>
      </c>
      <c r="S14" s="1" t="s">
        <v>11</v>
      </c>
      <c r="T14" s="1">
        <f>'SO2'!S14</f>
        <v>141606.10923419899</v>
      </c>
      <c r="U14" s="1">
        <f>'SO2'!AH14</f>
        <v>111567.06987701</v>
      </c>
      <c r="V14" s="1">
        <f>'SO2'!CA14</f>
        <v>5231.1632231983103</v>
      </c>
      <c r="W14" s="1">
        <f>'SO2'!AW14+'SO2'!BL14+'SO2'!DT14</f>
        <v>599.68254280943188</v>
      </c>
      <c r="X14" s="1">
        <f>'SO2'!DE14+'SO2'!EI14+'SO2'!EX14</f>
        <v>1007.90069448289</v>
      </c>
      <c r="Y14" s="1">
        <f>'SO2'!CP14</f>
        <v>19.525300000000048</v>
      </c>
      <c r="Z14" s="1">
        <f t="shared" si="2"/>
        <v>260031.45087169966</v>
      </c>
    </row>
    <row r="15" spans="1:26">
      <c r="A15" t="str">
        <f>'SO2'!A15</f>
        <v>Indiana</v>
      </c>
      <c r="B15" s="1">
        <f>'SO2'!Q15</f>
        <v>878979.24088750395</v>
      </c>
      <c r="C15" s="1">
        <f>'SO2'!AF15</f>
        <v>87794.755969594102</v>
      </c>
      <c r="D15" s="1">
        <f>'SO2'!BY15</f>
        <v>59775.387862706499</v>
      </c>
      <c r="E15" s="1">
        <f>'SO2'!AU15+'SO2'!BJ15+'SO2'!DR15</f>
        <v>9436.618901676411</v>
      </c>
      <c r="F15" s="1">
        <f>'SO2'!DC15+'SO2'!EG15+'SO2'!EV15</f>
        <v>4936.5564434111702</v>
      </c>
      <c r="G15" s="1">
        <f>'SO2'!CN15</f>
        <v>24.322500000000002</v>
      </c>
      <c r="H15" s="1">
        <f t="shared" si="0"/>
        <v>1040946.8825648922</v>
      </c>
      <c r="J15" s="1" t="s">
        <v>12</v>
      </c>
      <c r="K15" s="1">
        <f>'SO2'!R15</f>
        <v>789116.15477770905</v>
      </c>
      <c r="L15" s="1">
        <f>'SO2'!AG15</f>
        <v>78784.1212680803</v>
      </c>
      <c r="M15" s="1">
        <f>'SO2'!BZ15</f>
        <v>59766.978982536901</v>
      </c>
      <c r="N15" s="1">
        <f>'SO2'!AV15+'SO2'!BK15+'SO2'!DS15</f>
        <v>849.01326232133897</v>
      </c>
      <c r="O15" s="1">
        <f>'SO2'!DD15+'SO2'!EH15+'SO2'!EW15</f>
        <v>621.35875459969236</v>
      </c>
      <c r="P15" s="1">
        <f>'SO2'!CO15</f>
        <v>24.322500000000002</v>
      </c>
      <c r="Q15" s="1">
        <f t="shared" si="1"/>
        <v>929161.94954524736</v>
      </c>
      <c r="S15" s="1" t="s">
        <v>12</v>
      </c>
      <c r="T15" s="1">
        <f>'SO2'!S15</f>
        <v>727785.73158839997</v>
      </c>
      <c r="U15" s="1">
        <f>'SO2'!AH15</f>
        <v>75714.974716442099</v>
      </c>
      <c r="V15" s="1">
        <f>'SO2'!CA15</f>
        <v>59452.879352297299</v>
      </c>
      <c r="W15" s="1">
        <f>'SO2'!AW15+'SO2'!BL15+'SO2'!DT15</f>
        <v>288.47541648058171</v>
      </c>
      <c r="X15" s="1">
        <f>'SO2'!DE15+'SO2'!EI15+'SO2'!EX15</f>
        <v>656.26104283914697</v>
      </c>
      <c r="Y15" s="1">
        <f>'SO2'!CP15</f>
        <v>24.322500000000002</v>
      </c>
      <c r="Z15" s="1">
        <f t="shared" si="2"/>
        <v>863922.64461645903</v>
      </c>
    </row>
    <row r="16" spans="1:26">
      <c r="A16" t="str">
        <f>'SO2'!A16</f>
        <v>Iowa</v>
      </c>
      <c r="B16" s="1">
        <f>'SO2'!Q16</f>
        <v>130264.203981325</v>
      </c>
      <c r="C16" s="1">
        <f>'SO2'!AF16</f>
        <v>64447.503489979899</v>
      </c>
      <c r="D16" s="1">
        <f>'SO2'!BY16</f>
        <v>19831.876458095499</v>
      </c>
      <c r="E16" s="1">
        <f>'SO2'!AU16+'SO2'!BJ16+'SO2'!DR16</f>
        <v>8837.7877148232001</v>
      </c>
      <c r="F16" s="1">
        <f>'SO2'!DC16+'SO2'!EG16+'SO2'!EV16</f>
        <v>2044.5880471760099</v>
      </c>
      <c r="G16" s="1">
        <f>'SO2'!CN16</f>
        <v>24.573600000000006</v>
      </c>
      <c r="H16" s="1">
        <f t="shared" si="0"/>
        <v>225450.53329139962</v>
      </c>
      <c r="J16" s="1" t="s">
        <v>13</v>
      </c>
      <c r="K16" s="1">
        <f>'SO2'!R16</f>
        <v>127101.831185</v>
      </c>
      <c r="L16" s="1">
        <f>'SO2'!AG16</f>
        <v>58612.100125545898</v>
      </c>
      <c r="M16" s="1">
        <f>'SO2'!BZ16</f>
        <v>19820.504105588301</v>
      </c>
      <c r="N16" s="1">
        <f>'SO2'!AV16+'SO2'!BK16+'SO2'!DS16</f>
        <v>482.41948580302903</v>
      </c>
      <c r="O16" s="1">
        <f>'SO2'!DD16+'SO2'!EH16+'SO2'!EW16</f>
        <v>272.66747851520847</v>
      </c>
      <c r="P16" s="1">
        <f>'SO2'!CO16</f>
        <v>24.573600000000006</v>
      </c>
      <c r="Q16" s="1">
        <f t="shared" si="1"/>
        <v>206314.09598045243</v>
      </c>
      <c r="S16" s="1" t="s">
        <v>13</v>
      </c>
      <c r="T16" s="1">
        <f>'SO2'!S16</f>
        <v>133083.08346679999</v>
      </c>
      <c r="U16" s="1">
        <f>'SO2'!AH16</f>
        <v>45804.022346792197</v>
      </c>
      <c r="V16" s="1">
        <f>'SO2'!CA16</f>
        <v>19436.703604354101</v>
      </c>
      <c r="W16" s="1">
        <f>'SO2'!AW16+'SO2'!BL16+'SO2'!DT16</f>
        <v>115.1657734809732</v>
      </c>
      <c r="X16" s="1">
        <f>'SO2'!DE16+'SO2'!EI16+'SO2'!EX16</f>
        <v>283.35238455392499</v>
      </c>
      <c r="Y16" s="1">
        <f>'SO2'!CP16</f>
        <v>24.573600000000006</v>
      </c>
      <c r="Z16" s="1">
        <f t="shared" si="2"/>
        <v>198746.90117598118</v>
      </c>
    </row>
    <row r="17" spans="1:26">
      <c r="A17" t="str">
        <f>'SO2'!A17</f>
        <v>Kansas</v>
      </c>
      <c r="B17" s="1">
        <f>'SO2'!Q17</f>
        <v>136519.64920065299</v>
      </c>
      <c r="C17" s="1">
        <f>'SO2'!AF17</f>
        <v>13234.494163593001</v>
      </c>
      <c r="D17" s="1">
        <f>'SO2'!BY17</f>
        <v>36380.803064141299</v>
      </c>
      <c r="E17" s="1">
        <f>'SO2'!AU17+'SO2'!BJ17+'SO2'!DR17</f>
        <v>8035.3970243214098</v>
      </c>
      <c r="F17" s="1">
        <f>'SO2'!DC17+'SO2'!EG17+'SO2'!EV17</f>
        <v>2241.2229866509902</v>
      </c>
      <c r="G17" s="1">
        <f>'SO2'!CN17</f>
        <v>103.4225</v>
      </c>
      <c r="H17" s="1">
        <f t="shared" si="0"/>
        <v>196514.9889393597</v>
      </c>
      <c r="J17" s="1" t="s">
        <v>14</v>
      </c>
      <c r="K17" s="1">
        <f>'SO2'!R17</f>
        <v>68541.436110800001</v>
      </c>
      <c r="L17" s="1">
        <f>'SO2'!AG17</f>
        <v>11076.7953441135</v>
      </c>
      <c r="M17" s="1">
        <f>'SO2'!BZ17</f>
        <v>36376.164040941498</v>
      </c>
      <c r="N17" s="1">
        <f>'SO2'!AV17+'SO2'!BK17+'SO2'!DS17</f>
        <v>518.44269075291197</v>
      </c>
      <c r="O17" s="1">
        <f>'SO2'!DD17+'SO2'!EH17+'SO2'!EW17</f>
        <v>244.94616353859868</v>
      </c>
      <c r="P17" s="1">
        <f>'SO2'!CO17</f>
        <v>103.4225</v>
      </c>
      <c r="Q17" s="1">
        <f t="shared" si="1"/>
        <v>116861.20685014651</v>
      </c>
      <c r="S17" s="1" t="s">
        <v>14</v>
      </c>
      <c r="T17" s="1">
        <f>'SO2'!S17</f>
        <v>69818.748049899907</v>
      </c>
      <c r="U17" s="1">
        <f>'SO2'!AH17</f>
        <v>10749.2268397471</v>
      </c>
      <c r="V17" s="1">
        <f>'SO2'!CA17</f>
        <v>36071.632975244203</v>
      </c>
      <c r="W17" s="1">
        <f>'SO2'!AW17+'SO2'!BL17+'SO2'!DT17</f>
        <v>55.698022911050899</v>
      </c>
      <c r="X17" s="1">
        <f>'SO2'!DE17+'SO2'!EI17+'SO2'!EX17</f>
        <v>251.00299345886299</v>
      </c>
      <c r="Y17" s="1">
        <f>'SO2'!CP17</f>
        <v>103.4225</v>
      </c>
      <c r="Z17" s="1">
        <f t="shared" si="2"/>
        <v>117049.73138126112</v>
      </c>
    </row>
    <row r="18" spans="1:26">
      <c r="A18" t="str">
        <f>'SO2'!A18</f>
        <v>Kentucky</v>
      </c>
      <c r="B18" s="1">
        <f>'SO2'!Q18</f>
        <v>502731.32348289399</v>
      </c>
      <c r="C18" s="1">
        <f>'SO2'!AF18</f>
        <v>25962.3021902152</v>
      </c>
      <c r="D18" s="1">
        <f>'SO2'!BY18</f>
        <v>34228.842914691399</v>
      </c>
      <c r="E18" s="1">
        <f>'SO2'!AU18+'SO2'!BJ18+'SO2'!DR18</f>
        <v>6941.6431175869002</v>
      </c>
      <c r="F18" s="1">
        <f>'SO2'!DC18+'SO2'!EG18+'SO2'!EV18</f>
        <v>3376.5641409959899</v>
      </c>
      <c r="G18" s="1">
        <f>'SO2'!CN18</f>
        <v>363.58109999999999</v>
      </c>
      <c r="H18" s="1">
        <f t="shared" si="0"/>
        <v>573604.25694638339</v>
      </c>
      <c r="J18" s="1" t="s">
        <v>15</v>
      </c>
      <c r="K18" s="1">
        <f>'SO2'!R18</f>
        <v>520546.46922614001</v>
      </c>
      <c r="L18" s="1">
        <f>'SO2'!AG18</f>
        <v>23946.219774337202</v>
      </c>
      <c r="M18" s="1">
        <f>'SO2'!BZ18</f>
        <v>34214.230248462503</v>
      </c>
      <c r="N18" s="1">
        <f>'SO2'!AV18+'SO2'!BK18+'SO2'!DS18</f>
        <v>1367.64116818668</v>
      </c>
      <c r="O18" s="1">
        <f>'SO2'!DD18+'SO2'!EH18+'SO2'!EW18</f>
        <v>410.42683797030793</v>
      </c>
      <c r="P18" s="1">
        <f>'SO2'!CO18</f>
        <v>363.58109999999999</v>
      </c>
      <c r="Q18" s="1">
        <f t="shared" si="1"/>
        <v>580848.56835509662</v>
      </c>
      <c r="S18" s="1" t="s">
        <v>15</v>
      </c>
      <c r="T18" s="1">
        <f>'SO2'!S18</f>
        <v>488005.32686980901</v>
      </c>
      <c r="U18" s="1">
        <f>'SO2'!AH18</f>
        <v>23837.743070672899</v>
      </c>
      <c r="V18" s="1">
        <f>'SO2'!CA18</f>
        <v>33873.043475833103</v>
      </c>
      <c r="W18" s="1">
        <f>'SO2'!AW18+'SO2'!BL18+'SO2'!DT18</f>
        <v>579.50180964068113</v>
      </c>
      <c r="X18" s="1">
        <f>'SO2'!DE18+'SO2'!EI18+'SO2'!EX18</f>
        <v>425.78538464725</v>
      </c>
      <c r="Y18" s="1">
        <f>'SO2'!CP18</f>
        <v>363.58109999999999</v>
      </c>
      <c r="Z18" s="1">
        <f t="shared" si="2"/>
        <v>547084.98171060288</v>
      </c>
    </row>
    <row r="19" spans="1:26">
      <c r="A19" t="str">
        <f>'SO2'!A19</f>
        <v>Louisiana</v>
      </c>
      <c r="B19" s="1">
        <f>'SO2'!Q19</f>
        <v>109874.80271</v>
      </c>
      <c r="C19" s="1">
        <f>'SO2'!AF19</f>
        <v>165705.0907233</v>
      </c>
      <c r="D19" s="1">
        <f>'SO2'!BY19</f>
        <v>2377.5766987765901</v>
      </c>
      <c r="E19" s="1">
        <f>'SO2'!AU19+'SO2'!BJ19+'SO2'!DR19</f>
        <v>25447.027435087792</v>
      </c>
      <c r="F19" s="1">
        <f>'SO2'!DC19+'SO2'!EG19+'SO2'!EV19</f>
        <v>3043.45829898482</v>
      </c>
      <c r="G19" s="1">
        <f>'SO2'!CN19</f>
        <v>892.14460000000031</v>
      </c>
      <c r="H19" s="1">
        <f t="shared" si="0"/>
        <v>307340.10046614916</v>
      </c>
      <c r="J19" s="1" t="s">
        <v>16</v>
      </c>
      <c r="K19" s="1">
        <f>'SO2'!R19</f>
        <v>103835.0134271</v>
      </c>
      <c r="L19" s="1">
        <f>'SO2'!AG19</f>
        <v>131833.27575422099</v>
      </c>
      <c r="M19" s="1">
        <f>'SO2'!BZ19</f>
        <v>2373.1733781201301</v>
      </c>
      <c r="N19" s="1">
        <f>'SO2'!AV19+'SO2'!BK19+'SO2'!DS19</f>
        <v>10335.48621944375</v>
      </c>
      <c r="O19" s="1">
        <f>'SO2'!DD19+'SO2'!EH19+'SO2'!EW19</f>
        <v>385.75876007356794</v>
      </c>
      <c r="P19" s="1">
        <f>'SO2'!CO19</f>
        <v>892.14460000000031</v>
      </c>
      <c r="Q19" s="1">
        <f t="shared" si="1"/>
        <v>249654.85213895843</v>
      </c>
      <c r="S19" s="1" t="s">
        <v>16</v>
      </c>
      <c r="T19" s="1">
        <f>'SO2'!S19</f>
        <v>118230.47148160001</v>
      </c>
      <c r="U19" s="1">
        <f>'SO2'!AH19</f>
        <v>131620.48251909699</v>
      </c>
      <c r="V19" s="1">
        <f>'SO2'!CA19</f>
        <v>2372.2927139888402</v>
      </c>
      <c r="W19" s="1">
        <f>'SO2'!AW19+'SO2'!BL19+'SO2'!DT19</f>
        <v>8072.6195388322149</v>
      </c>
      <c r="X19" s="1">
        <f>'SO2'!DE19+'SO2'!EI19+'SO2'!EX19</f>
        <v>391.05374102720901</v>
      </c>
      <c r="Y19" s="1">
        <f>'SO2'!CP19</f>
        <v>892.14460000000031</v>
      </c>
      <c r="Z19" s="1">
        <f t="shared" si="2"/>
        <v>261579.06459454529</v>
      </c>
    </row>
    <row r="20" spans="1:26">
      <c r="A20" t="str">
        <f>'SO2'!A20</f>
        <v>Maine</v>
      </c>
      <c r="B20" s="1">
        <f>'SO2'!Q20</f>
        <v>3886.7936720729899</v>
      </c>
      <c r="C20" s="1">
        <f>'SO2'!AF20</f>
        <v>18512.0894865562</v>
      </c>
      <c r="D20" s="1">
        <f>'SO2'!BY20</f>
        <v>9968.9955442515093</v>
      </c>
      <c r="E20" s="1">
        <f>'SO2'!AU20+'SO2'!BJ20+'SO2'!DR20</f>
        <v>1624.7601840244711</v>
      </c>
      <c r="F20" s="1">
        <f>'SO2'!DC20+'SO2'!EG20+'SO2'!EV20</f>
        <v>986.30105443033801</v>
      </c>
      <c r="G20" s="1">
        <f>'SO2'!CN20</f>
        <v>150.07940000000002</v>
      </c>
      <c r="H20" s="1">
        <f t="shared" si="0"/>
        <v>35129.019341335508</v>
      </c>
      <c r="J20" s="1" t="s">
        <v>17</v>
      </c>
      <c r="K20" s="1">
        <f>'SO2'!R20</f>
        <v>2203.29030649999</v>
      </c>
      <c r="L20" s="1">
        <f>'SO2'!AG20</f>
        <v>14745.058882896201</v>
      </c>
      <c r="M20" s="1">
        <f>'SO2'!BZ20</f>
        <v>9950.3799227287891</v>
      </c>
      <c r="N20" s="1">
        <f>'SO2'!AV20+'SO2'!BK20+'SO2'!DS20</f>
        <v>425.82412075646585</v>
      </c>
      <c r="O20" s="1">
        <f>'SO2'!DD20+'SO2'!EH20+'SO2'!EW20</f>
        <v>123.51633598819991</v>
      </c>
      <c r="P20" s="1">
        <f>'SO2'!CO20</f>
        <v>150.07940000000002</v>
      </c>
      <c r="Q20" s="1">
        <f t="shared" si="1"/>
        <v>27598.148968869642</v>
      </c>
      <c r="S20" s="1" t="s">
        <v>17</v>
      </c>
      <c r="T20" s="1">
        <f>'SO2'!S20</f>
        <v>2355.0968980999901</v>
      </c>
      <c r="U20" s="1">
        <f>'SO2'!AH20</f>
        <v>14345.3990596845</v>
      </c>
      <c r="V20" s="1">
        <f>'SO2'!CA20</f>
        <v>3234.302209343</v>
      </c>
      <c r="W20" s="1">
        <f>'SO2'!AW20+'SO2'!BL20+'SO2'!DT20</f>
        <v>428.72473444796771</v>
      </c>
      <c r="X20" s="1">
        <f>'SO2'!DE20+'SO2'!EI20+'SO2'!EX20</f>
        <v>128.24578204188899</v>
      </c>
      <c r="Y20" s="1">
        <f>'SO2'!CP20</f>
        <v>150.07940000000002</v>
      </c>
      <c r="Z20" s="1">
        <f t="shared" si="2"/>
        <v>20641.848083617348</v>
      </c>
    </row>
    <row r="21" spans="1:26">
      <c r="A21" t="str">
        <f>'SO2'!A21</f>
        <v>Maryland</v>
      </c>
      <c r="B21" s="1">
        <f>'SO2'!Q21</f>
        <v>283204.99460219999</v>
      </c>
      <c r="C21" s="1">
        <f>'SO2'!AF21</f>
        <v>34988.119899195597</v>
      </c>
      <c r="D21" s="1">
        <f>'SO2'!BY21</f>
        <v>40863.6454077366</v>
      </c>
      <c r="E21" s="1">
        <f>'SO2'!AU21+'SO2'!BJ21+'SO2'!DR21</f>
        <v>9371.80767021049</v>
      </c>
      <c r="F21" s="1">
        <f>'SO2'!DC21+'SO2'!EG21+'SO2'!EV21</f>
        <v>2705.9315023802201</v>
      </c>
      <c r="G21" s="1">
        <f>'SO2'!CN21</f>
        <v>31.808499999999999</v>
      </c>
      <c r="H21" s="1">
        <f t="shared" si="0"/>
        <v>371166.30758172291</v>
      </c>
      <c r="J21" s="1" t="s">
        <v>18</v>
      </c>
      <c r="K21" s="1">
        <f>'SO2'!R21</f>
        <v>49941.863875789903</v>
      </c>
      <c r="L21" s="1">
        <f>'SO2'!AG21</f>
        <v>33850.256351371798</v>
      </c>
      <c r="M21" s="1">
        <f>'SO2'!BZ21</f>
        <v>40853.990692016298</v>
      </c>
      <c r="N21" s="1">
        <f>'SO2'!AV21+'SO2'!BK21+'SO2'!DS21</f>
        <v>3198.2273938076901</v>
      </c>
      <c r="O21" s="1">
        <f>'SO2'!DD21+'SO2'!EH21+'SO2'!EW21</f>
        <v>484.17097745104348</v>
      </c>
      <c r="P21" s="1">
        <f>'SO2'!CO21</f>
        <v>31.808499999999999</v>
      </c>
      <c r="Q21" s="1">
        <f t="shared" si="1"/>
        <v>128360.31779043672</v>
      </c>
      <c r="S21" s="1" t="s">
        <v>18</v>
      </c>
      <c r="T21" s="1">
        <f>'SO2'!S21</f>
        <v>42926.109447510004</v>
      </c>
      <c r="U21" s="1">
        <f>'SO2'!AH21</f>
        <v>33557.276602211998</v>
      </c>
      <c r="V21" s="1">
        <f>'SO2'!CA21</f>
        <v>40687.692514872302</v>
      </c>
      <c r="W21" s="1">
        <f>'SO2'!AW21+'SO2'!BL21+'SO2'!DT21</f>
        <v>2385.8840479639061</v>
      </c>
      <c r="X21" s="1">
        <f>'SO2'!DE21+'SO2'!EI21+'SO2'!EX21</f>
        <v>500.27419735404402</v>
      </c>
      <c r="Y21" s="1">
        <f>'SO2'!CP21</f>
        <v>31.808499999999999</v>
      </c>
      <c r="Z21" s="1">
        <f t="shared" si="2"/>
        <v>120089.04530991224</v>
      </c>
    </row>
    <row r="22" spans="1:26">
      <c r="A22" t="str">
        <f>'SO2'!A22</f>
        <v>Massachusetts</v>
      </c>
      <c r="B22" s="1">
        <f>'SO2'!Q22</f>
        <v>84234.183298703603</v>
      </c>
      <c r="C22" s="1">
        <f>'SO2'!AF22</f>
        <v>19620.389008182199</v>
      </c>
      <c r="D22" s="1">
        <f>'SO2'!BY22</f>
        <v>25260.7115199416</v>
      </c>
      <c r="E22" s="1">
        <f>'SO2'!AU22+'SO2'!BJ22+'SO2'!DR22</f>
        <v>6523.9086999470092</v>
      </c>
      <c r="F22" s="1">
        <f>'SO2'!DC22+'SO2'!EG22+'SO2'!EV22</f>
        <v>2818.5673875317102</v>
      </c>
      <c r="G22" s="1">
        <f>'SO2'!CN22</f>
        <v>93.39830000000002</v>
      </c>
      <c r="H22" s="1">
        <f t="shared" si="0"/>
        <v>138551.15821430614</v>
      </c>
      <c r="J22" s="1" t="s">
        <v>19</v>
      </c>
      <c r="K22" s="1">
        <f>'SO2'!R22</f>
        <v>8581.1189317000008</v>
      </c>
      <c r="L22" s="1">
        <f>'SO2'!AG22</f>
        <v>17707.1236701036</v>
      </c>
      <c r="M22" s="1">
        <f>'SO2'!BZ22</f>
        <v>25242.278412051899</v>
      </c>
      <c r="N22" s="1">
        <f>'SO2'!AV22+'SO2'!BK22+'SO2'!DS22</f>
        <v>1770.1962641601781</v>
      </c>
      <c r="O22" s="1">
        <f>'SO2'!DD22+'SO2'!EH22+'SO2'!EW22</f>
        <v>471.38673510994295</v>
      </c>
      <c r="P22" s="1">
        <f>'SO2'!CO22</f>
        <v>93.39830000000002</v>
      </c>
      <c r="Q22" s="1">
        <f t="shared" si="1"/>
        <v>53865.502313125617</v>
      </c>
      <c r="S22" s="1" t="s">
        <v>19</v>
      </c>
      <c r="T22" s="1">
        <f>'SO2'!S22</f>
        <v>13364.4241019</v>
      </c>
      <c r="U22" s="1">
        <f>'SO2'!AH22</f>
        <v>17350.296341782101</v>
      </c>
      <c r="V22" s="1">
        <f>'SO2'!CA22</f>
        <v>24989.948800737999</v>
      </c>
      <c r="W22" s="1">
        <f>'SO2'!AW22+'SO2'!BL22+'SO2'!DT22</f>
        <v>1631.0972824234589</v>
      </c>
      <c r="X22" s="1">
        <f>'SO2'!DE22+'SO2'!EI22+'SO2'!EX22</f>
        <v>485.05342013026302</v>
      </c>
      <c r="Y22" s="1">
        <f>'SO2'!CP22</f>
        <v>93.39830000000002</v>
      </c>
      <c r="Z22" s="1">
        <f t="shared" si="2"/>
        <v>57914.218246973825</v>
      </c>
    </row>
    <row r="23" spans="1:26">
      <c r="A23" t="str">
        <f>'SO2'!A23</f>
        <v>Michigan</v>
      </c>
      <c r="B23" s="1">
        <f>'SO2'!Q23</f>
        <v>349877.22602736601</v>
      </c>
      <c r="C23" s="1">
        <f>'SO2'!AF23</f>
        <v>76509.308122071496</v>
      </c>
      <c r="D23" s="1">
        <f>'SO2'!BY23</f>
        <v>42065.888312905103</v>
      </c>
      <c r="E23" s="1">
        <f>'SO2'!AU23+'SO2'!BJ23+'SO2'!DR23</f>
        <v>14597.13131650492</v>
      </c>
      <c r="F23" s="1">
        <f>'SO2'!DC23+'SO2'!EG23+'SO2'!EV23</f>
        <v>8965.8207219943597</v>
      </c>
      <c r="G23" s="1">
        <f>'SO2'!CN23</f>
        <v>90.518900000000059</v>
      </c>
      <c r="H23" s="1">
        <f t="shared" si="0"/>
        <v>492105.89340084192</v>
      </c>
      <c r="J23" s="1" t="s">
        <v>20</v>
      </c>
      <c r="K23" s="1">
        <f>'SO2'!R23</f>
        <v>255037.72542860001</v>
      </c>
      <c r="L23" s="1">
        <f>'SO2'!AG23</f>
        <v>61594.868399305502</v>
      </c>
      <c r="M23" s="1">
        <f>'SO2'!BZ23</f>
        <v>42065.888312905103</v>
      </c>
      <c r="N23" s="1">
        <f>'SO2'!AV23+'SO2'!BK23+'SO2'!DS23</f>
        <v>3049.8356275519709</v>
      </c>
      <c r="O23" s="1">
        <f>'SO2'!DD23+'SO2'!EH23+'SO2'!EW23</f>
        <v>878.98760423991644</v>
      </c>
      <c r="P23" s="1">
        <f>'SO2'!CO23</f>
        <v>90.518900000000059</v>
      </c>
      <c r="Q23" s="1">
        <f t="shared" si="1"/>
        <v>362717.82427260245</v>
      </c>
      <c r="S23" s="1" t="s">
        <v>20</v>
      </c>
      <c r="T23" s="1">
        <f>'SO2'!S23</f>
        <v>269433.898581799</v>
      </c>
      <c r="U23" s="1">
        <f>'SO2'!AH23</f>
        <v>48697.115901056699</v>
      </c>
      <c r="V23" s="1">
        <f>'SO2'!CA23</f>
        <v>42028.195927477202</v>
      </c>
      <c r="W23" s="1">
        <f>'SO2'!AW23+'SO2'!BL23+'SO2'!DT23</f>
        <v>2886.6295114230502</v>
      </c>
      <c r="X23" s="1">
        <f>'SO2'!DE23+'SO2'!EI23+'SO2'!EX23</f>
        <v>898.56249242122703</v>
      </c>
      <c r="Y23" s="1">
        <f>'SO2'!CP23</f>
        <v>90.518900000000059</v>
      </c>
      <c r="Z23" s="1">
        <f t="shared" si="2"/>
        <v>364034.92131417722</v>
      </c>
    </row>
    <row r="24" spans="1:26">
      <c r="A24" t="str">
        <f>'SO2'!A24</f>
        <v>Minnesota</v>
      </c>
      <c r="B24" s="1">
        <f>'SO2'!Q24</f>
        <v>101678.009179621</v>
      </c>
      <c r="C24" s="1">
        <f>'SO2'!AF24</f>
        <v>25157.6129148689</v>
      </c>
      <c r="D24" s="1">
        <f>'SO2'!BY24</f>
        <v>14747.2003478198</v>
      </c>
      <c r="E24" s="1">
        <f>'SO2'!AU24+'SO2'!BJ24+'SO2'!DR24</f>
        <v>10411.80268193779</v>
      </c>
      <c r="F24" s="1">
        <f>'SO2'!DC24+'SO2'!EG24+'SO2'!EV24</f>
        <v>3110.6167411608599</v>
      </c>
      <c r="G24" s="1">
        <f>'SO2'!CN24</f>
        <v>630.62890000000016</v>
      </c>
      <c r="H24" s="1">
        <f t="shared" si="0"/>
        <v>155735.87076540836</v>
      </c>
      <c r="J24" s="1" t="s">
        <v>21</v>
      </c>
      <c r="K24" s="1">
        <f>'SO2'!R24</f>
        <v>67816.307472200002</v>
      </c>
      <c r="L24" s="1">
        <f>'SO2'!AG24</f>
        <v>25088.836106533301</v>
      </c>
      <c r="M24" s="1">
        <f>'SO2'!BZ24</f>
        <v>14732.8154338198</v>
      </c>
      <c r="N24" s="1">
        <f>'SO2'!AV24+'SO2'!BK24+'SO2'!DS24</f>
        <v>1201.9644435162802</v>
      </c>
      <c r="O24" s="1">
        <f>'SO2'!DD24+'SO2'!EH24+'SO2'!EW24</f>
        <v>469.81456177616707</v>
      </c>
      <c r="P24" s="1">
        <f>'SO2'!CO24</f>
        <v>630.62890000000016</v>
      </c>
      <c r="Q24" s="1">
        <f t="shared" si="1"/>
        <v>109940.36691784553</v>
      </c>
      <c r="S24" s="1" t="s">
        <v>21</v>
      </c>
      <c r="T24" s="1">
        <f>'SO2'!S24</f>
        <v>70937.129880799999</v>
      </c>
      <c r="U24" s="1">
        <f>'SO2'!AH24</f>
        <v>25047.706729639998</v>
      </c>
      <c r="V24" s="1">
        <f>'SO2'!CA24</f>
        <v>14432.8133267963</v>
      </c>
      <c r="W24" s="1">
        <f>'SO2'!AW24+'SO2'!BL24+'SO2'!DT24</f>
        <v>562.55273093543383</v>
      </c>
      <c r="X24" s="1">
        <f>'SO2'!DE24+'SO2'!EI24+'SO2'!EX24</f>
        <v>487.94605559228</v>
      </c>
      <c r="Y24" s="1">
        <f>'SO2'!CP24</f>
        <v>630.62890000000016</v>
      </c>
      <c r="Z24" s="1">
        <f t="shared" si="2"/>
        <v>112098.77762376401</v>
      </c>
    </row>
    <row r="25" spans="1:26">
      <c r="A25" t="str">
        <f>'SO2'!A25</f>
        <v>Mississippi</v>
      </c>
      <c r="B25" s="1">
        <f>'SO2'!Q25</f>
        <v>75046.852509999997</v>
      </c>
      <c r="C25" s="1">
        <f>'SO2'!AF25</f>
        <v>29892.198577299801</v>
      </c>
      <c r="D25" s="1">
        <f>'SO2'!BY25</f>
        <v>6795.5096082972304</v>
      </c>
      <c r="E25" s="1">
        <f>'SO2'!AU25+'SO2'!BJ25+'SO2'!DR25</f>
        <v>5930.0013816770097</v>
      </c>
      <c r="F25" s="1">
        <f>'SO2'!DC25+'SO2'!EG25+'SO2'!EV25</f>
        <v>2681.1709677932399</v>
      </c>
      <c r="G25" s="1">
        <f>'SO2'!CN25</f>
        <v>1050.9035000000001</v>
      </c>
      <c r="H25" s="1">
        <f t="shared" si="0"/>
        <v>121396.63654506727</v>
      </c>
      <c r="J25" s="1" t="s">
        <v>22</v>
      </c>
      <c r="K25" s="1">
        <f>'SO2'!R25</f>
        <v>29335.56938768</v>
      </c>
      <c r="L25" s="1">
        <f>'SO2'!AG25</f>
        <v>24426.3010989291</v>
      </c>
      <c r="M25" s="1">
        <f>'SO2'!BZ25</f>
        <v>6787.6586082971899</v>
      </c>
      <c r="N25" s="1">
        <f>'SO2'!AV25+'SO2'!BK25+'SO2'!DS25</f>
        <v>1408.4456983784301</v>
      </c>
      <c r="O25" s="1">
        <f>'SO2'!DD25+'SO2'!EH25+'SO2'!EW25</f>
        <v>321.27344280343522</v>
      </c>
      <c r="P25" s="1">
        <f>'SO2'!CO25</f>
        <v>1050.9035000000001</v>
      </c>
      <c r="Q25" s="1">
        <f t="shared" si="1"/>
        <v>63330.151736088163</v>
      </c>
      <c r="S25" s="1" t="s">
        <v>22</v>
      </c>
      <c r="T25" s="1">
        <f>'SO2'!S25</f>
        <v>30971.70310889</v>
      </c>
      <c r="U25" s="1">
        <f>'SO2'!AH25</f>
        <v>24404.867696162601</v>
      </c>
      <c r="V25" s="1">
        <f>'SO2'!CA25</f>
        <v>6593.3424979839701</v>
      </c>
      <c r="W25" s="1">
        <f>'SO2'!AW25+'SO2'!BL25+'SO2'!DT25</f>
        <v>812.1381213626961</v>
      </c>
      <c r="X25" s="1">
        <f>'SO2'!DE25+'SO2'!EI25+'SO2'!EX25</f>
        <v>322.66207860127099</v>
      </c>
      <c r="Y25" s="1">
        <f>'SO2'!CP25</f>
        <v>1050.9035000000001</v>
      </c>
      <c r="Z25" s="1">
        <f t="shared" si="2"/>
        <v>64155.617003000538</v>
      </c>
    </row>
    <row r="26" spans="1:26">
      <c r="A26" t="str">
        <f>'SO2'!A26</f>
        <v>Missouri</v>
      </c>
      <c r="B26" s="1">
        <f>'SO2'!Q26</f>
        <v>284383.72601364698</v>
      </c>
      <c r="C26" s="1">
        <f>'SO2'!AF26</f>
        <v>78307.409269999902</v>
      </c>
      <c r="D26" s="1">
        <f>'SO2'!BY26</f>
        <v>44573.486486551599</v>
      </c>
      <c r="E26" s="1">
        <f>'SO2'!AU26+'SO2'!BJ26+'SO2'!DR26</f>
        <v>10463.782445141951</v>
      </c>
      <c r="F26" s="1">
        <f>'SO2'!DC26+'SO2'!EG26+'SO2'!EV26</f>
        <v>5338.7914785548001</v>
      </c>
      <c r="G26" s="1">
        <f>'SO2'!CN26</f>
        <v>185.93180000000004</v>
      </c>
      <c r="H26" s="1">
        <f t="shared" si="0"/>
        <v>423253.12749389518</v>
      </c>
      <c r="J26" s="1" t="s">
        <v>23</v>
      </c>
      <c r="K26" s="1">
        <f>'SO2'!R26</f>
        <v>383313.42285471899</v>
      </c>
      <c r="L26" s="1">
        <f>'SO2'!AG26</f>
        <v>53637.850159650698</v>
      </c>
      <c r="M26" s="1">
        <f>'SO2'!BZ26</f>
        <v>44549.698133372003</v>
      </c>
      <c r="N26" s="1">
        <f>'SO2'!AV26+'SO2'!BK26+'SO2'!DS26</f>
        <v>1306.7517868984</v>
      </c>
      <c r="O26" s="1">
        <f>'SO2'!DD26+'SO2'!EH26+'SO2'!EW26</f>
        <v>613.47638310442881</v>
      </c>
      <c r="P26" s="1">
        <f>'SO2'!CO26</f>
        <v>185.93180000000004</v>
      </c>
      <c r="Q26" s="1">
        <f t="shared" si="1"/>
        <v>483607.13111774455</v>
      </c>
      <c r="S26" s="1" t="s">
        <v>23</v>
      </c>
      <c r="T26" s="1">
        <f>'SO2'!S26</f>
        <v>390286.799966319</v>
      </c>
      <c r="U26" s="1">
        <f>'SO2'!AH26</f>
        <v>75586.684921648994</v>
      </c>
      <c r="V26" s="1">
        <f>'SO2'!CA26</f>
        <v>44542.5263872297</v>
      </c>
      <c r="W26" s="1">
        <f>'SO2'!AW26+'SO2'!BL26+'SO2'!DT26</f>
        <v>425.35133768178139</v>
      </c>
      <c r="X26" s="1">
        <f>'SO2'!DE26+'SO2'!EI26+'SO2'!EX26</f>
        <v>636.49930916601102</v>
      </c>
      <c r="Y26" s="1">
        <f>'SO2'!CP26</f>
        <v>185.93180000000004</v>
      </c>
      <c r="Z26" s="1">
        <f t="shared" si="2"/>
        <v>511663.79372204543</v>
      </c>
    </row>
    <row r="27" spans="1:26">
      <c r="A27" t="str">
        <f>'SO2'!A27</f>
        <v>Montana</v>
      </c>
      <c r="B27" s="1">
        <f>'SO2'!Q27</f>
        <v>19714.82804</v>
      </c>
      <c r="C27" s="1">
        <f>'SO2'!AF27</f>
        <v>11055.56468924</v>
      </c>
      <c r="D27" s="1">
        <f>'SO2'!BY27</f>
        <v>2600.4970879025</v>
      </c>
      <c r="E27" s="1">
        <f>'SO2'!AU27+'SO2'!BJ27+'SO2'!DR27</f>
        <v>3812.9229870154604</v>
      </c>
      <c r="F27" s="1">
        <f>'SO2'!DC27+'SO2'!EG27+'SO2'!EV27</f>
        <v>912.00830058690701</v>
      </c>
      <c r="G27" s="1">
        <f>'SO2'!CN27</f>
        <v>1422.2289999999989</v>
      </c>
      <c r="H27" s="1">
        <f t="shared" si="0"/>
        <v>39518.050104744871</v>
      </c>
      <c r="J27" s="1" t="s">
        <v>24</v>
      </c>
      <c r="K27" s="1">
        <f>'SO2'!R27</f>
        <v>13640.5067717</v>
      </c>
      <c r="L27" s="1">
        <f>'SO2'!AG27</f>
        <v>7595.5302715886901</v>
      </c>
      <c r="M27" s="1">
        <f>'SO2'!BZ27</f>
        <v>2594.8544836307001</v>
      </c>
      <c r="N27" s="1">
        <f>'SO2'!AV27+'SO2'!BK27+'SO2'!DS27</f>
        <v>267.36563589670203</v>
      </c>
      <c r="O27" s="1">
        <f>'SO2'!DD27+'SO2'!EH27+'SO2'!EW27</f>
        <v>100.52642096005634</v>
      </c>
      <c r="P27" s="1">
        <f>'SO2'!CO27</f>
        <v>1422.2289999999989</v>
      </c>
      <c r="Q27" s="1">
        <f t="shared" si="1"/>
        <v>25621.012583776152</v>
      </c>
      <c r="S27" s="1" t="s">
        <v>24</v>
      </c>
      <c r="T27" s="1">
        <f>'SO2'!S27</f>
        <v>15446.8431014</v>
      </c>
      <c r="U27" s="1">
        <f>'SO2'!AH27</f>
        <v>7504.8541972481298</v>
      </c>
      <c r="V27" s="1">
        <f>'SO2'!CA27</f>
        <v>2178.6237855754298</v>
      </c>
      <c r="W27" s="1">
        <f>'SO2'!AW27+'SO2'!BL27+'SO2'!DT27</f>
        <v>23.520528442854747</v>
      </c>
      <c r="X27" s="1">
        <f>'SO2'!DE27+'SO2'!EI27+'SO2'!EX27</f>
        <v>102.415861949697</v>
      </c>
      <c r="Y27" s="1">
        <f>'SO2'!CP27</f>
        <v>1422.2289999999989</v>
      </c>
      <c r="Z27" s="1">
        <f t="shared" si="2"/>
        <v>26678.486474616111</v>
      </c>
    </row>
    <row r="28" spans="1:26">
      <c r="A28" t="str">
        <f>'SO2'!A28</f>
        <v>Nebraska</v>
      </c>
      <c r="B28" s="1">
        <f>'SO2'!Q28</f>
        <v>74954.886309986905</v>
      </c>
      <c r="C28" s="1">
        <f>'SO2'!AF28</f>
        <v>6468.7168940443198</v>
      </c>
      <c r="D28" s="1">
        <f>'SO2'!BY28</f>
        <v>7658.7353385579536</v>
      </c>
      <c r="E28" s="1">
        <f>'SO2'!AU28+'SO2'!BJ28+'SO2'!DR28</f>
        <v>9198.5883196089708</v>
      </c>
      <c r="F28" s="1">
        <f>'SO2'!DC28+'SO2'!EG28+'SO2'!EV28</f>
        <v>1640.05506734295</v>
      </c>
      <c r="G28" s="1">
        <f>'SO2'!CN28</f>
        <v>104.54240000000006</v>
      </c>
      <c r="H28" s="1">
        <f t="shared" si="0"/>
        <v>100025.52432954111</v>
      </c>
      <c r="J28" s="1" t="s">
        <v>25</v>
      </c>
      <c r="K28" s="1">
        <f>'SO2'!R28</f>
        <v>71904.486237010002</v>
      </c>
      <c r="L28" s="1">
        <f>'SO2'!AG28</f>
        <v>6469.0042223321498</v>
      </c>
      <c r="M28" s="1">
        <f>'SO2'!BZ28</f>
        <v>7654.6153067114201</v>
      </c>
      <c r="N28" s="1">
        <f>'SO2'!AV28+'SO2'!BK28+'SO2'!DS28</f>
        <v>816.89945456155704</v>
      </c>
      <c r="O28" s="1">
        <f>'SO2'!DD28+'SO2'!EH28+'SO2'!EW28</f>
        <v>170.37410674104959</v>
      </c>
      <c r="P28" s="1">
        <f>'SO2'!CO28</f>
        <v>104.54240000000006</v>
      </c>
      <c r="Q28" s="1">
        <f t="shared" si="1"/>
        <v>87119.921727356181</v>
      </c>
      <c r="S28" s="1" t="s">
        <v>25</v>
      </c>
      <c r="T28" s="1">
        <f>'SO2'!S28</f>
        <v>73073.261547299902</v>
      </c>
      <c r="U28" s="1">
        <f>'SO2'!AH28</f>
        <v>4775.8381386947303</v>
      </c>
      <c r="V28" s="1">
        <f>'SO2'!CA28</f>
        <v>7614.8800342821996</v>
      </c>
      <c r="W28" s="1">
        <f>'SO2'!AW28+'SO2'!BL28+'SO2'!DT28</f>
        <v>54.910040657129898</v>
      </c>
      <c r="X28" s="1">
        <f>'SO2'!DE28+'SO2'!EI28+'SO2'!EX28</f>
        <v>175.80495659276099</v>
      </c>
      <c r="Y28" s="1">
        <f>'SO2'!CP28</f>
        <v>104.54240000000006</v>
      </c>
      <c r="Z28" s="1">
        <f t="shared" si="2"/>
        <v>85799.237117526733</v>
      </c>
    </row>
    <row r="29" spans="1:26">
      <c r="A29" t="str">
        <f>'SO2'!A29</f>
        <v>Nevada</v>
      </c>
      <c r="B29" s="1">
        <f>'SO2'!Q29</f>
        <v>53362.580949069903</v>
      </c>
      <c r="C29" s="1">
        <f>'SO2'!AF29</f>
        <v>2253.1920078168</v>
      </c>
      <c r="D29" s="1">
        <f>'SO2'!BY29</f>
        <v>12476.8455237127</v>
      </c>
      <c r="E29" s="1">
        <f>'SO2'!AU29+'SO2'!BJ29+'SO2'!DR29</f>
        <v>2877.3322695600809</v>
      </c>
      <c r="F29" s="1">
        <f>'SO2'!DC29+'SO2'!EG29+'SO2'!EV29</f>
        <v>702.19840076673097</v>
      </c>
      <c r="G29" s="1">
        <f>'SO2'!CN29</f>
        <v>1346.319</v>
      </c>
      <c r="H29" s="1">
        <f t="shared" si="0"/>
        <v>73018.468150926215</v>
      </c>
      <c r="J29" s="1" t="s">
        <v>26</v>
      </c>
      <c r="K29" s="1">
        <f>'SO2'!R29</f>
        <v>13486.139824689901</v>
      </c>
      <c r="L29" s="1">
        <f>'SO2'!AG29</f>
        <v>2078.8487494175201</v>
      </c>
      <c r="M29" s="1">
        <f>'SO2'!BZ29</f>
        <v>12475.5060204449</v>
      </c>
      <c r="N29" s="1">
        <f>'SO2'!AV29+'SO2'!BK29+'SO2'!DS29</f>
        <v>134.827773848422</v>
      </c>
      <c r="O29" s="1">
        <f>'SO2'!DD29+'SO2'!EH29+'SO2'!EW29</f>
        <v>171.92587815593203</v>
      </c>
      <c r="P29" s="1">
        <f>'SO2'!CO29</f>
        <v>1346.319</v>
      </c>
      <c r="Q29" s="1">
        <f t="shared" si="1"/>
        <v>29693.567246556675</v>
      </c>
      <c r="S29" s="1" t="s">
        <v>26</v>
      </c>
      <c r="T29" s="1">
        <f>'SO2'!S29</f>
        <v>14416.2958578</v>
      </c>
      <c r="U29" s="1">
        <f>'SO2'!AH29</f>
        <v>2120.4685238121401</v>
      </c>
      <c r="V29" s="1">
        <f>'SO2'!CA29</f>
        <v>12027.1037888192</v>
      </c>
      <c r="W29" s="1">
        <f>'SO2'!AW29+'SO2'!BL29+'SO2'!DT29</f>
        <v>24.6334938608104</v>
      </c>
      <c r="X29" s="1">
        <f>'SO2'!DE29+'SO2'!EI29+'SO2'!EX29</f>
        <v>177.15851325395701</v>
      </c>
      <c r="Y29" s="1">
        <f>'SO2'!CP29</f>
        <v>1346.319</v>
      </c>
      <c r="Z29" s="1">
        <f t="shared" si="2"/>
        <v>30111.979177546109</v>
      </c>
    </row>
    <row r="30" spans="1:26">
      <c r="A30" t="str">
        <f>'SO2'!A30</f>
        <v>New Hampshire</v>
      </c>
      <c r="B30" s="1">
        <f>'SO2'!Q30</f>
        <v>51444.835336932003</v>
      </c>
      <c r="C30" s="1">
        <f>'SO2'!AF30</f>
        <v>3154.6777516898901</v>
      </c>
      <c r="D30" s="1">
        <f>'SO2'!BY30</f>
        <v>7408.0149420531898</v>
      </c>
      <c r="E30" s="1">
        <f>'SO2'!AU30+'SO2'!BJ30+'SO2'!DR30</f>
        <v>788.88107562610867</v>
      </c>
      <c r="F30" s="1">
        <f>'SO2'!DC30+'SO2'!EG30+'SO2'!EV30</f>
        <v>780.07635928095999</v>
      </c>
      <c r="G30" s="1">
        <f>'SO2'!CN30</f>
        <v>37.662300000000002</v>
      </c>
      <c r="H30" s="1">
        <f t="shared" si="0"/>
        <v>63614.147765582151</v>
      </c>
      <c r="J30" s="1" t="s">
        <v>27</v>
      </c>
      <c r="K30" s="1">
        <f>'SO2'!R30</f>
        <v>3331.9527291999898</v>
      </c>
      <c r="L30" s="1">
        <f>'SO2'!AG30</f>
        <v>2473.4374425255701</v>
      </c>
      <c r="M30" s="1">
        <f>'SO2'!BZ30</f>
        <v>7396.0843586295196</v>
      </c>
      <c r="N30" s="1">
        <f>'SO2'!AV30+'SO2'!BK30+'SO2'!DS30</f>
        <v>50.302842171367701</v>
      </c>
      <c r="O30" s="1">
        <f>'SO2'!DD30+'SO2'!EH30+'SO2'!EW30</f>
        <v>111.90676859434984</v>
      </c>
      <c r="P30" s="1">
        <f>'SO2'!CO30</f>
        <v>37.662300000000002</v>
      </c>
      <c r="Q30" s="1">
        <f t="shared" si="1"/>
        <v>13401.346441120797</v>
      </c>
      <c r="S30" s="1" t="s">
        <v>27</v>
      </c>
      <c r="T30" s="1">
        <f>'SO2'!S30</f>
        <v>6453.0762698099898</v>
      </c>
      <c r="U30" s="1">
        <f>'SO2'!AH30</f>
        <v>2470.39881362184</v>
      </c>
      <c r="V30" s="1">
        <f>'SO2'!CA30</f>
        <v>7281.7040269447898</v>
      </c>
      <c r="W30" s="1">
        <f>'SO2'!AW30+'SO2'!BL30+'SO2'!DT30</f>
        <v>31.564713482457499</v>
      </c>
      <c r="X30" s="1">
        <f>'SO2'!DE30+'SO2'!EI30+'SO2'!EX30</f>
        <v>116.616978367028</v>
      </c>
      <c r="Y30" s="1">
        <f>'SO2'!CP30</f>
        <v>37.662300000000002</v>
      </c>
      <c r="Z30" s="1">
        <f t="shared" si="2"/>
        <v>16391.023102226107</v>
      </c>
    </row>
    <row r="31" spans="1:26">
      <c r="A31" t="str">
        <f>'SO2'!A31</f>
        <v>New Jersey</v>
      </c>
      <c r="B31" s="1">
        <f>'SO2'!Q31</f>
        <v>57044.3131258707</v>
      </c>
      <c r="C31" s="1">
        <f>'SO2'!AF31</f>
        <v>7639.3703687736897</v>
      </c>
      <c r="D31" s="1">
        <f>'SO2'!BY31</f>
        <v>10726.038691694899</v>
      </c>
      <c r="E31" s="1">
        <f>'SO2'!AU31+'SO2'!BJ31+'SO2'!DR31</f>
        <v>13315.380790061801</v>
      </c>
      <c r="F31" s="1">
        <f>'SO2'!DC31+'SO2'!EG31+'SO2'!EV31</f>
        <v>3111.9292445635401</v>
      </c>
      <c r="G31" s="1">
        <f>'SO2'!CN31</f>
        <v>61.042000000000009</v>
      </c>
      <c r="H31" s="1">
        <f t="shared" si="0"/>
        <v>91898.074220964627</v>
      </c>
      <c r="J31" s="1" t="s">
        <v>28</v>
      </c>
      <c r="K31" s="1">
        <f>'SO2'!R31</f>
        <v>26345.8590883</v>
      </c>
      <c r="L31" s="1">
        <f>'SO2'!AG31</f>
        <v>6746.2816671749297</v>
      </c>
      <c r="M31" s="1">
        <f>'SO2'!BZ31</f>
        <v>10715.2171077482</v>
      </c>
      <c r="N31" s="1">
        <f>'SO2'!AV31+'SO2'!BK31+'SO2'!DS31</f>
        <v>4751.3769288830299</v>
      </c>
      <c r="O31" s="1">
        <f>'SO2'!DD31+'SO2'!EH31+'SO2'!EW31</f>
        <v>632.17374845448876</v>
      </c>
      <c r="P31" s="1">
        <f>'SO2'!CO31</f>
        <v>61.042000000000009</v>
      </c>
      <c r="Q31" s="1">
        <f t="shared" si="1"/>
        <v>49251.950540560647</v>
      </c>
      <c r="S31" s="1" t="s">
        <v>28</v>
      </c>
      <c r="T31" s="1">
        <f>'SO2'!S31</f>
        <v>38856.478028700003</v>
      </c>
      <c r="U31" s="1">
        <f>'SO2'!AH31</f>
        <v>6740.4279287176996</v>
      </c>
      <c r="V31" s="1">
        <f>'SO2'!CA31</f>
        <v>10574.2012709994</v>
      </c>
      <c r="W31" s="1">
        <f>'SO2'!AW31+'SO2'!BL31+'SO2'!DT31</f>
        <v>4575.5814970801275</v>
      </c>
      <c r="X31" s="1">
        <f>'SO2'!DE31+'SO2'!EI31+'SO2'!EX31</f>
        <v>647.53337463207697</v>
      </c>
      <c r="Y31" s="1">
        <f>'SO2'!CP31</f>
        <v>61.042000000000009</v>
      </c>
      <c r="Z31" s="1">
        <f t="shared" si="2"/>
        <v>61455.264100129309</v>
      </c>
    </row>
    <row r="32" spans="1:26">
      <c r="A32" t="str">
        <f>'SO2'!A32</f>
        <v>New Mexico</v>
      </c>
      <c r="B32" s="1">
        <f>'SO2'!Q32</f>
        <v>30628.165202</v>
      </c>
      <c r="C32" s="1">
        <f>'SO2'!AF32</f>
        <v>8062.4374493702098</v>
      </c>
      <c r="D32" s="1">
        <f>'SO2'!BY32</f>
        <v>3193.4711700625899</v>
      </c>
      <c r="E32" s="1">
        <f>'SO2'!AU32+'SO2'!BJ32+'SO2'!DR32</f>
        <v>3541.4819924639796</v>
      </c>
      <c r="F32" s="1">
        <f>'SO2'!DC32+'SO2'!EG32+'SO2'!EV32</f>
        <v>1879.49444214765</v>
      </c>
      <c r="G32" s="1">
        <f>'SO2'!CN32</f>
        <v>3449.9139</v>
      </c>
      <c r="H32" s="1">
        <f t="shared" si="0"/>
        <v>50754.964156044429</v>
      </c>
      <c r="J32" s="1" t="s">
        <v>29</v>
      </c>
      <c r="K32" s="1">
        <f>'SO2'!R32</f>
        <v>9894.6322175400001</v>
      </c>
      <c r="L32" s="1">
        <f>'SO2'!AG32</f>
        <v>8062.9544847355901</v>
      </c>
      <c r="M32" s="1">
        <f>'SO2'!BZ32</f>
        <v>3190.53586878031</v>
      </c>
      <c r="N32" s="1">
        <f>'SO2'!AV32+'SO2'!BK32+'SO2'!DS32</f>
        <v>428.65325600397301</v>
      </c>
      <c r="O32" s="1">
        <f>'SO2'!DD32+'SO2'!EH32+'SO2'!EW32</f>
        <v>227.09505920465259</v>
      </c>
      <c r="P32" s="1">
        <f>'SO2'!CO32</f>
        <v>3449.9139</v>
      </c>
      <c r="Q32" s="1">
        <f t="shared" si="1"/>
        <v>25253.784786264529</v>
      </c>
      <c r="S32" s="1" t="s">
        <v>29</v>
      </c>
      <c r="T32" s="1">
        <f>'SO2'!S32</f>
        <v>11857.392091309999</v>
      </c>
      <c r="U32" s="1">
        <f>'SO2'!AH32</f>
        <v>8042.0324753785399</v>
      </c>
      <c r="V32" s="1">
        <f>'SO2'!CA32</f>
        <v>2904.7147803048701</v>
      </c>
      <c r="W32" s="1">
        <f>'SO2'!AW32+'SO2'!BL32+'SO2'!DT32</f>
        <v>23.394620190102401</v>
      </c>
      <c r="X32" s="1">
        <f>'SO2'!DE32+'SO2'!EI32+'SO2'!EX32</f>
        <v>229.24102630818601</v>
      </c>
      <c r="Y32" s="1">
        <f>'SO2'!CP32</f>
        <v>3449.9139</v>
      </c>
      <c r="Z32" s="1">
        <f t="shared" si="2"/>
        <v>26506.688893491701</v>
      </c>
    </row>
    <row r="33" spans="1:26">
      <c r="A33" t="str">
        <f>'SO2'!A33</f>
        <v>New York</v>
      </c>
      <c r="B33" s="1">
        <f>'SO2'!Q33</f>
        <v>180847.29553075199</v>
      </c>
      <c r="C33" s="1">
        <f>'SO2'!AF33</f>
        <v>58425.999922670097</v>
      </c>
      <c r="D33" s="1">
        <f>'SO2'!BY33</f>
        <v>125157.69563542301</v>
      </c>
      <c r="E33" s="1">
        <f>'SO2'!AU33+'SO2'!BJ33+'SO2'!DR33</f>
        <v>15663.254347578109</v>
      </c>
      <c r="F33" s="1">
        <f>'SO2'!DC33+'SO2'!EG33+'SO2'!EV33</f>
        <v>6500.2445512718996</v>
      </c>
      <c r="G33" s="1">
        <f>'SO2'!CN33</f>
        <v>112.92879999999997</v>
      </c>
      <c r="H33" s="1">
        <f t="shared" si="0"/>
        <v>386707.41878769506</v>
      </c>
      <c r="J33" s="1" t="s">
        <v>30</v>
      </c>
      <c r="K33" s="1">
        <f>'SO2'!R33</f>
        <v>56461.378010890003</v>
      </c>
      <c r="L33" s="1">
        <f>'SO2'!AG33</f>
        <v>45856.746909212401</v>
      </c>
      <c r="M33" s="1">
        <f>'SO2'!BZ33</f>
        <v>125187.231085423</v>
      </c>
      <c r="N33" s="1">
        <f>'SO2'!AV33+'SO2'!BK33+'SO2'!DS33</f>
        <v>3872.3756344925505</v>
      </c>
      <c r="O33" s="1">
        <f>'SO2'!DD33+'SO2'!EH33+'SO2'!EW33</f>
        <v>1236.3489882011254</v>
      </c>
      <c r="P33" s="1">
        <f>'SO2'!CO33</f>
        <v>112.92879999999997</v>
      </c>
      <c r="Q33" s="1">
        <f t="shared" si="1"/>
        <v>232727.00942821905</v>
      </c>
      <c r="S33" s="1" t="s">
        <v>30</v>
      </c>
      <c r="T33" s="1">
        <f>'SO2'!S33</f>
        <v>42887.390847800001</v>
      </c>
      <c r="U33" s="1">
        <f>'SO2'!AH33</f>
        <v>45206.304395990599</v>
      </c>
      <c r="V33" s="1">
        <f>'SO2'!CA33</f>
        <v>71140.938110023097</v>
      </c>
      <c r="W33" s="1">
        <f>'SO2'!AW33+'SO2'!BL33+'SO2'!DT33</f>
        <v>2677.302003922819</v>
      </c>
      <c r="X33" s="1">
        <f>'SO2'!DE33+'SO2'!EI33+'SO2'!EX33</f>
        <v>1277.06595777141</v>
      </c>
      <c r="Y33" s="1">
        <f>'SO2'!CP33</f>
        <v>112.92879999999997</v>
      </c>
      <c r="Z33" s="1">
        <f t="shared" si="2"/>
        <v>163301.93011550792</v>
      </c>
    </row>
    <row r="34" spans="1:26">
      <c r="A34" t="str">
        <f>'SO2'!A34</f>
        <v>North Carolina</v>
      </c>
      <c r="B34" s="1">
        <f>'SO2'!Q34</f>
        <v>512231.031551186</v>
      </c>
      <c r="C34" s="1">
        <f>'SO2'!AF34</f>
        <v>59432.704520442501</v>
      </c>
      <c r="D34" s="1">
        <f>'SO2'!BY34</f>
        <v>22020.2501847161</v>
      </c>
      <c r="E34" s="1">
        <f>'SO2'!AU34+'SO2'!BJ34+'SO2'!DR34</f>
        <v>8765.7141604807402</v>
      </c>
      <c r="F34" s="1">
        <f>'SO2'!DC34+'SO2'!EG34+'SO2'!EV34</f>
        <v>6505.7973132371199</v>
      </c>
      <c r="G34" s="1">
        <f>'SO2'!CN34</f>
        <v>696.30300000000034</v>
      </c>
      <c r="H34" s="1">
        <f t="shared" si="0"/>
        <v>609651.80073006242</v>
      </c>
      <c r="J34" s="1" t="s">
        <v>31</v>
      </c>
      <c r="K34" s="1">
        <f>'SO2'!R34</f>
        <v>148605.693981419</v>
      </c>
      <c r="L34" s="1">
        <f>'SO2'!AG34</f>
        <v>58351.408350519901</v>
      </c>
      <c r="M34" s="1">
        <f>'SO2'!BZ34</f>
        <v>21999.915000176101</v>
      </c>
      <c r="N34" s="1">
        <f>'SO2'!AV34+'SO2'!BK34+'SO2'!DS34</f>
        <v>1076.5358567755632</v>
      </c>
      <c r="O34" s="1">
        <f>'SO2'!DD34+'SO2'!EH34+'SO2'!EW34</f>
        <v>758.68200144557557</v>
      </c>
      <c r="P34" s="1">
        <f>'SO2'!CO34</f>
        <v>696.30300000000034</v>
      </c>
      <c r="Q34" s="1">
        <f t="shared" si="1"/>
        <v>231488.53819033614</v>
      </c>
      <c r="S34" s="1" t="s">
        <v>31</v>
      </c>
      <c r="T34" s="1">
        <f>'SO2'!S34</f>
        <v>126047.92198841</v>
      </c>
      <c r="U34" s="1">
        <f>'SO2'!AH34</f>
        <v>58498.774640998497</v>
      </c>
      <c r="V34" s="1">
        <f>'SO2'!CA34</f>
        <v>21675.1430231759</v>
      </c>
      <c r="W34" s="1">
        <f>'SO2'!AW34+'SO2'!BL34+'SO2'!DT34</f>
        <v>947.75255906525251</v>
      </c>
      <c r="X34" s="1">
        <f>'SO2'!DE34+'SO2'!EI34+'SO2'!EX34</f>
        <v>786.13161348211702</v>
      </c>
      <c r="Y34" s="1">
        <f>'SO2'!CP34</f>
        <v>696.30300000000034</v>
      </c>
      <c r="Z34" s="1">
        <f t="shared" si="2"/>
        <v>208652.02682513179</v>
      </c>
    </row>
    <row r="35" spans="1:26">
      <c r="A35" t="str">
        <f>'SO2'!A35</f>
        <v>North Dakota</v>
      </c>
      <c r="B35" s="1">
        <f>'SO2'!Q35</f>
        <v>137371.20461195899</v>
      </c>
      <c r="C35" s="1">
        <f>'SO2'!AF35</f>
        <v>9677.8967719999891</v>
      </c>
      <c r="D35" s="1">
        <f>'SO2'!BY35</f>
        <v>6455.2253422467102</v>
      </c>
      <c r="E35" s="1">
        <f>'SO2'!AU35+'SO2'!BJ35+'SO2'!DR35</f>
        <v>5986.4585284256</v>
      </c>
      <c r="F35" s="1">
        <f>'SO2'!DC35+'SO2'!EG35+'SO2'!EV35</f>
        <v>524.75587536223395</v>
      </c>
      <c r="G35" s="1">
        <f>'SO2'!CN35</f>
        <v>65.9636</v>
      </c>
      <c r="H35" s="1">
        <f t="shared" si="0"/>
        <v>160081.5047299935</v>
      </c>
      <c r="J35" s="1" t="s">
        <v>32</v>
      </c>
      <c r="K35" s="1">
        <f>'SO2'!R35</f>
        <v>101945.945939</v>
      </c>
      <c r="L35" s="1">
        <f>'SO2'!AG35</f>
        <v>9677.7881333014393</v>
      </c>
      <c r="M35" s="1">
        <f>'SO2'!BZ35</f>
        <v>6451.4715421640303</v>
      </c>
      <c r="N35" s="1">
        <f>'SO2'!AV35+'SO2'!BK35+'SO2'!DS35</f>
        <v>287.67509334100896</v>
      </c>
      <c r="O35" s="1">
        <f>'SO2'!DD35+'SO2'!EH35+'SO2'!EW35</f>
        <v>60.768755583409146</v>
      </c>
      <c r="P35" s="1">
        <f>'SO2'!CO35</f>
        <v>65.9636</v>
      </c>
      <c r="Q35" s="1">
        <f t="shared" si="1"/>
        <v>118489.61306338989</v>
      </c>
      <c r="S35" s="1" t="s">
        <v>32</v>
      </c>
      <c r="T35" s="1">
        <f>'SO2'!S35</f>
        <v>103633.482567499</v>
      </c>
      <c r="U35" s="1">
        <f>'SO2'!AH35</f>
        <v>9677.8430195704404</v>
      </c>
      <c r="V35" s="1">
        <f>'SO2'!CA35</f>
        <v>5912.0137111903296</v>
      </c>
      <c r="W35" s="1">
        <f>'SO2'!AW35+'SO2'!BL35+'SO2'!DT35</f>
        <v>34.36045515234585</v>
      </c>
      <c r="X35" s="1">
        <f>'SO2'!DE35+'SO2'!EI35+'SO2'!EX35</f>
        <v>60.915209644491199</v>
      </c>
      <c r="Y35" s="1">
        <f>'SO2'!CP35</f>
        <v>65.9636</v>
      </c>
      <c r="Z35" s="1">
        <f t="shared" si="2"/>
        <v>119384.57856305661</v>
      </c>
    </row>
    <row r="36" spans="1:26">
      <c r="A36" t="str">
        <f>'SO2'!A36</f>
        <v>Ohio</v>
      </c>
      <c r="B36" s="1">
        <f>'SO2'!Q36</f>
        <v>1116094.8287670801</v>
      </c>
      <c r="C36" s="1">
        <f>'SO2'!AF36</f>
        <v>115154.492730927</v>
      </c>
      <c r="D36" s="1">
        <f>'SO2'!BY36</f>
        <v>19809.864640248801</v>
      </c>
      <c r="E36" s="1">
        <f>'SO2'!AU36+'SO2'!BJ36+'SO2'!DR36</f>
        <v>15629.748150259431</v>
      </c>
      <c r="F36" s="1">
        <f>'SO2'!DC36+'SO2'!EG36+'SO2'!EV36</f>
        <v>7715.32782342872</v>
      </c>
      <c r="G36" s="1">
        <f>'SO2'!CN36</f>
        <v>22.310700000000004</v>
      </c>
      <c r="H36" s="1">
        <f t="shared" si="0"/>
        <v>1274426.5728119439</v>
      </c>
      <c r="J36" s="1" t="s">
        <v>33</v>
      </c>
      <c r="K36" s="1">
        <f>'SO2'!R36</f>
        <v>882558.56550030003</v>
      </c>
      <c r="L36" s="1">
        <f>'SO2'!AG36</f>
        <v>93846.531434923905</v>
      </c>
      <c r="M36" s="1">
        <f>'SO2'!BZ36</f>
        <v>19809.864640248801</v>
      </c>
      <c r="N36" s="1">
        <f>'SO2'!AV36+'SO2'!BK36+'SO2'!DS36</f>
        <v>2381.791893305749</v>
      </c>
      <c r="O36" s="1">
        <f>'SO2'!DD36+'SO2'!EH36+'SO2'!EW36</f>
        <v>917.2565660271523</v>
      </c>
      <c r="P36" s="1">
        <f>'SO2'!CO36</f>
        <v>22.310700000000004</v>
      </c>
      <c r="Q36" s="1">
        <f t="shared" si="1"/>
        <v>999536.32073480566</v>
      </c>
      <c r="S36" s="1" t="s">
        <v>33</v>
      </c>
      <c r="T36" s="1">
        <f>'SO2'!S36</f>
        <v>851199.22371458902</v>
      </c>
      <c r="U36" s="1">
        <f>'SO2'!AH36</f>
        <v>93845.658088568001</v>
      </c>
      <c r="V36" s="1">
        <f>'SO2'!CA36</f>
        <v>19591.436739464301</v>
      </c>
      <c r="W36" s="1">
        <f>'SO2'!AW36+'SO2'!BL36+'SO2'!DT36</f>
        <v>1333.7686882372332</v>
      </c>
      <c r="X36" s="1">
        <f>'SO2'!DE36+'SO2'!EI36+'SO2'!EX36</f>
        <v>945.74569094076003</v>
      </c>
      <c r="Y36" s="1">
        <f>'SO2'!CP36</f>
        <v>22.310700000000004</v>
      </c>
      <c r="Z36" s="1">
        <f t="shared" si="2"/>
        <v>966938.1436217993</v>
      </c>
    </row>
    <row r="37" spans="1:26">
      <c r="A37" t="str">
        <f>'SO2'!A37</f>
        <v>Oklahoma</v>
      </c>
      <c r="B37" s="1">
        <f>'SO2'!Q37</f>
        <v>110081.43594537</v>
      </c>
      <c r="C37" s="1">
        <f>'SO2'!AF37</f>
        <v>40481.666708329903</v>
      </c>
      <c r="D37" s="1">
        <f>'SO2'!BY37</f>
        <v>8556.2042346579001</v>
      </c>
      <c r="E37" s="1">
        <f>'SO2'!AU37+'SO2'!BJ37+'SO2'!DR37</f>
        <v>5014.7345760041799</v>
      </c>
      <c r="F37" s="1">
        <f>'SO2'!DC37+'SO2'!EG37+'SO2'!EV37</f>
        <v>3315.61893824971</v>
      </c>
      <c r="G37" s="1">
        <f>'SO2'!CN37</f>
        <v>468.65619999999984</v>
      </c>
      <c r="H37" s="1">
        <f t="shared" si="0"/>
        <v>167918.31660261168</v>
      </c>
      <c r="J37" s="1" t="s">
        <v>34</v>
      </c>
      <c r="K37" s="1">
        <f>'SO2'!R37</f>
        <v>135972.360417099</v>
      </c>
      <c r="L37" s="1">
        <f>'SO2'!AG37</f>
        <v>33779.298144720997</v>
      </c>
      <c r="M37" s="1">
        <f>'SO2'!BZ37</f>
        <v>7537.5969327254797</v>
      </c>
      <c r="N37" s="1">
        <f>'SO2'!AV37+'SO2'!BK37+'SO2'!DS37</f>
        <v>340.684554727754</v>
      </c>
      <c r="O37" s="1">
        <f>'SO2'!DD37+'SO2'!EH37+'SO2'!EW37</f>
        <v>405.5316054481234</v>
      </c>
      <c r="P37" s="1">
        <f>'SO2'!CO37</f>
        <v>468.65619999999984</v>
      </c>
      <c r="Q37" s="1">
        <f t="shared" si="1"/>
        <v>178504.12785472136</v>
      </c>
      <c r="S37" s="1" t="s">
        <v>34</v>
      </c>
      <c r="T37" s="1">
        <f>'SO2'!S37</f>
        <v>137981.41535369901</v>
      </c>
      <c r="U37" s="1">
        <f>'SO2'!AH37</f>
        <v>29033.230144579298</v>
      </c>
      <c r="V37" s="1">
        <f>'SO2'!CA37</f>
        <v>7503.4628816312297</v>
      </c>
      <c r="W37" s="1">
        <f>'SO2'!AW37+'SO2'!BL37+'SO2'!DT37</f>
        <v>49.533358996932407</v>
      </c>
      <c r="X37" s="1">
        <f>'SO2'!DE37+'SO2'!EI37+'SO2'!EX37</f>
        <v>422.88031728196199</v>
      </c>
      <c r="Y37" s="1">
        <f>'SO2'!CP37</f>
        <v>468.65619999999984</v>
      </c>
      <c r="Z37" s="1">
        <f t="shared" si="2"/>
        <v>175459.17825618843</v>
      </c>
    </row>
    <row r="38" spans="1:26">
      <c r="A38" t="str">
        <f>'SO2'!A38</f>
        <v>Oregon</v>
      </c>
      <c r="B38" s="1">
        <f>'SO2'!Q38</f>
        <v>12303.8894799553</v>
      </c>
      <c r="C38" s="1">
        <f>'SO2'!AF38</f>
        <v>9825.0827170521898</v>
      </c>
      <c r="D38" s="1">
        <f>'SO2'!BY38</f>
        <v>9844.6444281898093</v>
      </c>
      <c r="E38" s="1">
        <f>'SO2'!AU38+'SO2'!BJ38+'SO2'!DR38</f>
        <v>5696.9093436395106</v>
      </c>
      <c r="F38" s="1">
        <f>'SO2'!DC38+'SO2'!EG38+'SO2'!EV38</f>
        <v>1871.5888062890399</v>
      </c>
      <c r="G38" s="1">
        <f>'SO2'!CN38</f>
        <v>4896.2704999999996</v>
      </c>
      <c r="H38" s="1">
        <f t="shared" si="0"/>
        <v>44438.385275125846</v>
      </c>
      <c r="J38" s="1" t="s">
        <v>35</v>
      </c>
      <c r="K38" s="1">
        <f>'SO2'!R38</f>
        <v>10196.8915915999</v>
      </c>
      <c r="L38" s="1">
        <f>'SO2'!AG38</f>
        <v>9826.1034435801193</v>
      </c>
      <c r="M38" s="1">
        <f>'SO2'!BZ38</f>
        <v>9845.9480681898094</v>
      </c>
      <c r="N38" s="1">
        <f>'SO2'!AV38+'SO2'!BK38+'SO2'!DS38</f>
        <v>1389.7366146298439</v>
      </c>
      <c r="O38" s="1">
        <f>'SO2'!DD38+'SO2'!EH38+'SO2'!EW38</f>
        <v>338.90174331462566</v>
      </c>
      <c r="P38" s="1">
        <f>'SO2'!CO38</f>
        <v>4896.2704999999996</v>
      </c>
      <c r="Q38" s="1">
        <f t="shared" si="1"/>
        <v>36493.8519613143</v>
      </c>
      <c r="S38" s="1" t="s">
        <v>35</v>
      </c>
      <c r="T38" s="1">
        <f>'SO2'!S38</f>
        <v>11336.3725638</v>
      </c>
      <c r="U38" s="1">
        <f>'SO2'!AH38</f>
        <v>9792.3458063242997</v>
      </c>
      <c r="V38" s="1">
        <f>'SO2'!CA38</f>
        <v>9709.8408311458006</v>
      </c>
      <c r="W38" s="1">
        <f>'SO2'!AW38+'SO2'!BL38+'SO2'!DT38</f>
        <v>1081.2577467794429</v>
      </c>
      <c r="X38" s="1">
        <f>'SO2'!DE38+'SO2'!EI38+'SO2'!EX38</f>
        <v>358.713552170676</v>
      </c>
      <c r="Y38" s="1">
        <f>'SO2'!CP38</f>
        <v>4896.2704999999996</v>
      </c>
      <c r="Z38" s="1">
        <f t="shared" si="2"/>
        <v>37174.801000220221</v>
      </c>
    </row>
    <row r="39" spans="1:26">
      <c r="A39" t="str">
        <f>'SO2'!A39</f>
        <v>Pennsylvania</v>
      </c>
      <c r="B39" s="1">
        <f>'SO2'!Q39</f>
        <v>1002202.88921741</v>
      </c>
      <c r="C39" s="1">
        <f>'SO2'!AF39</f>
        <v>83374.889721630199</v>
      </c>
      <c r="D39" s="1">
        <f>'SO2'!BY39</f>
        <v>68348.902200979195</v>
      </c>
      <c r="E39" s="1">
        <f>'SO2'!AU39+'SO2'!BJ39+'SO2'!DR39</f>
        <v>11998.713122083271</v>
      </c>
      <c r="F39" s="1">
        <f>'SO2'!DC39+'SO2'!EG39+'SO2'!EV39</f>
        <v>6597.2200988430995</v>
      </c>
      <c r="G39" s="1">
        <f>'SO2'!CN39</f>
        <v>32.012399999999985</v>
      </c>
      <c r="H39" s="1">
        <f t="shared" si="0"/>
        <v>1172554.6267609457</v>
      </c>
      <c r="J39" s="1" t="s">
        <v>36</v>
      </c>
      <c r="K39" s="1">
        <f>'SO2'!R39</f>
        <v>495462.92269778898</v>
      </c>
      <c r="L39" s="1">
        <f>'SO2'!AG39</f>
        <v>70632.110048948496</v>
      </c>
      <c r="M39" s="1">
        <f>'SO2'!BZ39</f>
        <v>68329.755920921802</v>
      </c>
      <c r="N39" s="1">
        <f>'SO2'!AV39+'SO2'!BK39+'SO2'!DS39</f>
        <v>2669.1943129113702</v>
      </c>
      <c r="O39" s="1">
        <f>'SO2'!DD39+'SO2'!EH39+'SO2'!EW39</f>
        <v>945.1969233799739</v>
      </c>
      <c r="P39" s="1">
        <f>'SO2'!CO39</f>
        <v>32.012399999999985</v>
      </c>
      <c r="Q39" s="1">
        <f t="shared" si="1"/>
        <v>638071.19230395067</v>
      </c>
      <c r="S39" s="1" t="s">
        <v>36</v>
      </c>
      <c r="T39" s="1">
        <f>'SO2'!S39</f>
        <v>509649.26508099999</v>
      </c>
      <c r="U39" s="1">
        <f>'SO2'!AH39</f>
        <v>64926.414406638098</v>
      </c>
      <c r="V39" s="1">
        <f>'SO2'!CA39</f>
        <v>67696.415512019899</v>
      </c>
      <c r="W39" s="1">
        <f>'SO2'!AW39+'SO2'!BL39+'SO2'!DT39</f>
        <v>2012.5982571406007</v>
      </c>
      <c r="X39" s="1">
        <f>'SO2'!DE39+'SO2'!EI39+'SO2'!EX39</f>
        <v>961.21158392469397</v>
      </c>
      <c r="Y39" s="1">
        <f>'SO2'!CP39</f>
        <v>32.012399999999985</v>
      </c>
      <c r="Z39" s="1">
        <f t="shared" si="2"/>
        <v>645277.91724072327</v>
      </c>
    </row>
    <row r="40" spans="1:26">
      <c r="A40" t="str">
        <f>'SO2'!A40</f>
        <v>Rhode Island</v>
      </c>
      <c r="B40" s="1">
        <f>'SO2'!Q40</f>
        <v>175.782501999999</v>
      </c>
      <c r="C40" s="1">
        <f>'SO2'!AF40</f>
        <v>2742.5888300000001</v>
      </c>
      <c r="D40" s="1">
        <f>'SO2'!BY40</f>
        <v>3364.78061773839</v>
      </c>
      <c r="E40" s="1">
        <f>'SO2'!AU40+'SO2'!BJ40+'SO2'!DR40</f>
        <v>816.23352967519691</v>
      </c>
      <c r="F40" s="1">
        <f>'SO2'!DC40+'SO2'!EG40+'SO2'!EV40</f>
        <v>265.354433414651</v>
      </c>
      <c r="G40" s="1">
        <f>'SO2'!CN40</f>
        <v>1.0042</v>
      </c>
      <c r="H40" s="1">
        <f t="shared" si="0"/>
        <v>7365.7441128282371</v>
      </c>
      <c r="J40" s="1" t="s">
        <v>37</v>
      </c>
      <c r="K40" s="1">
        <f>'SO2'!R40</f>
        <v>0</v>
      </c>
      <c r="L40" s="1">
        <f>'SO2'!AG40</f>
        <v>2742.9897380347602</v>
      </c>
      <c r="M40" s="1">
        <f>'SO2'!BZ40</f>
        <v>3364.1635086258302</v>
      </c>
      <c r="N40" s="1">
        <f>'SO2'!AV40+'SO2'!BK40+'SO2'!DS40</f>
        <v>214.63006650009197</v>
      </c>
      <c r="O40" s="1">
        <f>'SO2'!DD40+'SO2'!EH40+'SO2'!EW40</f>
        <v>68.081926037869309</v>
      </c>
      <c r="P40" s="1">
        <f>'SO2'!CO40</f>
        <v>1.0042</v>
      </c>
      <c r="Q40" s="1">
        <f t="shared" si="1"/>
        <v>6390.8694391985518</v>
      </c>
      <c r="S40" s="1" t="s">
        <v>37</v>
      </c>
      <c r="T40" s="1">
        <f>'SO2'!S40</f>
        <v>0</v>
      </c>
      <c r="U40" s="1">
        <f>'SO2'!AH40</f>
        <v>2743.19859139359</v>
      </c>
      <c r="V40" s="1">
        <f>'SO2'!CA40</f>
        <v>3340.4048881489298</v>
      </c>
      <c r="W40" s="1">
        <f>'SO2'!AW40+'SO2'!BL40+'SO2'!DT40</f>
        <v>230.4057213227309</v>
      </c>
      <c r="X40" s="1">
        <f>'SO2'!DE40+'SO2'!EI40+'SO2'!EX40</f>
        <v>69.947397992589799</v>
      </c>
      <c r="Y40" s="1">
        <f>'SO2'!CP40</f>
        <v>1.0042</v>
      </c>
      <c r="Z40" s="1">
        <f t="shared" si="2"/>
        <v>6384.9607988578409</v>
      </c>
    </row>
    <row r="41" spans="1:26">
      <c r="A41" t="str">
        <f>'SO2'!A41</f>
        <v>South Carolina</v>
      </c>
      <c r="B41" s="1">
        <f>'SO2'!Q41</f>
        <v>218780.96924569501</v>
      </c>
      <c r="C41" s="1">
        <f>'SO2'!AF41</f>
        <v>31495.094417585999</v>
      </c>
      <c r="D41" s="1">
        <f>'SO2'!BY41</f>
        <v>13488.9039893435</v>
      </c>
      <c r="E41" s="1">
        <f>'SO2'!AU41+'SO2'!BJ41+'SO2'!DR41</f>
        <v>7719.2164934542197</v>
      </c>
      <c r="F41" s="1">
        <f>'SO2'!DC41+'SO2'!EG41+'SO2'!EV41</f>
        <v>3740.6515405806299</v>
      </c>
      <c r="G41" s="1">
        <f>'SO2'!CN41</f>
        <v>646.40129999999999</v>
      </c>
      <c r="H41" s="1">
        <f t="shared" si="0"/>
        <v>275871.23698665941</v>
      </c>
      <c r="J41" s="1" t="s">
        <v>38</v>
      </c>
      <c r="K41" s="1">
        <f>'SO2'!R41</f>
        <v>186354.7040155</v>
      </c>
      <c r="L41" s="1">
        <f>'SO2'!AG41</f>
        <v>28539.399992846302</v>
      </c>
      <c r="M41" s="1">
        <f>'SO2'!BZ41</f>
        <v>13477.8879889375</v>
      </c>
      <c r="N41" s="1">
        <f>'SO2'!AV41+'SO2'!BK41+'SO2'!DS41</f>
        <v>2103.8345942505334</v>
      </c>
      <c r="O41" s="1">
        <f>'SO2'!DD41+'SO2'!EH41+'SO2'!EW41</f>
        <v>442.94394234723899</v>
      </c>
      <c r="P41" s="1">
        <f>'SO2'!CO41</f>
        <v>646.40129999999999</v>
      </c>
      <c r="Q41" s="1">
        <f t="shared" si="1"/>
        <v>231565.17183388158</v>
      </c>
      <c r="S41" s="1" t="s">
        <v>38</v>
      </c>
      <c r="T41" s="1">
        <f>'SO2'!S41</f>
        <v>213281.28856811899</v>
      </c>
      <c r="U41" s="1">
        <f>'SO2'!AH41</f>
        <v>28534.361154849801</v>
      </c>
      <c r="V41" s="1">
        <f>'SO2'!CA41</f>
        <v>13274.8802569375</v>
      </c>
      <c r="W41" s="1">
        <f>'SO2'!AW41+'SO2'!BL41+'SO2'!DT41</f>
        <v>2043.6773354689853</v>
      </c>
      <c r="X41" s="1">
        <f>'SO2'!DE41+'SO2'!EI41+'SO2'!EX41</f>
        <v>450.55597304688001</v>
      </c>
      <c r="Y41" s="1">
        <f>'SO2'!CP41</f>
        <v>646.40129999999999</v>
      </c>
      <c r="Z41" s="1">
        <f t="shared" si="2"/>
        <v>258231.16458842217</v>
      </c>
    </row>
    <row r="42" spans="1:26">
      <c r="A42" t="str">
        <f>'SO2'!A42</f>
        <v>South Dakota</v>
      </c>
      <c r="B42" s="1">
        <f>'SO2'!Q42</f>
        <v>12215.385838955101</v>
      </c>
      <c r="C42" s="1">
        <f>'SO2'!AF42</f>
        <v>1999.19060303889</v>
      </c>
      <c r="D42" s="1">
        <f>'SO2'!BY42</f>
        <v>10346.9032718989</v>
      </c>
      <c r="E42" s="1">
        <f>'SO2'!AU42+'SO2'!BJ42+'SO2'!DR42</f>
        <v>3411.656123022573</v>
      </c>
      <c r="F42" s="1">
        <f>'SO2'!DC42+'SO2'!EG42+'SO2'!EV42</f>
        <v>611.89892855250002</v>
      </c>
      <c r="G42" s="1">
        <f>'SO2'!CN42</f>
        <v>498.1984999999998</v>
      </c>
      <c r="H42" s="1">
        <f t="shared" si="0"/>
        <v>29083.233265467963</v>
      </c>
      <c r="J42" s="1" t="s">
        <v>39</v>
      </c>
      <c r="K42" s="1">
        <f>'SO2'!R42</f>
        <v>29710.5875299</v>
      </c>
      <c r="L42" s="1">
        <f>'SO2'!AG42</f>
        <v>1999.1377803021201</v>
      </c>
      <c r="M42" s="1">
        <f>'SO2'!BZ42</f>
        <v>10342.4983752264</v>
      </c>
      <c r="N42" s="1">
        <f>'SO2'!AV42+'SO2'!BK42+'SO2'!DS42</f>
        <v>65.016086389393294</v>
      </c>
      <c r="O42" s="1">
        <f>'SO2'!DD42+'SO2'!EH42+'SO2'!EW42</f>
        <v>72.764900950693104</v>
      </c>
      <c r="P42" s="1">
        <f>'SO2'!CO42</f>
        <v>498.1984999999998</v>
      </c>
      <c r="Q42" s="1">
        <f t="shared" si="1"/>
        <v>42688.203172768604</v>
      </c>
      <c r="S42" s="1" t="s">
        <v>39</v>
      </c>
      <c r="T42" s="1">
        <f>'SO2'!S42</f>
        <v>29710.5875299</v>
      </c>
      <c r="U42" s="1">
        <f>'SO2'!AH42</f>
        <v>1947.00332759099</v>
      </c>
      <c r="V42" s="1">
        <f>'SO2'!CA42</f>
        <v>10201.3174870066</v>
      </c>
      <c r="W42" s="1">
        <f>'SO2'!AW42+'SO2'!BL42+'SO2'!DT42</f>
        <v>21.509200988611401</v>
      </c>
      <c r="X42" s="1">
        <f>'SO2'!DE42+'SO2'!EI42+'SO2'!EX42</f>
        <v>74.698352175666699</v>
      </c>
      <c r="Y42" s="1">
        <f>'SO2'!CP42</f>
        <v>498.1984999999998</v>
      </c>
      <c r="Z42" s="1">
        <f t="shared" si="2"/>
        <v>42453.314397661874</v>
      </c>
    </row>
    <row r="43" spans="1:26">
      <c r="A43" t="str">
        <f>'SO2'!A43</f>
        <v>Tennessee</v>
      </c>
      <c r="B43" s="1">
        <f>'SO2'!Q43</f>
        <v>266148.02990505501</v>
      </c>
      <c r="C43" s="1">
        <f>'SO2'!AF43</f>
        <v>67160.035366815893</v>
      </c>
      <c r="D43" s="1">
        <f>'SO2'!BY43</f>
        <v>32714.134028919099</v>
      </c>
      <c r="E43" s="1">
        <f>'SO2'!AU43+'SO2'!BJ43+'SO2'!DR43</f>
        <v>6288.38416448923</v>
      </c>
      <c r="F43" s="1">
        <f>'SO2'!DC43+'SO2'!EG43+'SO2'!EV43</f>
        <v>6087.6885993167898</v>
      </c>
      <c r="G43" s="1">
        <f>'SO2'!CN43</f>
        <v>277.46769999999987</v>
      </c>
      <c r="H43" s="1">
        <f t="shared" si="0"/>
        <v>378675.73976459604</v>
      </c>
      <c r="J43" s="1" t="s">
        <v>40</v>
      </c>
      <c r="K43" s="1">
        <f>'SO2'!R43</f>
        <v>324377.28043448</v>
      </c>
      <c r="L43" s="1">
        <f>'SO2'!AG43</f>
        <v>60760.109760063599</v>
      </c>
      <c r="M43" s="1">
        <f>'SO2'!BZ43</f>
        <v>32700.521446570401</v>
      </c>
      <c r="N43" s="1">
        <f>'SO2'!AV43+'SO2'!BK43+'SO2'!DS43</f>
        <v>827.91291862478704</v>
      </c>
      <c r="O43" s="1">
        <f>'SO2'!DD43+'SO2'!EH43+'SO2'!EW43</f>
        <v>644.32251054869892</v>
      </c>
      <c r="P43" s="1">
        <f>'SO2'!CO43</f>
        <v>277.46769999999987</v>
      </c>
      <c r="Q43" s="1">
        <f t="shared" si="1"/>
        <v>419587.61477028742</v>
      </c>
      <c r="S43" s="1" t="s">
        <v>40</v>
      </c>
      <c r="T43" s="1">
        <f>'SO2'!S43</f>
        <v>284468.104193179</v>
      </c>
      <c r="U43" s="1">
        <f>'SO2'!AH43</f>
        <v>60475.818247288596</v>
      </c>
      <c r="V43" s="1">
        <f>'SO2'!CA43</f>
        <v>32634.359481061299</v>
      </c>
      <c r="W43" s="1">
        <f>'SO2'!AW43+'SO2'!BL43+'SO2'!DT43</f>
        <v>348.7179329041262</v>
      </c>
      <c r="X43" s="1">
        <f>'SO2'!DE43+'SO2'!EI43+'SO2'!EX43</f>
        <v>673.62159077172305</v>
      </c>
      <c r="Y43" s="1">
        <f>'SO2'!CP43</f>
        <v>277.46769999999987</v>
      </c>
      <c r="Z43" s="1">
        <f t="shared" si="2"/>
        <v>378878.08914520469</v>
      </c>
    </row>
    <row r="44" spans="1:26">
      <c r="A44" t="str">
        <f>'SO2'!A44</f>
        <v>Texas</v>
      </c>
      <c r="B44" s="1">
        <f>'SO2'!Q44</f>
        <v>534949.36742331297</v>
      </c>
      <c r="C44" s="1">
        <f>'SO2'!AF44</f>
        <v>223625.20145935999</v>
      </c>
      <c r="D44" s="1">
        <f>'SO2'!BY44</f>
        <v>115191.860226374</v>
      </c>
      <c r="E44" s="1">
        <f>'SO2'!AU44+'SO2'!BJ44+'SO2'!DR44</f>
        <v>34943.486254576797</v>
      </c>
      <c r="F44" s="1">
        <f>'SO2'!DC44+'SO2'!EG44+'SO2'!EV44</f>
        <v>17969.634584883199</v>
      </c>
      <c r="G44" s="1">
        <f>'SO2'!CN44</f>
        <v>1177.7432000000015</v>
      </c>
      <c r="H44" s="1">
        <f t="shared" si="0"/>
        <v>927857.29314850701</v>
      </c>
      <c r="J44" s="1" t="s">
        <v>41</v>
      </c>
      <c r="K44" s="1">
        <f>'SO2'!R44</f>
        <v>446005.85439251899</v>
      </c>
      <c r="L44" s="1">
        <f>'SO2'!AG44</f>
        <v>146361.09169070001</v>
      </c>
      <c r="M44" s="1">
        <f>'SO2'!BZ44</f>
        <v>109241.53331329999</v>
      </c>
      <c r="N44" s="1">
        <f>'SO2'!AV44+'SO2'!BK44+'SO2'!DS44</f>
        <v>7841.0231869271693</v>
      </c>
      <c r="O44" s="1">
        <f>'SO2'!DD44+'SO2'!EH44+'SO2'!EW44</f>
        <v>1955.0160528358635</v>
      </c>
      <c r="P44" s="1">
        <f>'SO2'!CO44</f>
        <v>1177.7432000000015</v>
      </c>
      <c r="Q44" s="1">
        <f t="shared" si="1"/>
        <v>712582.26183628209</v>
      </c>
      <c r="S44" s="1" t="s">
        <v>41</v>
      </c>
      <c r="T44" s="1">
        <f>'SO2'!S44</f>
        <v>453332.32277149003</v>
      </c>
      <c r="U44" s="1">
        <f>'SO2'!AH44</f>
        <v>133218.50883469699</v>
      </c>
      <c r="V44" s="1">
        <f>'SO2'!CA44</f>
        <v>108505.08487247099</v>
      </c>
      <c r="W44" s="1">
        <f>'SO2'!AW44+'SO2'!BL44+'SO2'!DT44</f>
        <v>6061.4308339953395</v>
      </c>
      <c r="X44" s="1">
        <f>'SO2'!DE44+'SO2'!EI44+'SO2'!EX44</f>
        <v>2016.3471755943599</v>
      </c>
      <c r="Y44" s="1">
        <f>'SO2'!CP44</f>
        <v>1177.7432000000015</v>
      </c>
      <c r="Z44" s="1">
        <f t="shared" si="2"/>
        <v>704311.43768824777</v>
      </c>
    </row>
    <row r="45" spans="1:26">
      <c r="A45" t="str">
        <f>'SO2'!A45</f>
        <v>Tribal</v>
      </c>
      <c r="B45" s="1">
        <f>'SO2'!Q45</f>
        <v>3.34964</v>
      </c>
      <c r="C45" s="1">
        <f>'SO2'!AF45</f>
        <v>1511.43811298999</v>
      </c>
      <c r="D45" s="1">
        <f>'SO2'!BY45</f>
        <v>0</v>
      </c>
      <c r="E45" s="1">
        <f>'SO2'!AU45+'SO2'!BJ45+'SO2'!DR45</f>
        <v>0</v>
      </c>
      <c r="F45" s="1">
        <f>'SO2'!DC45+'SO2'!EG45+'SO2'!EV45</f>
        <v>0</v>
      </c>
      <c r="G45" s="1">
        <f>'SO2'!CN45</f>
        <v>0</v>
      </c>
      <c r="H45" s="1">
        <f t="shared" si="0"/>
        <v>1514.7877529899899</v>
      </c>
      <c r="J45" s="1" t="s">
        <v>57</v>
      </c>
      <c r="K45" s="1">
        <f>'SO2'!R45</f>
        <v>0</v>
      </c>
      <c r="L45" s="1">
        <f>'SO2'!AG45</f>
        <v>1510.33760700945</v>
      </c>
      <c r="M45" s="1">
        <f>'SO2'!BZ45</f>
        <v>0</v>
      </c>
      <c r="N45" s="1">
        <f>'SO2'!AV45+'SO2'!BK45+'SO2'!DS45</f>
        <v>0</v>
      </c>
      <c r="O45" s="1">
        <f>'SO2'!DD45+'SO2'!EH45+'SO2'!EW45</f>
        <v>0</v>
      </c>
      <c r="P45" s="1">
        <f>'SO2'!CO45</f>
        <v>0</v>
      </c>
      <c r="Q45" s="1">
        <f t="shared" si="1"/>
        <v>1510.33760700945</v>
      </c>
      <c r="S45" s="1" t="s">
        <v>57</v>
      </c>
      <c r="T45" s="1">
        <f>'SO2'!S45</f>
        <v>0</v>
      </c>
      <c r="U45" s="1">
        <f>'SO2'!AH45</f>
        <v>676.95423330945403</v>
      </c>
      <c r="V45" s="1">
        <f>'SO2'!CA45</f>
        <v>0</v>
      </c>
      <c r="W45" s="1">
        <f>'SO2'!AW45+'SO2'!BL45+'SO2'!DT45</f>
        <v>0</v>
      </c>
      <c r="X45" s="1">
        <f>'SO2'!DE45+'SO2'!EI45+'SO2'!EX45</f>
        <v>0</v>
      </c>
      <c r="Y45" s="1">
        <f>'SO2'!CP45</f>
        <v>0</v>
      </c>
      <c r="Z45" s="1">
        <f t="shared" si="2"/>
        <v>676.95423330945403</v>
      </c>
    </row>
    <row r="46" spans="1:26">
      <c r="A46" t="str">
        <f>'SO2'!A46</f>
        <v>Utah</v>
      </c>
      <c r="B46" s="1">
        <f>'SO2'!Q46</f>
        <v>34813.294725039901</v>
      </c>
      <c r="C46" s="1">
        <f>'SO2'!AF46</f>
        <v>9131.9282676099901</v>
      </c>
      <c r="D46" s="1">
        <f>'SO2'!BY46</f>
        <v>3576.6210715484899</v>
      </c>
      <c r="E46" s="1">
        <f>'SO2'!AU46+'SO2'!BJ46+'SO2'!DR46</f>
        <v>2438.5499043201198</v>
      </c>
      <c r="F46" s="1">
        <f>'SO2'!DC46+'SO2'!EG46+'SO2'!EV46</f>
        <v>1999.2574056758699</v>
      </c>
      <c r="G46" s="1">
        <f>'SO2'!CN46</f>
        <v>1933.5734000000004</v>
      </c>
      <c r="H46" s="1">
        <f t="shared" si="0"/>
        <v>53893.224774194372</v>
      </c>
      <c r="J46" s="1" t="s">
        <v>42</v>
      </c>
      <c r="K46" s="1">
        <f>'SO2'!R46</f>
        <v>33828.138597489997</v>
      </c>
      <c r="L46" s="1">
        <f>'SO2'!AG46</f>
        <v>7151.6062510524398</v>
      </c>
      <c r="M46" s="1">
        <f>'SO2'!BZ46</f>
        <v>3574.2288263175801</v>
      </c>
      <c r="N46" s="1">
        <f>'SO2'!AV46+'SO2'!BK46+'SO2'!DS46</f>
        <v>169.45646197604401</v>
      </c>
      <c r="O46" s="1">
        <f>'SO2'!DD46+'SO2'!EH46+'SO2'!EW46</f>
        <v>271.63397445758977</v>
      </c>
      <c r="P46" s="1">
        <f>'SO2'!CO46</f>
        <v>1933.5734000000004</v>
      </c>
      <c r="Q46" s="1">
        <f t="shared" si="1"/>
        <v>46928.637511293651</v>
      </c>
      <c r="S46" s="1" t="s">
        <v>42</v>
      </c>
      <c r="T46" s="1">
        <f>'SO2'!S46</f>
        <v>33498.231509190002</v>
      </c>
      <c r="U46" s="1">
        <f>'SO2'!AH46</f>
        <v>6756.55189044484</v>
      </c>
      <c r="V46" s="1">
        <f>'SO2'!CA46</f>
        <v>3449.41478723107</v>
      </c>
      <c r="W46" s="1">
        <f>'SO2'!AW46+'SO2'!BL46+'SO2'!DT46</f>
        <v>24.55121795532024</v>
      </c>
      <c r="X46" s="1">
        <f>'SO2'!DE46+'SO2'!EI46+'SO2'!EX46</f>
        <v>285.04277626489301</v>
      </c>
      <c r="Y46" s="1">
        <f>'SO2'!CP46</f>
        <v>1933.5734000000004</v>
      </c>
      <c r="Z46" s="1">
        <f t="shared" si="2"/>
        <v>45947.365581086124</v>
      </c>
    </row>
    <row r="47" spans="1:26">
      <c r="A47" t="str">
        <f>'SO2'!A47</f>
        <v>Vermont</v>
      </c>
      <c r="B47" s="1">
        <f>'SO2'!Q47</f>
        <v>9.4386600000000005</v>
      </c>
      <c r="C47" s="1">
        <f>'SO2'!AF47</f>
        <v>902.20773069179995</v>
      </c>
      <c r="D47" s="1">
        <f>'SO2'!BY47</f>
        <v>5385.1714448732</v>
      </c>
      <c r="E47" s="1">
        <f>'SO2'!AU47+'SO2'!BJ47+'SO2'!DR47</f>
        <v>385.182606887997</v>
      </c>
      <c r="F47" s="1">
        <f>'SO2'!DC47+'SO2'!EG47+'SO2'!EV47</f>
        <v>346.38837020678898</v>
      </c>
      <c r="G47" s="1">
        <f>'SO2'!CN47</f>
        <v>49.117900000000006</v>
      </c>
      <c r="H47" s="1">
        <f t="shared" si="0"/>
        <v>7077.506712659786</v>
      </c>
      <c r="J47" s="1" t="s">
        <v>43</v>
      </c>
      <c r="K47" s="1">
        <f>'SO2'!R47</f>
        <v>218.849342419999</v>
      </c>
      <c r="L47" s="1">
        <f>'SO2'!AG47</f>
        <v>902.25595018552895</v>
      </c>
      <c r="M47" s="1">
        <f>'SO2'!BZ47</f>
        <v>5380.9474448731999</v>
      </c>
      <c r="N47" s="1">
        <f>'SO2'!AV47+'SO2'!BK47+'SO2'!DS47</f>
        <v>6.4444630451</v>
      </c>
      <c r="O47" s="1">
        <f>'SO2'!DD47+'SO2'!EH47+'SO2'!EW47</f>
        <v>73.83725377143044</v>
      </c>
      <c r="P47" s="1">
        <f>'SO2'!CO47</f>
        <v>49.117900000000006</v>
      </c>
      <c r="Q47" s="1">
        <f t="shared" si="1"/>
        <v>6631.4523542952584</v>
      </c>
      <c r="S47" s="1" t="s">
        <v>43</v>
      </c>
      <c r="T47" s="1">
        <f>'SO2'!S47</f>
        <v>262.9554096</v>
      </c>
      <c r="U47" s="1">
        <f>'SO2'!AH47</f>
        <v>901.41840348579103</v>
      </c>
      <c r="V47" s="1">
        <f>'SO2'!CA47</f>
        <v>5307.1185506460597</v>
      </c>
      <c r="W47" s="1">
        <f>'SO2'!AW47+'SO2'!BL47+'SO2'!DT47</f>
        <v>6.6011192139885697</v>
      </c>
      <c r="X47" s="1">
        <f>'SO2'!DE47+'SO2'!EI47+'SO2'!EX47</f>
        <v>86.342966755912698</v>
      </c>
      <c r="Y47" s="1">
        <f>'SO2'!CP47</f>
        <v>49.117900000000006</v>
      </c>
      <c r="Z47" s="1">
        <f t="shared" si="2"/>
        <v>6613.5543497017525</v>
      </c>
    </row>
    <row r="48" spans="1:26">
      <c r="A48" t="str">
        <f>'SO2'!A48</f>
        <v>Virginia</v>
      </c>
      <c r="B48" s="1">
        <f>'SO2'!Q48</f>
        <v>220287.353074235</v>
      </c>
      <c r="C48" s="1">
        <f>'SO2'!AF48</f>
        <v>69400.904435871606</v>
      </c>
      <c r="D48" s="1">
        <f>'SO2'!BY48</f>
        <v>32923.3804606997</v>
      </c>
      <c r="E48" s="1">
        <f>'SO2'!AU48+'SO2'!BJ48+'SO2'!DR48</f>
        <v>10093.83517802256</v>
      </c>
      <c r="F48" s="1">
        <f>'SO2'!DC48+'SO2'!EG48+'SO2'!EV48</f>
        <v>4647.4521633991399</v>
      </c>
      <c r="G48" s="1">
        <f>'SO2'!CN48</f>
        <v>399.09929999999997</v>
      </c>
      <c r="H48" s="1">
        <f t="shared" si="0"/>
        <v>337752.02461222804</v>
      </c>
      <c r="J48" s="1" t="s">
        <v>44</v>
      </c>
      <c r="K48" s="1">
        <f>'SO2'!R48</f>
        <v>92467.967815280004</v>
      </c>
      <c r="L48" s="1">
        <f>'SO2'!AG48</f>
        <v>53028.073951362501</v>
      </c>
      <c r="M48" s="1">
        <f>'SO2'!BZ48</f>
        <v>32904.331450022299</v>
      </c>
      <c r="N48" s="1">
        <f>'SO2'!AV48+'SO2'!BK48+'SO2'!DS48</f>
        <v>1953.7903136218522</v>
      </c>
      <c r="O48" s="1">
        <f>'SO2'!DD48+'SO2'!EH48+'SO2'!EW48</f>
        <v>718.80679691254397</v>
      </c>
      <c r="P48" s="1">
        <f>'SO2'!CO48</f>
        <v>399.09929999999997</v>
      </c>
      <c r="Q48" s="1">
        <f t="shared" si="1"/>
        <v>181472.06962719921</v>
      </c>
      <c r="S48" s="1" t="s">
        <v>44</v>
      </c>
      <c r="T48" s="1">
        <f>'SO2'!S48</f>
        <v>77256.347452960006</v>
      </c>
      <c r="U48" s="1">
        <f>'SO2'!AH48</f>
        <v>50377.535727469403</v>
      </c>
      <c r="V48" s="1">
        <f>'SO2'!CA48</f>
        <v>32434.103317764999</v>
      </c>
      <c r="W48" s="1">
        <f>'SO2'!AW48+'SO2'!BL48+'SO2'!DT48</f>
        <v>1406.957203409864</v>
      </c>
      <c r="X48" s="1">
        <f>'SO2'!DE48+'SO2'!EI48+'SO2'!EX48</f>
        <v>736.70208302407605</v>
      </c>
      <c r="Y48" s="1">
        <f>'SO2'!CP48</f>
        <v>399.09929999999997</v>
      </c>
      <c r="Z48" s="1">
        <f t="shared" si="2"/>
        <v>162610.74508462835</v>
      </c>
    </row>
    <row r="49" spans="1:37">
      <c r="A49" t="str">
        <f>'SO2'!A49</f>
        <v>Washington</v>
      </c>
      <c r="B49" s="1">
        <f>'SO2'!Q49</f>
        <v>3408.5027799999898</v>
      </c>
      <c r="C49" s="1">
        <f>'SO2'!AF49</f>
        <v>24211.183856919899</v>
      </c>
      <c r="D49" s="1">
        <f>'SO2'!BY49</f>
        <v>7254.3595738683898</v>
      </c>
      <c r="E49" s="1">
        <f>'SO2'!AU49+'SO2'!BJ49+'SO2'!DR49</f>
        <v>18809.56469755623</v>
      </c>
      <c r="F49" s="1">
        <f>'SO2'!DC49+'SO2'!EG49+'SO2'!EV49</f>
        <v>3489.5022002207602</v>
      </c>
      <c r="G49" s="1">
        <f>'SO2'!CN49</f>
        <v>406.9722999999999</v>
      </c>
      <c r="H49" s="1">
        <f t="shared" si="0"/>
        <v>57580.085408565268</v>
      </c>
      <c r="J49" s="1" t="s">
        <v>45</v>
      </c>
      <c r="K49" s="1">
        <f>'SO2'!R49</f>
        <v>3225.25177359999</v>
      </c>
      <c r="L49" s="1">
        <f>'SO2'!AG49</f>
        <v>20330.730183573301</v>
      </c>
      <c r="M49" s="1">
        <f>'SO2'!BZ49</f>
        <v>7234.7774730683896</v>
      </c>
      <c r="N49" s="1">
        <f>'SO2'!AV49+'SO2'!BK49+'SO2'!DS49</f>
        <v>6790.0628215528595</v>
      </c>
      <c r="O49" s="1">
        <f>'SO2'!DD49+'SO2'!EH49+'SO2'!EW49</f>
        <v>593.24249521147783</v>
      </c>
      <c r="P49" s="1">
        <f>'SO2'!CO49</f>
        <v>406.9722999999999</v>
      </c>
      <c r="Q49" s="1">
        <f t="shared" si="1"/>
        <v>38581.037047006015</v>
      </c>
      <c r="S49" s="1" t="s">
        <v>45</v>
      </c>
      <c r="T49" s="1">
        <f>'SO2'!S49</f>
        <v>3429.7559575999899</v>
      </c>
      <c r="U49" s="1">
        <f>'SO2'!AH49</f>
        <v>20156.674357895899</v>
      </c>
      <c r="V49" s="1">
        <f>'SO2'!CA49</f>
        <v>6975.58234700095</v>
      </c>
      <c r="W49" s="1">
        <f>'SO2'!AW49+'SO2'!BL49+'SO2'!DT49</f>
        <v>6462.8678501228915</v>
      </c>
      <c r="X49" s="1">
        <f>'SO2'!DE49+'SO2'!EI49+'SO2'!EX49</f>
        <v>630.19868739369997</v>
      </c>
      <c r="Y49" s="1">
        <f>'SO2'!CP49</f>
        <v>406.9722999999999</v>
      </c>
      <c r="Z49" s="1">
        <f t="shared" si="2"/>
        <v>38062.051500013433</v>
      </c>
    </row>
    <row r="50" spans="1:37">
      <c r="A50" t="str">
        <f>'SO2'!A50</f>
        <v>West Virginia</v>
      </c>
      <c r="B50" s="1">
        <f>'SO2'!Q50</f>
        <v>469456.01515800302</v>
      </c>
      <c r="C50" s="1">
        <f>'SO2'!AF50</f>
        <v>46709.937916800001</v>
      </c>
      <c r="D50" s="1">
        <f>'SO2'!BY50</f>
        <v>14588.921394023801</v>
      </c>
      <c r="E50" s="1">
        <f>'SO2'!AU50+'SO2'!BJ50+'SO2'!DR50</f>
        <v>2133.0309844933499</v>
      </c>
      <c r="F50" s="1">
        <f>'SO2'!DC50+'SO2'!EG50+'SO2'!EV50</f>
        <v>1288.72147873638</v>
      </c>
      <c r="G50" s="1">
        <f>'SO2'!CN50</f>
        <v>215.15769999999995</v>
      </c>
      <c r="H50" s="1">
        <f t="shared" si="0"/>
        <v>534391.78463205649</v>
      </c>
      <c r="J50" s="1" t="s">
        <v>46</v>
      </c>
      <c r="K50" s="1">
        <f>'SO2'!R50</f>
        <v>536695.43552880001</v>
      </c>
      <c r="L50" s="1">
        <f>'SO2'!AG50</f>
        <v>33300.526670367202</v>
      </c>
      <c r="M50" s="1">
        <f>'SO2'!BZ50</f>
        <v>14582.793994023799</v>
      </c>
      <c r="N50" s="1">
        <f>'SO2'!AV50+'SO2'!BK50+'SO2'!DS50</f>
        <v>429.68322460065997</v>
      </c>
      <c r="O50" s="1">
        <f>'SO2'!DD50+'SO2'!EH50+'SO2'!EW50</f>
        <v>161.0872560334513</v>
      </c>
      <c r="P50" s="1">
        <f>'SO2'!CO50</f>
        <v>215.15769999999995</v>
      </c>
      <c r="Q50" s="1">
        <f t="shared" si="1"/>
        <v>585384.68437382509</v>
      </c>
      <c r="S50" s="1" t="s">
        <v>46</v>
      </c>
      <c r="T50" s="1">
        <f>'SO2'!S50</f>
        <v>498507.24253810901</v>
      </c>
      <c r="U50" s="1">
        <f>'SO2'!AH50</f>
        <v>33356.056483831897</v>
      </c>
      <c r="V50" s="1">
        <f>'SO2'!CA50</f>
        <v>14294.300914175899</v>
      </c>
      <c r="W50" s="1">
        <f>'SO2'!AW50+'SO2'!BL50+'SO2'!DT50</f>
        <v>169.42638124438196</v>
      </c>
      <c r="X50" s="1">
        <f>'SO2'!DE50+'SO2'!EI50+'SO2'!EX50</f>
        <v>159.34180176894401</v>
      </c>
      <c r="Y50" s="1">
        <f>'SO2'!CP50</f>
        <v>215.15769999999995</v>
      </c>
      <c r="Z50" s="1">
        <f t="shared" si="2"/>
        <v>546701.52581913013</v>
      </c>
    </row>
    <row r="51" spans="1:37">
      <c r="A51" t="str">
        <f>'SO2'!A51</f>
        <v>Wisconsin</v>
      </c>
      <c r="B51" s="2">
        <f>'SO2'!Q51</f>
        <v>180200.26548147199</v>
      </c>
      <c r="C51" s="2">
        <f>'SO2'!AF51</f>
        <v>66806.658389074102</v>
      </c>
      <c r="D51" s="2">
        <f>'SO2'!BY51</f>
        <v>6369.4160667782899</v>
      </c>
      <c r="E51" s="1">
        <f>'SO2'!AU51+'SO2'!BJ51+'SO2'!DR51</f>
        <v>7133.5883722601102</v>
      </c>
      <c r="F51" s="1">
        <f>'SO2'!DC51+'SO2'!EG51+'SO2'!EV51</f>
        <v>3735.0793995512399</v>
      </c>
      <c r="G51" s="1">
        <f>'SO2'!CN51</f>
        <v>70.021300000000039</v>
      </c>
      <c r="H51" s="1">
        <f t="shared" si="0"/>
        <v>264315.02900913579</v>
      </c>
      <c r="J51" s="1" t="s">
        <v>47</v>
      </c>
      <c r="K51" s="2">
        <f>'SO2'!R51</f>
        <v>135827.39111939899</v>
      </c>
      <c r="L51" s="2">
        <f>'SO2'!AG51</f>
        <v>61101.961463901898</v>
      </c>
      <c r="M51" s="2">
        <f>'SO2'!BZ51</f>
        <v>6369.9569181438201</v>
      </c>
      <c r="N51" s="1">
        <f>'SO2'!AV51+'SO2'!BK51+'SO2'!DS51</f>
        <v>594.74009229079104</v>
      </c>
      <c r="O51" s="1">
        <f>'SO2'!DD51+'SO2'!EH51+'SO2'!EW51</f>
        <v>509.14363646357651</v>
      </c>
      <c r="P51" s="1">
        <f>'SO2'!CO51</f>
        <v>70.021300000000039</v>
      </c>
      <c r="Q51" s="1">
        <f t="shared" si="1"/>
        <v>204473.2145301991</v>
      </c>
      <c r="S51" s="1" t="s">
        <v>47</v>
      </c>
      <c r="T51" s="2">
        <f>'SO2'!S51</f>
        <v>130537.75983910001</v>
      </c>
      <c r="U51" s="2">
        <f>'SO2'!AH51</f>
        <v>61097.101815850299</v>
      </c>
      <c r="V51" s="2">
        <f>'SO2'!CA51</f>
        <v>6225.6397373838699</v>
      </c>
      <c r="W51" s="1">
        <f>'SO2'!AW51+'SO2'!BL51+'SO2'!DT51</f>
        <v>327.34536807170235</v>
      </c>
      <c r="X51" s="1">
        <f>'SO2'!DE51+'SO2'!EI51+'SO2'!EX51</f>
        <v>537.48853377460898</v>
      </c>
      <c r="Y51" s="1">
        <f>'SO2'!CP51</f>
        <v>70.021300000000039</v>
      </c>
      <c r="Z51" s="1">
        <f t="shared" si="2"/>
        <v>198795.35659418046</v>
      </c>
    </row>
    <row r="52" spans="1:37" s="17" customFormat="1">
      <c r="A52" t="str">
        <f>'SO2'!A52</f>
        <v>Wyoming</v>
      </c>
      <c r="B52" s="2">
        <f>'SO2'!Q52</f>
        <v>89873.834094588805</v>
      </c>
      <c r="C52" s="2">
        <f>'SO2'!AF52</f>
        <v>22320.833999654998</v>
      </c>
      <c r="D52" s="2">
        <f>'SO2'!BY52</f>
        <v>6721.2520328313003</v>
      </c>
      <c r="E52" s="1">
        <f>'SO2'!AU52+'SO2'!BJ52+'SO2'!DR52</f>
        <v>2674.0876857249377</v>
      </c>
      <c r="F52" s="1">
        <f>'SO2'!DC52+'SO2'!EG52+'SO2'!EV52</f>
        <v>806.89436004510401</v>
      </c>
      <c r="G52" s="1">
        <f>'SO2'!CN52</f>
        <v>1106.3667999999996</v>
      </c>
      <c r="H52" s="1">
        <f t="shared" si="0"/>
        <v>123503.26897284514</v>
      </c>
      <c r="I52" s="1"/>
      <c r="J52" s="1" t="s">
        <v>48</v>
      </c>
      <c r="K52" s="2">
        <f>'SO2'!R52</f>
        <v>45111.853132390002</v>
      </c>
      <c r="L52" s="2">
        <f>'SO2'!AG52</f>
        <v>21173.663123377901</v>
      </c>
      <c r="M52" s="2">
        <f>'SO2'!BZ52</f>
        <v>6718.6919904553997</v>
      </c>
      <c r="N52" s="1">
        <f>'SO2'!AV52+'SO2'!BK52+'SO2'!DS52</f>
        <v>352.554624902282</v>
      </c>
      <c r="O52" s="1">
        <f>'SO2'!DD52+'SO2'!EH52+'SO2'!EW52</f>
        <v>83.850013243583675</v>
      </c>
      <c r="P52" s="1">
        <f>'SO2'!CO52</f>
        <v>1106.3667999999996</v>
      </c>
      <c r="Q52" s="1">
        <f t="shared" si="1"/>
        <v>74546.979684369173</v>
      </c>
      <c r="R52" s="1"/>
      <c r="S52" s="1" t="s">
        <v>48</v>
      </c>
      <c r="T52" s="2">
        <f>'SO2'!S52</f>
        <v>51816.566382499899</v>
      </c>
      <c r="U52" s="2">
        <f>'SO2'!AH52</f>
        <v>21173.788693855298</v>
      </c>
      <c r="V52" s="2">
        <f>'SO2'!CA52</f>
        <v>6220.5402683374596</v>
      </c>
      <c r="W52" s="1">
        <f>'SO2'!AW52+'SO2'!BL52+'SO2'!DT52</f>
        <v>17.11217921299254</v>
      </c>
      <c r="X52" s="1">
        <f>'SO2'!DE52+'SO2'!EI52+'SO2'!EX52</f>
        <v>85.007262119594301</v>
      </c>
      <c r="Y52" s="1">
        <f>'SO2'!CP52</f>
        <v>1106.3667999999996</v>
      </c>
      <c r="Z52" s="1">
        <f t="shared" si="2"/>
        <v>80419.381586025251</v>
      </c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</row>
    <row r="53" spans="1:37" s="17" customFormat="1">
      <c r="A53" s="17" t="str">
        <f>'SO2'!A53</f>
        <v>Total</v>
      </c>
      <c r="B53" s="20">
        <f>'SO2'!Q53</f>
        <v>10380882.683560532</v>
      </c>
      <c r="C53" s="20">
        <f>'SO2'!AF53</f>
        <v>2082159.277806693</v>
      </c>
      <c r="D53" s="20">
        <f>'SO2'!BY53</f>
        <v>1216362.4686014496</v>
      </c>
      <c r="E53" s="20">
        <f>'SO2'!AU53+'SO2'!BJ53+'SO2'!DR53</f>
        <v>447894.97313082154</v>
      </c>
      <c r="F53" s="20">
        <f>'SO2'!DC53+'SO2'!EG53+'SO2'!EV53</f>
        <v>177977.27152994747</v>
      </c>
      <c r="G53" s="20">
        <f>'SO2'!CN53</f>
        <v>49093.684300000008</v>
      </c>
      <c r="H53" s="20">
        <f t="shared" si="0"/>
        <v>14354370.358929446</v>
      </c>
      <c r="I53" s="20"/>
      <c r="J53" s="20" t="s">
        <v>58</v>
      </c>
      <c r="K53" s="20">
        <f>'SO2'!R53</f>
        <v>7859810.2596115125</v>
      </c>
      <c r="L53" s="20">
        <f>'SO2'!AG53</f>
        <v>1683780.8827186394</v>
      </c>
      <c r="M53" s="20">
        <f>'SO2'!BZ53</f>
        <v>1209016.9451217502</v>
      </c>
      <c r="N53" s="20">
        <f>'SO2'!AV53+'SO2'!BK53+'SO2'!DS53</f>
        <v>102035.68708442767</v>
      </c>
      <c r="O53" s="20">
        <f>'SO2'!DD53+'SO2'!EH53+'SO2'!EW53</f>
        <v>25151.532186316406</v>
      </c>
      <c r="P53" s="20">
        <f>'SO2'!CO53</f>
        <v>49093.684300000008</v>
      </c>
      <c r="Q53" s="20">
        <f t="shared" si="1"/>
        <v>10928888.991022645</v>
      </c>
      <c r="R53" s="20"/>
      <c r="S53" s="20" t="s">
        <v>58</v>
      </c>
      <c r="T53" s="20">
        <f>'SO2'!S53</f>
        <v>7159568.5069708377</v>
      </c>
      <c r="U53" s="20">
        <f>'SO2'!AH53</f>
        <v>1643060.7552753645</v>
      </c>
      <c r="V53" s="20">
        <f>'SO2'!CA53</f>
        <v>1126860.561201388</v>
      </c>
      <c r="W53" s="20">
        <f>'SO2'!AW53+'SO2'!BL53+'SO2'!DT53</f>
        <v>74180.349759259712</v>
      </c>
      <c r="X53" s="20">
        <f>'SO2'!DE53+'SO2'!EI53+'SO2'!EX53</f>
        <v>26022.391866248239</v>
      </c>
      <c r="Y53" s="20">
        <f>'SO2'!CP53</f>
        <v>49093.684300000008</v>
      </c>
      <c r="Z53" s="20">
        <f t="shared" si="2"/>
        <v>10078786.249373099</v>
      </c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</row>
    <row r="54" spans="1:37">
      <c r="E54" s="1" t="s">
        <v>137</v>
      </c>
      <c r="F54" s="1" t="s">
        <v>139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8"/>
  <dimension ref="A1:P53"/>
  <sheetViews>
    <sheetView workbookViewId="0">
      <selection activeCell="C15" sqref="C15"/>
    </sheetView>
  </sheetViews>
  <sheetFormatPr defaultRowHeight="15"/>
  <cols>
    <col min="1" max="1" width="21.85546875" style="99" bestFit="1" customWidth="1"/>
    <col min="2" max="2" width="8.5703125" style="99" customWidth="1"/>
    <col min="3" max="3" width="9.140625" style="98"/>
    <col min="4" max="4" width="6.5703125" style="99" bestFit="1" customWidth="1"/>
    <col min="5" max="5" width="11.140625" style="98" customWidth="1"/>
    <col min="6" max="6" width="12.42578125" style="99" customWidth="1"/>
    <col min="7" max="7" width="12.85546875" style="99" customWidth="1"/>
    <col min="8" max="8" width="8.5703125" style="99" customWidth="1"/>
    <col min="9" max="9" width="9.140625" style="98"/>
    <col min="10" max="10" width="10.42578125" style="99" bestFit="1" customWidth="1"/>
    <col min="11" max="11" width="10.140625" style="99" customWidth="1"/>
    <col min="12" max="12" width="8.7109375" style="99" customWidth="1"/>
    <col min="13" max="13" width="0" style="99" hidden="1" customWidth="1"/>
    <col min="14" max="16384" width="9.140625" style="99"/>
  </cols>
  <sheetData>
    <row r="1" spans="1:16">
      <c r="A1" s="97"/>
      <c r="B1" s="97"/>
      <c r="C1" s="100"/>
      <c r="D1" s="97"/>
      <c r="E1" s="109" t="s">
        <v>202</v>
      </c>
      <c r="F1" s="97"/>
      <c r="G1" s="97"/>
      <c r="H1" s="97"/>
      <c r="I1" s="100"/>
      <c r="J1" s="97"/>
      <c r="K1" s="97"/>
      <c r="L1" s="97"/>
    </row>
    <row r="2" spans="1:16" ht="60">
      <c r="A2" s="110" t="s">
        <v>188</v>
      </c>
      <c r="B2" s="113" t="s">
        <v>205</v>
      </c>
      <c r="C2" s="113" t="s">
        <v>207</v>
      </c>
      <c r="D2" s="110" t="s">
        <v>204</v>
      </c>
      <c r="E2" s="111" t="s">
        <v>203</v>
      </c>
      <c r="F2" s="112" t="s">
        <v>335</v>
      </c>
      <c r="G2" s="112" t="s">
        <v>336</v>
      </c>
      <c r="H2" s="113" t="s">
        <v>205</v>
      </c>
      <c r="I2" s="113" t="s">
        <v>207</v>
      </c>
      <c r="J2" s="113" t="s">
        <v>206</v>
      </c>
      <c r="K2" s="113" t="s">
        <v>313</v>
      </c>
      <c r="L2" s="113" t="s">
        <v>312</v>
      </c>
      <c r="M2" s="164" t="s">
        <v>208</v>
      </c>
      <c r="N2" s="164" t="s">
        <v>209</v>
      </c>
    </row>
    <row r="3" spans="1:16">
      <c r="A3" s="110" t="s">
        <v>237</v>
      </c>
      <c r="B3" s="111">
        <v>1</v>
      </c>
      <c r="C3" s="111">
        <v>0</v>
      </c>
      <c r="D3" s="110" t="s">
        <v>238</v>
      </c>
      <c r="E3" s="111">
        <v>4</v>
      </c>
      <c r="F3" s="111">
        <v>0</v>
      </c>
      <c r="G3" s="111">
        <v>1</v>
      </c>
      <c r="H3" s="111">
        <v>1</v>
      </c>
      <c r="I3" s="111">
        <v>0</v>
      </c>
      <c r="J3" s="111">
        <v>1</v>
      </c>
      <c r="K3" s="111">
        <f>1-L3</f>
        <v>1</v>
      </c>
      <c r="L3" s="111">
        <v>0</v>
      </c>
      <c r="M3" s="110"/>
      <c r="N3" s="110">
        <f t="shared" ref="N3:N34" si="0">(F3*1)+(G3*2)</f>
        <v>2</v>
      </c>
    </row>
    <row r="4" spans="1:16">
      <c r="A4" s="110" t="s">
        <v>294</v>
      </c>
      <c r="B4" s="111">
        <v>0</v>
      </c>
      <c r="C4" s="111">
        <v>0</v>
      </c>
      <c r="D4" s="110" t="s">
        <v>295</v>
      </c>
      <c r="E4" s="111">
        <v>9</v>
      </c>
      <c r="F4" s="111">
        <v>0</v>
      </c>
      <c r="G4" s="111">
        <v>0</v>
      </c>
      <c r="H4" s="111">
        <v>0</v>
      </c>
      <c r="I4" s="111">
        <v>0</v>
      </c>
      <c r="J4" s="111">
        <v>0</v>
      </c>
      <c r="K4" s="111">
        <f t="shared" ref="K4:K52" si="1">1-L4</f>
        <v>0</v>
      </c>
      <c r="L4" s="111">
        <v>1</v>
      </c>
      <c r="M4" s="110"/>
      <c r="N4" s="110">
        <f t="shared" si="0"/>
        <v>0</v>
      </c>
    </row>
    <row r="5" spans="1:16">
      <c r="A5" s="110" t="s">
        <v>265</v>
      </c>
      <c r="B5" s="111">
        <v>1</v>
      </c>
      <c r="C5" s="111">
        <v>0</v>
      </c>
      <c r="D5" s="110" t="s">
        <v>266</v>
      </c>
      <c r="E5" s="111">
        <v>6</v>
      </c>
      <c r="F5" s="111">
        <v>0</v>
      </c>
      <c r="G5" s="111">
        <v>0</v>
      </c>
      <c r="H5" s="111">
        <v>1</v>
      </c>
      <c r="I5" s="111">
        <v>0</v>
      </c>
      <c r="J5" s="111">
        <v>1</v>
      </c>
      <c r="K5" s="111">
        <f t="shared" si="1"/>
        <v>1</v>
      </c>
      <c r="L5" s="111">
        <v>0</v>
      </c>
      <c r="M5" s="110"/>
      <c r="N5" s="110">
        <f t="shared" si="0"/>
        <v>0</v>
      </c>
    </row>
    <row r="6" spans="1:16">
      <c r="A6" s="110" t="s">
        <v>296</v>
      </c>
      <c r="B6" s="111">
        <v>0</v>
      </c>
      <c r="C6" s="111">
        <v>0</v>
      </c>
      <c r="D6" s="110" t="s">
        <v>297</v>
      </c>
      <c r="E6" s="111">
        <v>9</v>
      </c>
      <c r="F6" s="111">
        <v>0</v>
      </c>
      <c r="G6" s="111">
        <v>0</v>
      </c>
      <c r="H6" s="111">
        <v>0</v>
      </c>
      <c r="I6" s="111">
        <v>0</v>
      </c>
      <c r="J6" s="111">
        <v>0</v>
      </c>
      <c r="K6" s="111">
        <f t="shared" si="1"/>
        <v>0</v>
      </c>
      <c r="L6" s="111">
        <v>1</v>
      </c>
      <c r="M6" s="110"/>
      <c r="N6" s="110">
        <f t="shared" si="0"/>
        <v>0</v>
      </c>
    </row>
    <row r="7" spans="1:16">
      <c r="A7" s="110" t="s">
        <v>283</v>
      </c>
      <c r="B7" s="111">
        <v>0</v>
      </c>
      <c r="C7" s="111">
        <v>0</v>
      </c>
      <c r="D7" s="110" t="s">
        <v>124</v>
      </c>
      <c r="E7" s="111">
        <v>8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f t="shared" si="1"/>
        <v>0</v>
      </c>
      <c r="L7" s="111">
        <v>1</v>
      </c>
      <c r="M7" s="110"/>
      <c r="N7" s="110">
        <f t="shared" si="0"/>
        <v>0</v>
      </c>
    </row>
    <row r="8" spans="1:16">
      <c r="A8" s="110" t="s">
        <v>210</v>
      </c>
      <c r="B8" s="111">
        <v>0</v>
      </c>
      <c r="C8" s="111">
        <v>0</v>
      </c>
      <c r="D8" s="110" t="s">
        <v>211</v>
      </c>
      <c r="E8" s="111">
        <v>1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f t="shared" si="1"/>
        <v>1</v>
      </c>
      <c r="L8" s="111">
        <v>0</v>
      </c>
      <c r="M8" s="110"/>
      <c r="N8" s="110">
        <f t="shared" si="0"/>
        <v>0</v>
      </c>
    </row>
    <row r="9" spans="1:16">
      <c r="A9" s="110" t="s">
        <v>226</v>
      </c>
      <c r="B9" s="111">
        <v>0</v>
      </c>
      <c r="C9" s="111">
        <v>0</v>
      </c>
      <c r="D9" s="110" t="s">
        <v>85</v>
      </c>
      <c r="E9" s="111">
        <v>3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f t="shared" si="1"/>
        <v>1</v>
      </c>
      <c r="L9" s="111">
        <v>0</v>
      </c>
      <c r="M9" s="110"/>
      <c r="N9" s="110">
        <f t="shared" si="0"/>
        <v>0</v>
      </c>
    </row>
    <row r="10" spans="1:16">
      <c r="A10" s="114" t="s">
        <v>227</v>
      </c>
      <c r="B10" s="115">
        <v>0</v>
      </c>
      <c r="C10" s="111">
        <v>0</v>
      </c>
      <c r="D10" s="114" t="s">
        <v>228</v>
      </c>
      <c r="E10" s="115">
        <v>3</v>
      </c>
      <c r="F10" s="111">
        <v>0</v>
      </c>
      <c r="G10" s="115">
        <v>0</v>
      </c>
      <c r="H10" s="115">
        <v>0</v>
      </c>
      <c r="I10" s="111">
        <v>0</v>
      </c>
      <c r="J10" s="115">
        <v>0</v>
      </c>
      <c r="K10" s="111">
        <f t="shared" si="1"/>
        <v>1</v>
      </c>
      <c r="L10" s="115">
        <v>0</v>
      </c>
      <c r="M10" s="115"/>
      <c r="N10" s="114">
        <f t="shared" si="0"/>
        <v>0</v>
      </c>
      <c r="O10" s="101"/>
      <c r="P10" s="101"/>
    </row>
    <row r="11" spans="1:16">
      <c r="A11" s="110" t="s">
        <v>239</v>
      </c>
      <c r="B11" s="111">
        <v>1</v>
      </c>
      <c r="C11" s="111">
        <v>0</v>
      </c>
      <c r="D11" s="110" t="s">
        <v>240</v>
      </c>
      <c r="E11" s="111">
        <v>4</v>
      </c>
      <c r="F11" s="111">
        <v>0</v>
      </c>
      <c r="G11" s="111">
        <v>0</v>
      </c>
      <c r="H11" s="111">
        <v>1</v>
      </c>
      <c r="I11" s="111">
        <v>0</v>
      </c>
      <c r="J11" s="111">
        <v>1</v>
      </c>
      <c r="K11" s="111">
        <f t="shared" si="1"/>
        <v>1</v>
      </c>
      <c r="L11" s="111">
        <v>0</v>
      </c>
      <c r="M11" s="110"/>
      <c r="N11" s="110">
        <f t="shared" si="0"/>
        <v>0</v>
      </c>
    </row>
    <row r="12" spans="1:16">
      <c r="A12" s="110" t="s">
        <v>241</v>
      </c>
      <c r="B12" s="111">
        <v>1</v>
      </c>
      <c r="C12" s="111">
        <v>0</v>
      </c>
      <c r="D12" s="110" t="s">
        <v>242</v>
      </c>
      <c r="E12" s="111">
        <v>4</v>
      </c>
      <c r="F12" s="111">
        <v>0</v>
      </c>
      <c r="G12" s="111">
        <v>1</v>
      </c>
      <c r="H12" s="111">
        <v>1</v>
      </c>
      <c r="I12" s="111">
        <v>0</v>
      </c>
      <c r="J12" s="111">
        <v>1</v>
      </c>
      <c r="K12" s="111">
        <f t="shared" si="1"/>
        <v>1</v>
      </c>
      <c r="L12" s="111">
        <v>0</v>
      </c>
      <c r="M12" s="110"/>
      <c r="N12" s="110">
        <f t="shared" si="0"/>
        <v>2</v>
      </c>
    </row>
    <row r="13" spans="1:16">
      <c r="A13" s="110" t="s">
        <v>300</v>
      </c>
      <c r="B13" s="111">
        <v>0</v>
      </c>
      <c r="C13" s="111">
        <v>0</v>
      </c>
      <c r="D13" s="110" t="s">
        <v>301</v>
      </c>
      <c r="E13" s="111">
        <v>10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f t="shared" si="1"/>
        <v>0</v>
      </c>
      <c r="L13" s="111">
        <v>1</v>
      </c>
      <c r="M13" s="110"/>
      <c r="N13" s="110">
        <f t="shared" si="0"/>
        <v>0</v>
      </c>
    </row>
    <row r="14" spans="1:16">
      <c r="A14" s="110" t="s">
        <v>253</v>
      </c>
      <c r="B14" s="115">
        <v>1</v>
      </c>
      <c r="C14" s="115">
        <v>0</v>
      </c>
      <c r="D14" s="110" t="s">
        <v>254</v>
      </c>
      <c r="E14" s="115">
        <v>5</v>
      </c>
      <c r="F14" s="115">
        <v>1</v>
      </c>
      <c r="G14" s="115">
        <v>0</v>
      </c>
      <c r="H14" s="115">
        <v>1</v>
      </c>
      <c r="I14" s="115">
        <v>0</v>
      </c>
      <c r="J14" s="115">
        <v>1</v>
      </c>
      <c r="K14" s="115">
        <f t="shared" si="1"/>
        <v>1</v>
      </c>
      <c r="L14" s="115">
        <v>0</v>
      </c>
      <c r="M14" s="111">
        <v>1</v>
      </c>
      <c r="N14" s="110">
        <f t="shared" si="0"/>
        <v>1</v>
      </c>
    </row>
    <row r="15" spans="1:16">
      <c r="A15" s="110" t="s">
        <v>255</v>
      </c>
      <c r="B15" s="115">
        <v>1</v>
      </c>
      <c r="C15" s="115">
        <v>0</v>
      </c>
      <c r="D15" s="110" t="s">
        <v>256</v>
      </c>
      <c r="E15" s="115">
        <v>5</v>
      </c>
      <c r="F15" s="115">
        <v>1</v>
      </c>
      <c r="G15" s="115">
        <v>0</v>
      </c>
      <c r="H15" s="115">
        <v>1</v>
      </c>
      <c r="I15" s="115">
        <v>0</v>
      </c>
      <c r="J15" s="115">
        <v>1</v>
      </c>
      <c r="K15" s="115">
        <f t="shared" si="1"/>
        <v>1</v>
      </c>
      <c r="L15" s="115">
        <v>0</v>
      </c>
      <c r="M15" s="110"/>
      <c r="N15" s="110">
        <f t="shared" si="0"/>
        <v>1</v>
      </c>
    </row>
    <row r="16" spans="1:16">
      <c r="A16" s="110" t="s">
        <v>275</v>
      </c>
      <c r="B16" s="115">
        <v>1</v>
      </c>
      <c r="C16" s="115">
        <v>1</v>
      </c>
      <c r="D16" s="110" t="s">
        <v>276</v>
      </c>
      <c r="E16" s="115">
        <v>7</v>
      </c>
      <c r="F16" s="115">
        <v>1</v>
      </c>
      <c r="G16" s="115">
        <v>0</v>
      </c>
      <c r="H16" s="115">
        <v>1</v>
      </c>
      <c r="I16" s="115">
        <v>1</v>
      </c>
      <c r="J16" s="115">
        <v>1</v>
      </c>
      <c r="K16" s="115">
        <f t="shared" si="1"/>
        <v>1</v>
      </c>
      <c r="L16" s="115">
        <v>0</v>
      </c>
      <c r="M16" s="110"/>
      <c r="N16" s="110">
        <f t="shared" si="0"/>
        <v>1</v>
      </c>
    </row>
    <row r="17" spans="1:14">
      <c r="A17" s="110" t="s">
        <v>277</v>
      </c>
      <c r="B17" s="115">
        <v>1</v>
      </c>
      <c r="C17" s="115">
        <v>1</v>
      </c>
      <c r="D17" s="110" t="s">
        <v>278</v>
      </c>
      <c r="E17" s="115">
        <v>7</v>
      </c>
      <c r="F17" s="115">
        <v>0</v>
      </c>
      <c r="G17" s="115">
        <v>1</v>
      </c>
      <c r="H17" s="115">
        <v>1</v>
      </c>
      <c r="I17" s="115">
        <v>1</v>
      </c>
      <c r="J17" s="115">
        <v>1</v>
      </c>
      <c r="K17" s="115">
        <f t="shared" si="1"/>
        <v>1</v>
      </c>
      <c r="L17" s="115">
        <v>0</v>
      </c>
      <c r="M17" s="110"/>
      <c r="N17" s="110">
        <f t="shared" si="0"/>
        <v>2</v>
      </c>
    </row>
    <row r="18" spans="1:14">
      <c r="A18" s="110" t="s">
        <v>243</v>
      </c>
      <c r="B18" s="115">
        <v>1</v>
      </c>
      <c r="C18" s="115">
        <v>0</v>
      </c>
      <c r="D18" s="110" t="s">
        <v>244</v>
      </c>
      <c r="E18" s="115">
        <v>4</v>
      </c>
      <c r="F18" s="115">
        <v>1</v>
      </c>
      <c r="G18" s="115">
        <v>0</v>
      </c>
      <c r="H18" s="115">
        <v>1</v>
      </c>
      <c r="I18" s="115">
        <v>0</v>
      </c>
      <c r="J18" s="115">
        <v>1</v>
      </c>
      <c r="K18" s="115">
        <f t="shared" si="1"/>
        <v>1</v>
      </c>
      <c r="L18" s="115">
        <v>0</v>
      </c>
      <c r="M18" s="110"/>
      <c r="N18" s="110">
        <f t="shared" si="0"/>
        <v>1</v>
      </c>
    </row>
    <row r="19" spans="1:14">
      <c r="A19" s="110" t="s">
        <v>267</v>
      </c>
      <c r="B19" s="115">
        <v>1</v>
      </c>
      <c r="C19" s="115">
        <v>0</v>
      </c>
      <c r="D19" s="110" t="s">
        <v>268</v>
      </c>
      <c r="E19" s="115">
        <v>6</v>
      </c>
      <c r="F19" s="115">
        <v>0</v>
      </c>
      <c r="G19" s="115">
        <v>0</v>
      </c>
      <c r="H19" s="115">
        <v>1</v>
      </c>
      <c r="I19" s="115">
        <v>0</v>
      </c>
      <c r="J19" s="115">
        <v>1</v>
      </c>
      <c r="K19" s="115">
        <f t="shared" si="1"/>
        <v>1</v>
      </c>
      <c r="L19" s="115">
        <v>0</v>
      </c>
      <c r="M19" s="110"/>
      <c r="N19" s="110">
        <f t="shared" si="0"/>
        <v>0</v>
      </c>
    </row>
    <row r="20" spans="1:14">
      <c r="A20" s="110" t="s">
        <v>212</v>
      </c>
      <c r="B20" s="115">
        <v>0</v>
      </c>
      <c r="C20" s="115">
        <v>0</v>
      </c>
      <c r="D20" s="110" t="s">
        <v>213</v>
      </c>
      <c r="E20" s="115">
        <v>1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f t="shared" si="1"/>
        <v>1</v>
      </c>
      <c r="L20" s="115">
        <v>0</v>
      </c>
      <c r="M20" s="110"/>
      <c r="N20" s="110">
        <f t="shared" si="0"/>
        <v>0</v>
      </c>
    </row>
    <row r="21" spans="1:14">
      <c r="A21" s="110" t="s">
        <v>229</v>
      </c>
      <c r="B21" s="115">
        <v>1</v>
      </c>
      <c r="C21" s="115">
        <v>0</v>
      </c>
      <c r="D21" s="110" t="s">
        <v>230</v>
      </c>
      <c r="E21" s="115">
        <v>3</v>
      </c>
      <c r="F21" s="115">
        <v>1</v>
      </c>
      <c r="G21" s="115">
        <v>0</v>
      </c>
      <c r="H21" s="115">
        <v>1</v>
      </c>
      <c r="I21" s="115">
        <v>0</v>
      </c>
      <c r="J21" s="115">
        <v>1</v>
      </c>
      <c r="K21" s="115">
        <f t="shared" si="1"/>
        <v>1</v>
      </c>
      <c r="L21" s="115">
        <v>0</v>
      </c>
      <c r="M21" s="111">
        <v>1</v>
      </c>
      <c r="N21" s="110">
        <f t="shared" si="0"/>
        <v>1</v>
      </c>
    </row>
    <row r="22" spans="1:14">
      <c r="A22" s="110" t="s">
        <v>214</v>
      </c>
      <c r="B22" s="115">
        <v>0</v>
      </c>
      <c r="C22" s="115">
        <v>0</v>
      </c>
      <c r="D22" s="110" t="s">
        <v>215</v>
      </c>
      <c r="E22" s="115">
        <v>1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f t="shared" si="1"/>
        <v>1</v>
      </c>
      <c r="L22" s="115">
        <v>0</v>
      </c>
      <c r="M22" s="110"/>
      <c r="N22" s="110">
        <f t="shared" si="0"/>
        <v>0</v>
      </c>
    </row>
    <row r="23" spans="1:14">
      <c r="A23" s="110" t="s">
        <v>257</v>
      </c>
      <c r="B23" s="115">
        <v>1</v>
      </c>
      <c r="C23" s="115">
        <v>1</v>
      </c>
      <c r="D23" s="110" t="s">
        <v>258</v>
      </c>
      <c r="E23" s="115">
        <v>5</v>
      </c>
      <c r="F23" s="115">
        <v>1</v>
      </c>
      <c r="G23" s="115">
        <v>0</v>
      </c>
      <c r="H23" s="115">
        <v>1</v>
      </c>
      <c r="I23" s="115">
        <v>1</v>
      </c>
      <c r="J23" s="115">
        <v>1</v>
      </c>
      <c r="K23" s="115">
        <f t="shared" si="1"/>
        <v>1</v>
      </c>
      <c r="L23" s="115">
        <v>0</v>
      </c>
      <c r="M23" s="111">
        <v>1</v>
      </c>
      <c r="N23" s="110">
        <f t="shared" si="0"/>
        <v>1</v>
      </c>
    </row>
    <row r="24" spans="1:14">
      <c r="A24" s="110" t="s">
        <v>259</v>
      </c>
      <c r="B24" s="115">
        <v>0</v>
      </c>
      <c r="C24" s="115">
        <v>0</v>
      </c>
      <c r="D24" s="110" t="s">
        <v>260</v>
      </c>
      <c r="E24" s="115">
        <v>5</v>
      </c>
      <c r="F24" s="115">
        <v>0</v>
      </c>
      <c r="G24" s="115">
        <v>1</v>
      </c>
      <c r="H24" s="115">
        <v>0</v>
      </c>
      <c r="I24" s="115">
        <v>0</v>
      </c>
      <c r="J24" s="115">
        <v>1</v>
      </c>
      <c r="K24" s="115">
        <f t="shared" si="1"/>
        <v>1</v>
      </c>
      <c r="L24" s="115">
        <v>0</v>
      </c>
      <c r="M24" s="110"/>
      <c r="N24" s="110">
        <f t="shared" si="0"/>
        <v>2</v>
      </c>
    </row>
    <row r="25" spans="1:14">
      <c r="A25" s="110" t="s">
        <v>245</v>
      </c>
      <c r="B25" s="115">
        <v>1</v>
      </c>
      <c r="C25" s="115">
        <v>0</v>
      </c>
      <c r="D25" s="110" t="s">
        <v>246</v>
      </c>
      <c r="E25" s="115">
        <v>4</v>
      </c>
      <c r="F25" s="115">
        <v>0</v>
      </c>
      <c r="G25" s="115">
        <v>0</v>
      </c>
      <c r="H25" s="115">
        <v>1</v>
      </c>
      <c r="I25" s="115">
        <v>0</v>
      </c>
      <c r="J25" s="115">
        <v>1</v>
      </c>
      <c r="K25" s="115">
        <f t="shared" si="1"/>
        <v>1</v>
      </c>
      <c r="L25" s="115">
        <v>0</v>
      </c>
      <c r="M25" s="110"/>
      <c r="N25" s="110">
        <f t="shared" si="0"/>
        <v>0</v>
      </c>
    </row>
    <row r="26" spans="1:14">
      <c r="A26" s="110" t="s">
        <v>279</v>
      </c>
      <c r="B26" s="115">
        <v>1</v>
      </c>
      <c r="C26" s="115">
        <v>1</v>
      </c>
      <c r="D26" s="110" t="s">
        <v>280</v>
      </c>
      <c r="E26" s="115">
        <v>7</v>
      </c>
      <c r="F26" s="115">
        <v>1</v>
      </c>
      <c r="G26" s="115">
        <v>0</v>
      </c>
      <c r="H26" s="115">
        <v>1</v>
      </c>
      <c r="I26" s="115">
        <v>1</v>
      </c>
      <c r="J26" s="115">
        <v>1</v>
      </c>
      <c r="K26" s="115">
        <f t="shared" si="1"/>
        <v>1</v>
      </c>
      <c r="L26" s="115">
        <v>0</v>
      </c>
      <c r="M26" s="110"/>
      <c r="N26" s="110">
        <f t="shared" si="0"/>
        <v>1</v>
      </c>
    </row>
    <row r="27" spans="1:14">
      <c r="A27" s="110" t="s">
        <v>284</v>
      </c>
      <c r="B27" s="115">
        <v>0</v>
      </c>
      <c r="C27" s="115">
        <v>0</v>
      </c>
      <c r="D27" s="110" t="s">
        <v>285</v>
      </c>
      <c r="E27" s="115">
        <v>8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f t="shared" si="1"/>
        <v>0</v>
      </c>
      <c r="L27" s="115">
        <v>1</v>
      </c>
      <c r="M27" s="110"/>
      <c r="N27" s="110">
        <f t="shared" si="0"/>
        <v>0</v>
      </c>
    </row>
    <row r="28" spans="1:14">
      <c r="A28" s="110" t="s">
        <v>281</v>
      </c>
      <c r="B28" s="111">
        <v>0</v>
      </c>
      <c r="C28" s="111">
        <v>0</v>
      </c>
      <c r="D28" s="110" t="s">
        <v>282</v>
      </c>
      <c r="E28" s="111">
        <v>7</v>
      </c>
      <c r="F28" s="111">
        <v>0</v>
      </c>
      <c r="G28" s="111">
        <v>1</v>
      </c>
      <c r="H28" s="111">
        <v>0</v>
      </c>
      <c r="I28" s="111">
        <v>0</v>
      </c>
      <c r="J28" s="111">
        <v>1</v>
      </c>
      <c r="K28" s="111">
        <f t="shared" si="1"/>
        <v>1</v>
      </c>
      <c r="L28" s="111">
        <v>0</v>
      </c>
      <c r="M28" s="110"/>
      <c r="N28" s="110">
        <f t="shared" si="0"/>
        <v>2</v>
      </c>
    </row>
    <row r="29" spans="1:14">
      <c r="A29" s="110" t="s">
        <v>298</v>
      </c>
      <c r="B29" s="111">
        <v>0</v>
      </c>
      <c r="C29" s="111">
        <v>0</v>
      </c>
      <c r="D29" s="110" t="s">
        <v>299</v>
      </c>
      <c r="E29" s="111">
        <v>9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f t="shared" si="1"/>
        <v>0</v>
      </c>
      <c r="L29" s="111">
        <v>1</v>
      </c>
      <c r="M29" s="110"/>
      <c r="N29" s="110">
        <f t="shared" si="0"/>
        <v>0</v>
      </c>
    </row>
    <row r="30" spans="1:14">
      <c r="A30" s="110" t="s">
        <v>216</v>
      </c>
      <c r="B30" s="111">
        <v>0</v>
      </c>
      <c r="C30" s="111">
        <v>0</v>
      </c>
      <c r="D30" s="110" t="s">
        <v>217</v>
      </c>
      <c r="E30" s="111">
        <v>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f t="shared" si="1"/>
        <v>1</v>
      </c>
      <c r="L30" s="111">
        <v>0</v>
      </c>
      <c r="M30" s="110"/>
      <c r="N30" s="110">
        <f t="shared" si="0"/>
        <v>0</v>
      </c>
    </row>
    <row r="31" spans="1:14">
      <c r="A31" s="110" t="s">
        <v>222</v>
      </c>
      <c r="B31" s="111">
        <v>1</v>
      </c>
      <c r="C31" s="111">
        <v>0</v>
      </c>
      <c r="D31" s="110" t="s">
        <v>223</v>
      </c>
      <c r="E31" s="111">
        <v>2</v>
      </c>
      <c r="F31" s="111">
        <v>1</v>
      </c>
      <c r="G31" s="111">
        <v>0</v>
      </c>
      <c r="H31" s="111">
        <v>1</v>
      </c>
      <c r="I31" s="111">
        <v>0</v>
      </c>
      <c r="J31" s="111">
        <v>1</v>
      </c>
      <c r="K31" s="111">
        <f t="shared" si="1"/>
        <v>1</v>
      </c>
      <c r="L31" s="111">
        <v>0</v>
      </c>
      <c r="M31" s="111">
        <v>1</v>
      </c>
      <c r="N31" s="110">
        <f t="shared" si="0"/>
        <v>1</v>
      </c>
    </row>
    <row r="32" spans="1:14">
      <c r="A32" s="110" t="s">
        <v>269</v>
      </c>
      <c r="B32" s="111">
        <v>0</v>
      </c>
      <c r="C32" s="111">
        <v>0</v>
      </c>
      <c r="D32" s="110" t="s">
        <v>270</v>
      </c>
      <c r="E32" s="111">
        <v>6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f t="shared" si="1"/>
        <v>0</v>
      </c>
      <c r="L32" s="111">
        <v>1</v>
      </c>
      <c r="M32" s="110"/>
      <c r="N32" s="110">
        <f t="shared" si="0"/>
        <v>0</v>
      </c>
    </row>
    <row r="33" spans="1:14">
      <c r="A33" s="110" t="s">
        <v>224</v>
      </c>
      <c r="B33" s="111">
        <v>1</v>
      </c>
      <c r="C33" s="111">
        <v>0</v>
      </c>
      <c r="D33" s="110" t="s">
        <v>225</v>
      </c>
      <c r="E33" s="111">
        <v>2</v>
      </c>
      <c r="F33" s="111">
        <v>1</v>
      </c>
      <c r="G33" s="111">
        <v>0</v>
      </c>
      <c r="H33" s="111">
        <v>1</v>
      </c>
      <c r="I33" s="111">
        <v>0</v>
      </c>
      <c r="J33" s="111">
        <v>1</v>
      </c>
      <c r="K33" s="111">
        <f t="shared" si="1"/>
        <v>1</v>
      </c>
      <c r="L33" s="111">
        <v>0</v>
      </c>
      <c r="M33" s="111">
        <v>1</v>
      </c>
      <c r="N33" s="110">
        <f t="shared" si="0"/>
        <v>1</v>
      </c>
    </row>
    <row r="34" spans="1:14">
      <c r="A34" s="110" t="s">
        <v>247</v>
      </c>
      <c r="B34" s="111">
        <v>1</v>
      </c>
      <c r="C34" s="111">
        <v>0</v>
      </c>
      <c r="D34" s="110" t="s">
        <v>248</v>
      </c>
      <c r="E34" s="111">
        <v>4</v>
      </c>
      <c r="F34" s="111">
        <v>1</v>
      </c>
      <c r="G34" s="111">
        <v>0</v>
      </c>
      <c r="H34" s="111">
        <v>1</v>
      </c>
      <c r="I34" s="111">
        <v>0</v>
      </c>
      <c r="J34" s="111">
        <v>1</v>
      </c>
      <c r="K34" s="111">
        <f t="shared" si="1"/>
        <v>1</v>
      </c>
      <c r="L34" s="111">
        <v>0</v>
      </c>
      <c r="M34" s="110"/>
      <c r="N34" s="110">
        <f t="shared" si="0"/>
        <v>1</v>
      </c>
    </row>
    <row r="35" spans="1:14">
      <c r="A35" s="110" t="s">
        <v>286</v>
      </c>
      <c r="B35" s="111">
        <v>0</v>
      </c>
      <c r="C35" s="111">
        <v>0</v>
      </c>
      <c r="D35" s="110" t="s">
        <v>287</v>
      </c>
      <c r="E35" s="111">
        <v>8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f t="shared" si="1"/>
        <v>1</v>
      </c>
      <c r="L35" s="111">
        <v>0</v>
      </c>
      <c r="M35" s="110"/>
      <c r="N35" s="110">
        <f t="shared" ref="N35:N52" si="2">(F35*1)+(G35*2)</f>
        <v>0</v>
      </c>
    </row>
    <row r="36" spans="1:14">
      <c r="A36" s="110" t="s">
        <v>261</v>
      </c>
      <c r="B36" s="115">
        <v>1</v>
      </c>
      <c r="C36" s="115">
        <v>0</v>
      </c>
      <c r="D36" s="110" t="s">
        <v>262</v>
      </c>
      <c r="E36" s="111">
        <v>5</v>
      </c>
      <c r="F36" s="115">
        <v>1</v>
      </c>
      <c r="G36" s="115">
        <v>0</v>
      </c>
      <c r="H36" s="115">
        <v>1</v>
      </c>
      <c r="I36" s="115">
        <v>0</v>
      </c>
      <c r="J36" s="115">
        <v>1</v>
      </c>
      <c r="K36" s="115">
        <f t="shared" si="1"/>
        <v>1</v>
      </c>
      <c r="L36" s="115">
        <v>0</v>
      </c>
      <c r="M36" s="114"/>
      <c r="N36" s="110">
        <f t="shared" si="2"/>
        <v>1</v>
      </c>
    </row>
    <row r="37" spans="1:14">
      <c r="A37" s="110" t="s">
        <v>271</v>
      </c>
      <c r="B37" s="115">
        <v>1</v>
      </c>
      <c r="C37" s="115">
        <v>1</v>
      </c>
      <c r="D37" s="110" t="s">
        <v>272</v>
      </c>
      <c r="E37" s="111">
        <v>6</v>
      </c>
      <c r="F37" s="115">
        <v>0</v>
      </c>
      <c r="G37" s="115">
        <v>0</v>
      </c>
      <c r="H37" s="115">
        <v>1</v>
      </c>
      <c r="I37" s="115">
        <v>1</v>
      </c>
      <c r="J37" s="115">
        <v>1</v>
      </c>
      <c r="K37" s="115">
        <f t="shared" si="1"/>
        <v>1</v>
      </c>
      <c r="L37" s="115">
        <v>0</v>
      </c>
      <c r="M37" s="114"/>
      <c r="N37" s="110">
        <f t="shared" si="2"/>
        <v>0</v>
      </c>
    </row>
    <row r="38" spans="1:14">
      <c r="A38" s="110" t="s">
        <v>302</v>
      </c>
      <c r="B38" s="115">
        <v>0</v>
      </c>
      <c r="C38" s="115">
        <v>0</v>
      </c>
      <c r="D38" s="110" t="s">
        <v>303</v>
      </c>
      <c r="E38" s="111">
        <v>10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f t="shared" si="1"/>
        <v>0</v>
      </c>
      <c r="L38" s="115">
        <v>1</v>
      </c>
      <c r="M38" s="114"/>
      <c r="N38" s="110">
        <f t="shared" si="2"/>
        <v>0</v>
      </c>
    </row>
    <row r="39" spans="1:14">
      <c r="A39" s="110" t="s">
        <v>231</v>
      </c>
      <c r="B39" s="115">
        <v>1</v>
      </c>
      <c r="C39" s="115">
        <v>0</v>
      </c>
      <c r="D39" s="110" t="s">
        <v>232</v>
      </c>
      <c r="E39" s="111">
        <v>3</v>
      </c>
      <c r="F39" s="115">
        <v>1</v>
      </c>
      <c r="G39" s="115">
        <v>0</v>
      </c>
      <c r="H39" s="115">
        <v>1</v>
      </c>
      <c r="I39" s="115">
        <v>0</v>
      </c>
      <c r="J39" s="115">
        <v>1</v>
      </c>
      <c r="K39" s="115">
        <f t="shared" si="1"/>
        <v>1</v>
      </c>
      <c r="L39" s="115">
        <v>0</v>
      </c>
      <c r="M39" s="115">
        <v>1</v>
      </c>
      <c r="N39" s="110">
        <f t="shared" si="2"/>
        <v>1</v>
      </c>
    </row>
    <row r="40" spans="1:14">
      <c r="A40" s="110" t="s">
        <v>218</v>
      </c>
      <c r="B40" s="115">
        <v>0</v>
      </c>
      <c r="C40" s="115">
        <v>0</v>
      </c>
      <c r="D40" s="110" t="s">
        <v>219</v>
      </c>
      <c r="E40" s="111">
        <v>1</v>
      </c>
      <c r="F40" s="115">
        <v>0</v>
      </c>
      <c r="G40" s="115">
        <v>0</v>
      </c>
      <c r="H40" s="115">
        <v>0</v>
      </c>
      <c r="I40" s="115">
        <v>0</v>
      </c>
      <c r="J40" s="115">
        <v>0</v>
      </c>
      <c r="K40" s="115">
        <f t="shared" si="1"/>
        <v>1</v>
      </c>
      <c r="L40" s="115">
        <v>0</v>
      </c>
      <c r="M40" s="114"/>
      <c r="N40" s="110">
        <f t="shared" si="2"/>
        <v>0</v>
      </c>
    </row>
    <row r="41" spans="1:14">
      <c r="A41" s="110" t="s">
        <v>249</v>
      </c>
      <c r="B41" s="115">
        <v>1</v>
      </c>
      <c r="C41" s="115">
        <v>0</v>
      </c>
      <c r="D41" s="110" t="s">
        <v>250</v>
      </c>
      <c r="E41" s="111">
        <v>4</v>
      </c>
      <c r="F41" s="115">
        <v>0</v>
      </c>
      <c r="G41" s="115">
        <v>1</v>
      </c>
      <c r="H41" s="115">
        <v>1</v>
      </c>
      <c r="I41" s="115">
        <v>0</v>
      </c>
      <c r="J41" s="115">
        <v>1</v>
      </c>
      <c r="K41" s="115">
        <f t="shared" si="1"/>
        <v>1</v>
      </c>
      <c r="L41" s="115">
        <v>0</v>
      </c>
      <c r="M41" s="114"/>
      <c r="N41" s="110">
        <f t="shared" si="2"/>
        <v>2</v>
      </c>
    </row>
    <row r="42" spans="1:14">
      <c r="A42" s="110" t="s">
        <v>288</v>
      </c>
      <c r="B42" s="115">
        <v>0</v>
      </c>
      <c r="C42" s="115">
        <v>0</v>
      </c>
      <c r="D42" s="110" t="s">
        <v>289</v>
      </c>
      <c r="E42" s="111">
        <v>8</v>
      </c>
      <c r="F42" s="115">
        <v>0</v>
      </c>
      <c r="G42" s="115">
        <v>0</v>
      </c>
      <c r="H42" s="115">
        <v>0</v>
      </c>
      <c r="I42" s="115">
        <v>0</v>
      </c>
      <c r="J42" s="115">
        <v>0</v>
      </c>
      <c r="K42" s="115">
        <f t="shared" si="1"/>
        <v>1</v>
      </c>
      <c r="L42" s="115">
        <v>0</v>
      </c>
      <c r="M42" s="114"/>
      <c r="N42" s="110">
        <f t="shared" si="2"/>
        <v>0</v>
      </c>
    </row>
    <row r="43" spans="1:14">
      <c r="A43" s="110" t="s">
        <v>251</v>
      </c>
      <c r="B43" s="115">
        <v>1</v>
      </c>
      <c r="C43" s="115">
        <v>0</v>
      </c>
      <c r="D43" s="110" t="s">
        <v>252</v>
      </c>
      <c r="E43" s="111">
        <v>4</v>
      </c>
      <c r="F43" s="115">
        <v>1</v>
      </c>
      <c r="G43" s="115">
        <v>0</v>
      </c>
      <c r="H43" s="115">
        <v>1</v>
      </c>
      <c r="I43" s="115">
        <v>0</v>
      </c>
      <c r="J43" s="115">
        <v>1</v>
      </c>
      <c r="K43" s="115">
        <f t="shared" si="1"/>
        <v>1</v>
      </c>
      <c r="L43" s="115">
        <v>0</v>
      </c>
      <c r="M43" s="114"/>
      <c r="N43" s="110">
        <f t="shared" si="2"/>
        <v>1</v>
      </c>
    </row>
    <row r="44" spans="1:14">
      <c r="A44" s="110" t="s">
        <v>273</v>
      </c>
      <c r="B44" s="115">
        <v>1</v>
      </c>
      <c r="C44" s="115">
        <v>0</v>
      </c>
      <c r="D44" s="110" t="s">
        <v>274</v>
      </c>
      <c r="E44" s="111">
        <v>6</v>
      </c>
      <c r="F44" s="115">
        <v>0</v>
      </c>
      <c r="G44" s="115">
        <v>1</v>
      </c>
      <c r="H44" s="115">
        <v>1</v>
      </c>
      <c r="I44" s="115">
        <v>0</v>
      </c>
      <c r="J44" s="115">
        <v>1</v>
      </c>
      <c r="K44" s="115">
        <f t="shared" si="1"/>
        <v>1</v>
      </c>
      <c r="L44" s="115">
        <v>0</v>
      </c>
      <c r="M44" s="115">
        <v>1</v>
      </c>
      <c r="N44" s="110">
        <f t="shared" si="2"/>
        <v>2</v>
      </c>
    </row>
    <row r="45" spans="1:14">
      <c r="A45" s="110" t="s">
        <v>311</v>
      </c>
      <c r="B45" s="115">
        <v>0</v>
      </c>
      <c r="C45" s="115">
        <v>0</v>
      </c>
      <c r="D45" s="110"/>
      <c r="E45" s="111"/>
      <c r="F45" s="115">
        <v>0</v>
      </c>
      <c r="G45" s="115">
        <v>0</v>
      </c>
      <c r="H45" s="115">
        <v>0</v>
      </c>
      <c r="I45" s="115">
        <v>0</v>
      </c>
      <c r="J45" s="115">
        <v>0</v>
      </c>
      <c r="K45" s="115">
        <f t="shared" si="1"/>
        <v>1</v>
      </c>
      <c r="L45" s="115">
        <v>0</v>
      </c>
      <c r="M45" s="115"/>
      <c r="N45" s="110">
        <f t="shared" si="2"/>
        <v>0</v>
      </c>
    </row>
    <row r="46" spans="1:14">
      <c r="A46" s="110" t="s">
        <v>290</v>
      </c>
      <c r="B46" s="115">
        <v>0</v>
      </c>
      <c r="C46" s="115">
        <v>0</v>
      </c>
      <c r="D46" s="110" t="s">
        <v>291</v>
      </c>
      <c r="E46" s="111">
        <v>8</v>
      </c>
      <c r="F46" s="115">
        <v>0</v>
      </c>
      <c r="G46" s="115">
        <v>0</v>
      </c>
      <c r="H46" s="115">
        <v>0</v>
      </c>
      <c r="I46" s="115">
        <v>0</v>
      </c>
      <c r="J46" s="115">
        <v>0</v>
      </c>
      <c r="K46" s="115">
        <f t="shared" si="1"/>
        <v>0</v>
      </c>
      <c r="L46" s="115">
        <v>1</v>
      </c>
      <c r="M46" s="114"/>
      <c r="N46" s="110">
        <f t="shared" si="2"/>
        <v>0</v>
      </c>
    </row>
    <row r="47" spans="1:14">
      <c r="A47" s="110" t="s">
        <v>220</v>
      </c>
      <c r="B47" s="115">
        <v>0</v>
      </c>
      <c r="C47" s="115">
        <v>0</v>
      </c>
      <c r="D47" s="110" t="s">
        <v>221</v>
      </c>
      <c r="E47" s="111">
        <v>1</v>
      </c>
      <c r="F47" s="115">
        <v>0</v>
      </c>
      <c r="G47" s="115">
        <v>0</v>
      </c>
      <c r="H47" s="115">
        <v>0</v>
      </c>
      <c r="I47" s="115">
        <v>0</v>
      </c>
      <c r="J47" s="115">
        <v>0</v>
      </c>
      <c r="K47" s="115">
        <f t="shared" si="1"/>
        <v>1</v>
      </c>
      <c r="L47" s="115">
        <v>0</v>
      </c>
      <c r="M47" s="114"/>
      <c r="N47" s="110">
        <f t="shared" si="2"/>
        <v>0</v>
      </c>
    </row>
    <row r="48" spans="1:14">
      <c r="A48" s="110" t="s">
        <v>233</v>
      </c>
      <c r="B48" s="115">
        <v>1</v>
      </c>
      <c r="C48" s="115">
        <v>0</v>
      </c>
      <c r="D48" s="110" t="s">
        <v>234</v>
      </c>
      <c r="E48" s="111">
        <v>3</v>
      </c>
      <c r="F48" s="115">
        <v>1</v>
      </c>
      <c r="G48" s="115">
        <v>0</v>
      </c>
      <c r="H48" s="115">
        <v>1</v>
      </c>
      <c r="I48" s="115">
        <v>0</v>
      </c>
      <c r="J48" s="115">
        <v>1</v>
      </c>
      <c r="K48" s="115">
        <f t="shared" si="1"/>
        <v>1</v>
      </c>
      <c r="L48" s="115">
        <v>0</v>
      </c>
      <c r="M48" s="114"/>
      <c r="N48" s="110">
        <f t="shared" si="2"/>
        <v>1</v>
      </c>
    </row>
    <row r="49" spans="1:14">
      <c r="A49" s="110" t="s">
        <v>304</v>
      </c>
      <c r="B49" s="115">
        <v>0</v>
      </c>
      <c r="C49" s="115">
        <v>0</v>
      </c>
      <c r="D49" s="110" t="s">
        <v>305</v>
      </c>
      <c r="E49" s="111">
        <v>10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f t="shared" si="1"/>
        <v>0</v>
      </c>
      <c r="L49" s="115">
        <v>1</v>
      </c>
      <c r="M49" s="114"/>
      <c r="N49" s="110">
        <f t="shared" si="2"/>
        <v>0</v>
      </c>
    </row>
    <row r="50" spans="1:14">
      <c r="A50" s="110" t="s">
        <v>235</v>
      </c>
      <c r="B50" s="115">
        <v>1</v>
      </c>
      <c r="C50" s="115">
        <v>0</v>
      </c>
      <c r="D50" s="110" t="s">
        <v>236</v>
      </c>
      <c r="E50" s="111">
        <v>3</v>
      </c>
      <c r="F50" s="115">
        <v>1</v>
      </c>
      <c r="G50" s="115">
        <v>0</v>
      </c>
      <c r="H50" s="115">
        <v>1</v>
      </c>
      <c r="I50" s="115">
        <v>0</v>
      </c>
      <c r="J50" s="115">
        <v>1</v>
      </c>
      <c r="K50" s="115">
        <f t="shared" si="1"/>
        <v>1</v>
      </c>
      <c r="L50" s="115">
        <v>0</v>
      </c>
      <c r="M50" s="114"/>
      <c r="N50" s="110">
        <f t="shared" si="2"/>
        <v>1</v>
      </c>
    </row>
    <row r="51" spans="1:14">
      <c r="A51" s="110" t="s">
        <v>263</v>
      </c>
      <c r="B51" s="115">
        <v>1</v>
      </c>
      <c r="C51" s="115">
        <v>1</v>
      </c>
      <c r="D51" s="110" t="s">
        <v>264</v>
      </c>
      <c r="E51" s="111">
        <v>5</v>
      </c>
      <c r="F51" s="115">
        <v>1</v>
      </c>
      <c r="G51" s="115">
        <v>0</v>
      </c>
      <c r="H51" s="115">
        <v>1</v>
      </c>
      <c r="I51" s="115">
        <v>1</v>
      </c>
      <c r="J51" s="115">
        <v>1</v>
      </c>
      <c r="K51" s="115">
        <f t="shared" si="1"/>
        <v>1</v>
      </c>
      <c r="L51" s="115">
        <v>0</v>
      </c>
      <c r="M51" s="114"/>
      <c r="N51" s="110">
        <f t="shared" si="2"/>
        <v>1</v>
      </c>
    </row>
    <row r="52" spans="1:14">
      <c r="A52" s="110" t="s">
        <v>292</v>
      </c>
      <c r="B52" s="115">
        <v>0</v>
      </c>
      <c r="C52" s="115">
        <v>0</v>
      </c>
      <c r="D52" s="110" t="s">
        <v>293</v>
      </c>
      <c r="E52" s="111">
        <v>8</v>
      </c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f t="shared" si="1"/>
        <v>0</v>
      </c>
      <c r="L52" s="115">
        <v>1</v>
      </c>
      <c r="M52" s="114"/>
      <c r="N52" s="110">
        <f t="shared" si="2"/>
        <v>0</v>
      </c>
    </row>
    <row r="53" spans="1:14" s="108" customFormat="1">
      <c r="A53" s="116" t="s">
        <v>306</v>
      </c>
      <c r="B53" s="116">
        <f t="shared" ref="B53" si="3">SUM(B3:B52)</f>
        <v>26</v>
      </c>
      <c r="C53" s="116">
        <f>SUM(C3:C52)</f>
        <v>6</v>
      </c>
      <c r="D53" s="116"/>
      <c r="E53" s="116"/>
      <c r="F53" s="116">
        <f>SUM(F3:F52)</f>
        <v>16</v>
      </c>
      <c r="G53" s="116">
        <f t="shared" ref="G53:M53" si="4">SUM(G3:G52)</f>
        <v>7</v>
      </c>
      <c r="H53" s="116">
        <f t="shared" si="4"/>
        <v>26</v>
      </c>
      <c r="I53" s="116">
        <f>SUM(I3:I52)</f>
        <v>6</v>
      </c>
      <c r="J53" s="116">
        <f t="shared" si="4"/>
        <v>28</v>
      </c>
      <c r="K53" s="116">
        <f>SUM(K3:K52)</f>
        <v>39</v>
      </c>
      <c r="L53" s="116">
        <f>SUM(L3:L52)</f>
        <v>11</v>
      </c>
      <c r="M53" s="116">
        <f t="shared" si="4"/>
        <v>7</v>
      </c>
      <c r="N53" s="116"/>
    </row>
  </sheetData>
  <sortState ref="A3:L56">
    <sortCondition ref="A3:A56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4"/>
  <dimension ref="A1:BF120"/>
  <sheetViews>
    <sheetView zoomScale="80" zoomScaleNormal="80" workbookViewId="0">
      <pane ySplit="1275" activePane="bottomLeft"/>
      <selection activeCell="R1" sqref="R1:S1048576"/>
      <selection pane="bottomLeft" activeCell="A30" sqref="A30"/>
    </sheetView>
  </sheetViews>
  <sheetFormatPr defaultRowHeight="12.75"/>
  <cols>
    <col min="1" max="1" width="15.28515625" style="8" customWidth="1"/>
    <col min="2" max="2" width="10.5703125" customWidth="1"/>
    <col min="3" max="3" width="9.7109375" customWidth="1"/>
    <col min="4" max="4" width="9.42578125" style="8" customWidth="1"/>
    <col min="5" max="5" width="9.140625" style="74"/>
    <col min="6" max="6" width="11" customWidth="1"/>
    <col min="7" max="7" width="11.28515625" customWidth="1"/>
    <col min="9" max="9" width="17" style="8" customWidth="1"/>
    <col min="10" max="10" width="10.7109375" style="8" customWidth="1"/>
    <col min="11" max="11" width="10.5703125" style="8" customWidth="1"/>
    <col min="12" max="12" width="9.42578125" style="8" customWidth="1"/>
    <col min="13" max="13" width="9.140625" style="74"/>
    <col min="14" max="14" width="12.7109375" style="8" customWidth="1"/>
    <col min="15" max="15" width="12.5703125" style="8" customWidth="1"/>
    <col min="16" max="17" width="9.140625" style="8"/>
    <col min="18" max="19" width="11.85546875" customWidth="1"/>
    <col min="23" max="23" width="9.140625" style="8"/>
    <col min="29" max="29" width="9.140625" style="8"/>
    <col min="30" max="31" width="10" customWidth="1"/>
    <col min="35" max="35" width="9.140625" style="8"/>
    <col min="36" max="36" width="11.140625" customWidth="1"/>
    <col min="37" max="37" width="12.140625" customWidth="1"/>
    <col min="41" max="41" width="9.140625" style="8"/>
    <col min="48" max="48" width="14.85546875" style="8" customWidth="1"/>
    <col min="49" max="54" width="9.140625" style="125"/>
    <col min="55" max="55" width="10.42578125" style="125" customWidth="1"/>
    <col min="56" max="56" width="9.140625" style="125"/>
    <col min="57" max="57" width="9.140625" style="118"/>
    <col min="58" max="58" width="9.140625" style="8"/>
  </cols>
  <sheetData>
    <row r="1" spans="1:58" s="21" customFormat="1">
      <c r="A1" s="126"/>
      <c r="D1" s="23"/>
      <c r="E1" s="127"/>
      <c r="I1" s="23"/>
      <c r="J1" s="126"/>
      <c r="K1" s="126"/>
      <c r="L1" s="126"/>
      <c r="M1" s="127"/>
      <c r="N1" s="126"/>
      <c r="O1" s="126"/>
      <c r="P1" s="126"/>
      <c r="Q1" s="126"/>
      <c r="W1" s="8"/>
      <c r="AC1" s="126"/>
      <c r="AI1" s="126"/>
      <c r="AO1" s="126"/>
      <c r="AP1" s="128"/>
      <c r="AV1" s="126"/>
      <c r="AW1" s="122"/>
      <c r="AX1" s="122"/>
      <c r="AY1" s="122"/>
      <c r="AZ1" s="122"/>
      <c r="BA1" s="122"/>
      <c r="BB1" s="122"/>
      <c r="BC1" s="122"/>
      <c r="BD1" s="122"/>
      <c r="BE1" s="123"/>
      <c r="BF1" s="126"/>
    </row>
    <row r="2" spans="1:58" s="22" customFormat="1" ht="51.75">
      <c r="A2" s="67"/>
      <c r="B2" s="63" t="s">
        <v>163</v>
      </c>
      <c r="C2" s="63" t="s">
        <v>164</v>
      </c>
      <c r="D2" s="63" t="s">
        <v>165</v>
      </c>
      <c r="E2" s="72" t="s">
        <v>166</v>
      </c>
      <c r="F2" s="65" t="s">
        <v>162</v>
      </c>
      <c r="G2" s="63" t="s">
        <v>156</v>
      </c>
      <c r="H2" s="63"/>
      <c r="I2" s="67"/>
      <c r="J2" s="63" t="s">
        <v>158</v>
      </c>
      <c r="K2" s="63" t="s">
        <v>157</v>
      </c>
      <c r="L2" s="63" t="s">
        <v>159</v>
      </c>
      <c r="M2" s="72" t="s">
        <v>160</v>
      </c>
      <c r="N2" s="64" t="s">
        <v>154</v>
      </c>
      <c r="O2" s="64" t="s">
        <v>155</v>
      </c>
      <c r="P2" s="63"/>
      <c r="Q2" s="121"/>
      <c r="R2" s="120" t="s">
        <v>168</v>
      </c>
      <c r="S2" s="63" t="s">
        <v>169</v>
      </c>
      <c r="T2" s="62" t="s">
        <v>170</v>
      </c>
      <c r="U2" s="63" t="s">
        <v>171</v>
      </c>
      <c r="W2" s="121"/>
      <c r="X2" s="120" t="s">
        <v>172</v>
      </c>
      <c r="Y2" s="63" t="s">
        <v>173</v>
      </c>
      <c r="Z2" s="62" t="s">
        <v>174</v>
      </c>
      <c r="AA2" s="63" t="s">
        <v>175</v>
      </c>
      <c r="AC2" s="121"/>
      <c r="AD2" s="120" t="s">
        <v>176</v>
      </c>
      <c r="AE2" s="63" t="s">
        <v>177</v>
      </c>
      <c r="AF2" s="62" t="s">
        <v>178</v>
      </c>
      <c r="AG2" s="63" t="s">
        <v>179</v>
      </c>
      <c r="AI2" s="121"/>
      <c r="AJ2" s="120" t="s">
        <v>180</v>
      </c>
      <c r="AK2" s="63" t="s">
        <v>181</v>
      </c>
      <c r="AL2" s="62" t="s">
        <v>182</v>
      </c>
      <c r="AM2" s="63" t="s">
        <v>183</v>
      </c>
      <c r="AO2" s="121"/>
      <c r="AP2" s="120" t="s">
        <v>184</v>
      </c>
      <c r="AQ2" s="63" t="s">
        <v>185</v>
      </c>
      <c r="AR2" s="62" t="s">
        <v>186</v>
      </c>
      <c r="AS2" s="63" t="s">
        <v>187</v>
      </c>
      <c r="AV2" s="124" t="s">
        <v>332</v>
      </c>
      <c r="AW2" s="125" t="s">
        <v>329</v>
      </c>
      <c r="AX2" s="125" t="s">
        <v>124</v>
      </c>
      <c r="AY2" s="125" t="s">
        <v>330</v>
      </c>
      <c r="AZ2" s="125" t="s">
        <v>125</v>
      </c>
      <c r="BA2" s="125" t="s">
        <v>127</v>
      </c>
      <c r="BB2" s="125" t="s">
        <v>331</v>
      </c>
      <c r="BC2" s="125" t="s">
        <v>84</v>
      </c>
      <c r="BD2" s="125" t="s">
        <v>128</v>
      </c>
      <c r="BE2" s="117" t="s">
        <v>333</v>
      </c>
      <c r="BF2" s="12" t="s">
        <v>334</v>
      </c>
    </row>
    <row r="3" spans="1:58" ht="15">
      <c r="A3" s="70" t="s">
        <v>0</v>
      </c>
      <c r="B3" s="68">
        <v>417340.18069926999</v>
      </c>
      <c r="C3" s="69">
        <v>173565.57</v>
      </c>
      <c r="D3" s="69">
        <f>B3-C3</f>
        <v>243774.61069926998</v>
      </c>
      <c r="E3" s="73">
        <f>D3/B3</f>
        <v>0.58411488270986989</v>
      </c>
      <c r="F3" s="66">
        <v>534699.78778586083</v>
      </c>
      <c r="G3" s="68">
        <v>290925.17708659085</v>
      </c>
      <c r="H3" s="69"/>
      <c r="I3" s="70" t="s">
        <v>0</v>
      </c>
      <c r="J3" s="68">
        <v>76011.966503909905</v>
      </c>
      <c r="K3" s="69">
        <v>69191.977929999994</v>
      </c>
      <c r="L3" s="69">
        <f>J3-K3</f>
        <v>6819.9885739099118</v>
      </c>
      <c r="M3" s="73">
        <f>L3/J3</f>
        <v>8.9722564585394654E-2</v>
      </c>
      <c r="N3" s="68">
        <v>321975.15528559417</v>
      </c>
      <c r="O3" s="68">
        <v>315155.16671168432</v>
      </c>
      <c r="P3" s="69"/>
      <c r="Q3" s="129" t="s">
        <v>0</v>
      </c>
      <c r="R3" s="66">
        <v>197709.41568797064</v>
      </c>
      <c r="S3" s="77">
        <v>188293.07702862064</v>
      </c>
      <c r="T3" s="77">
        <v>24399.46365935</v>
      </c>
      <c r="U3" s="78">
        <v>14983.125</v>
      </c>
      <c r="W3" s="70" t="s">
        <v>0</v>
      </c>
      <c r="X3" s="66">
        <v>92448.851061302077</v>
      </c>
      <c r="Y3" s="79">
        <v>82900.179866492079</v>
      </c>
      <c r="Z3" s="79">
        <v>20996.552554810001</v>
      </c>
      <c r="AA3" s="80">
        <v>11447.881359999999</v>
      </c>
      <c r="AC3" s="70" t="s">
        <v>0</v>
      </c>
      <c r="AD3" s="66">
        <v>307473.96038016834</v>
      </c>
      <c r="AE3" s="81">
        <v>307505.52708964836</v>
      </c>
      <c r="AF3" s="81">
        <v>1355.72729651999</v>
      </c>
      <c r="AG3" s="82">
        <v>1387.2940060000001</v>
      </c>
      <c r="AI3" s="70" t="s">
        <v>0</v>
      </c>
      <c r="AJ3" s="66">
        <v>1246869.9797322406</v>
      </c>
      <c r="AK3" s="83">
        <v>1248501.4602511006</v>
      </c>
      <c r="AL3" s="83">
        <v>20926.549241140001</v>
      </c>
      <c r="AM3" s="84">
        <v>22558.029760000001</v>
      </c>
      <c r="AO3" s="70" t="s">
        <v>0</v>
      </c>
      <c r="AP3" s="66">
        <v>75572.698371595732</v>
      </c>
      <c r="AQ3" s="85">
        <v>75648.386425485733</v>
      </c>
      <c r="AR3" s="85">
        <v>1195.67739011</v>
      </c>
      <c r="AS3" s="86">
        <v>1271.365444</v>
      </c>
      <c r="AV3" s="8" t="s">
        <v>0</v>
      </c>
      <c r="AW3" s="125">
        <v>2425.4096066000002</v>
      </c>
      <c r="AX3" s="125">
        <v>11031.461915</v>
      </c>
      <c r="AY3" s="125">
        <v>650.58204826999997</v>
      </c>
      <c r="AZ3" s="125">
        <v>30004.575073</v>
      </c>
      <c r="BA3" s="125">
        <v>5131.7223432999999</v>
      </c>
      <c r="BB3" s="125">
        <v>1525.7611518000001</v>
      </c>
      <c r="BC3" s="125">
        <v>77549.032613999996</v>
      </c>
      <c r="BD3" s="125">
        <v>630.50926221999998</v>
      </c>
      <c r="BE3" s="118">
        <f>BC3/C3</f>
        <v>0.4467996309060604</v>
      </c>
      <c r="BF3" s="118">
        <f>AZ3/K3</f>
        <v>0.43364239570308238</v>
      </c>
    </row>
    <row r="4" spans="1:58" ht="15">
      <c r="A4" s="70" t="s">
        <v>1</v>
      </c>
      <c r="B4" s="68">
        <v>35600.923085080001</v>
      </c>
      <c r="C4" s="69">
        <v>35600.923089999997</v>
      </c>
      <c r="D4" s="69">
        <f t="shared" ref="D4:D53" si="0">B4-C4</f>
        <v>-4.9199952627532184E-6</v>
      </c>
      <c r="E4" s="73">
        <f t="shared" ref="E4:E52" si="1">D4/B4</f>
        <v>-1.3819853072335475E-10</v>
      </c>
      <c r="F4" s="66">
        <v>65791.555042632041</v>
      </c>
      <c r="G4" s="68">
        <v>65791.555047552043</v>
      </c>
      <c r="H4" s="69"/>
      <c r="I4" s="70" t="s">
        <v>1</v>
      </c>
      <c r="J4" s="68">
        <v>35616.325139539898</v>
      </c>
      <c r="K4" s="69">
        <v>35612.742120000003</v>
      </c>
      <c r="L4" s="69">
        <f t="shared" ref="L4:L53" si="2">J4-K4</f>
        <v>3.5830195398957585</v>
      </c>
      <c r="M4" s="73">
        <f t="shared" ref="M4:M52" si="3">L4/J4</f>
        <v>1.0060048379101374E-4</v>
      </c>
      <c r="N4" s="68">
        <v>248573.85123317465</v>
      </c>
      <c r="O4" s="68">
        <v>248570.26821363476</v>
      </c>
      <c r="P4" s="69"/>
      <c r="Q4" s="70" t="s">
        <v>1</v>
      </c>
      <c r="R4" s="66">
        <v>197268.01751100013</v>
      </c>
      <c r="S4" s="77">
        <v>197305.55338902012</v>
      </c>
      <c r="T4" s="77">
        <v>4909.0937659800002</v>
      </c>
      <c r="U4" s="78">
        <v>4946.6296439999996</v>
      </c>
      <c r="W4" s="70" t="s">
        <v>1</v>
      </c>
      <c r="X4" s="66">
        <v>73185.855479881138</v>
      </c>
      <c r="Y4" s="79">
        <v>73218.299985201142</v>
      </c>
      <c r="Z4" s="79">
        <v>3774.8007496800001</v>
      </c>
      <c r="AA4" s="80">
        <v>3807.2452549999998</v>
      </c>
      <c r="AC4" s="70" t="s">
        <v>1</v>
      </c>
      <c r="AD4" s="66">
        <v>258428.99547525492</v>
      </c>
      <c r="AE4" s="81">
        <v>258422.01764936492</v>
      </c>
      <c r="AF4" s="81">
        <v>756.61890599000003</v>
      </c>
      <c r="AG4" s="82">
        <v>749.64108009999995</v>
      </c>
      <c r="AI4" s="70" t="s">
        <v>1</v>
      </c>
      <c r="AJ4" s="66">
        <v>1333594.2525679155</v>
      </c>
      <c r="AK4" s="83">
        <v>1333556.3391217256</v>
      </c>
      <c r="AL4" s="83">
        <v>13163.068046189899</v>
      </c>
      <c r="AM4" s="84">
        <v>13125.1546</v>
      </c>
      <c r="AO4" s="70" t="s">
        <v>1</v>
      </c>
      <c r="AP4" s="66">
        <v>39384.448858769458</v>
      </c>
      <c r="AQ4" s="85">
        <v>39382.636568329457</v>
      </c>
      <c r="AR4" s="85">
        <v>875.02534333999995</v>
      </c>
      <c r="AS4" s="86">
        <v>873.21305289999998</v>
      </c>
      <c r="AV4" s="8" t="s">
        <v>1</v>
      </c>
      <c r="AW4" s="125">
        <v>265.21552897999999</v>
      </c>
      <c r="AX4" s="125">
        <v>7304.9338994999998</v>
      </c>
      <c r="AY4" s="125">
        <v>496.96225440000001</v>
      </c>
      <c r="AZ4" s="125">
        <v>18343.584641000001</v>
      </c>
      <c r="BA4" s="125">
        <v>1909.6884169</v>
      </c>
      <c r="BB4" s="125">
        <v>600.23199737000004</v>
      </c>
      <c r="BC4" s="125">
        <v>15735.583492</v>
      </c>
      <c r="BD4" s="125">
        <v>381.03403513000001</v>
      </c>
      <c r="BE4" s="118">
        <f t="shared" ref="BE4:BE53" si="4">BC4/C4</f>
        <v>0.4419993114285285</v>
      </c>
      <c r="BF4" s="118">
        <f t="shared" ref="BF4:BF53" si="5">AZ4/K4</f>
        <v>0.51508486988139845</v>
      </c>
    </row>
    <row r="5" spans="1:58" ht="15">
      <c r="A5" s="70" t="s">
        <v>2</v>
      </c>
      <c r="B5" s="68">
        <v>99410.785338799906</v>
      </c>
      <c r="C5" s="69">
        <v>106685.0235</v>
      </c>
      <c r="D5" s="69">
        <f t="shared" si="0"/>
        <v>-7274.23816120009</v>
      </c>
      <c r="E5" s="73">
        <f t="shared" si="1"/>
        <v>-7.3173530783495019E-2</v>
      </c>
      <c r="F5" s="66">
        <v>139599.2286568252</v>
      </c>
      <c r="G5" s="68">
        <v>146873.46681802528</v>
      </c>
      <c r="H5" s="69"/>
      <c r="I5" s="70" t="s">
        <v>2</v>
      </c>
      <c r="J5" s="68">
        <v>36346.971616379902</v>
      </c>
      <c r="K5" s="69">
        <v>37640.457069999997</v>
      </c>
      <c r="L5" s="69">
        <f t="shared" si="2"/>
        <v>-1293.4854536200946</v>
      </c>
      <c r="M5" s="73">
        <f t="shared" si="3"/>
        <v>-3.5587158877279902E-2</v>
      </c>
      <c r="N5" s="68">
        <v>193670.3923992599</v>
      </c>
      <c r="O5" s="68">
        <v>194963.87785287999</v>
      </c>
      <c r="P5" s="69"/>
      <c r="Q5" s="70" t="s">
        <v>2</v>
      </c>
      <c r="R5" s="66">
        <v>149239.34574985915</v>
      </c>
      <c r="S5" s="77">
        <v>149355.94429285915</v>
      </c>
      <c r="T5" s="77">
        <v>3605.8908059999899</v>
      </c>
      <c r="U5" s="78">
        <v>3722.4893489999999</v>
      </c>
      <c r="W5" s="70" t="s">
        <v>2</v>
      </c>
      <c r="X5" s="66">
        <v>62302.172389532796</v>
      </c>
      <c r="Y5" s="79">
        <v>62398.953399602804</v>
      </c>
      <c r="Z5" s="79">
        <v>2922.4143939299902</v>
      </c>
      <c r="AA5" s="80">
        <v>3019.1954040000001</v>
      </c>
      <c r="AC5" s="70" t="s">
        <v>2</v>
      </c>
      <c r="AD5" s="66">
        <v>202202.60234939319</v>
      </c>
      <c r="AE5" s="81">
        <v>202227.29532641318</v>
      </c>
      <c r="AF5" s="81">
        <v>639.25563597999997</v>
      </c>
      <c r="AG5" s="82">
        <v>663.94861300000002</v>
      </c>
      <c r="AI5" s="70" t="s">
        <v>2</v>
      </c>
      <c r="AJ5" s="66">
        <v>878104.86497917387</v>
      </c>
      <c r="AK5" s="83">
        <v>878609.28252864385</v>
      </c>
      <c r="AL5" s="83">
        <v>8744.6974805299997</v>
      </c>
      <c r="AM5" s="84">
        <v>9249.1150300000008</v>
      </c>
      <c r="AO5" s="70" t="s">
        <v>2</v>
      </c>
      <c r="AP5" s="66">
        <v>135462.18569569156</v>
      </c>
      <c r="AQ5" s="85">
        <v>135494.36922858155</v>
      </c>
      <c r="AR5" s="85">
        <v>461.74627820999899</v>
      </c>
      <c r="AS5" s="86">
        <v>493.92981109999999</v>
      </c>
      <c r="AV5" s="8" t="s">
        <v>2</v>
      </c>
      <c r="AW5" s="125">
        <v>663.47250327999996</v>
      </c>
      <c r="AX5" s="125">
        <v>4700.9384899999995</v>
      </c>
      <c r="AY5" s="125">
        <v>267.27295062000002</v>
      </c>
      <c r="AZ5" s="125">
        <v>16899.218461</v>
      </c>
      <c r="BA5" s="125">
        <v>1325.6947256999999</v>
      </c>
      <c r="BB5" s="125">
        <v>309.42398087999999</v>
      </c>
      <c r="BC5" s="125">
        <v>46797.207014</v>
      </c>
      <c r="BD5" s="125">
        <v>307.30874059000001</v>
      </c>
      <c r="BE5" s="118">
        <f t="shared" si="4"/>
        <v>0.4386483264354345</v>
      </c>
      <c r="BF5" s="118">
        <f t="shared" si="5"/>
        <v>0.44896422032209932</v>
      </c>
    </row>
    <row r="6" spans="1:58" ht="15">
      <c r="A6" s="70" t="s">
        <v>3</v>
      </c>
      <c r="B6" s="68">
        <v>7349.7877672000004</v>
      </c>
      <c r="C6" s="69">
        <v>7349.7877669999998</v>
      </c>
      <c r="D6" s="69">
        <f t="shared" si="0"/>
        <v>2.0000061340397224E-7</v>
      </c>
      <c r="E6" s="73">
        <f t="shared" si="1"/>
        <v>2.7211753555186689E-11</v>
      </c>
      <c r="F6" s="66">
        <v>119267.61489224776</v>
      </c>
      <c r="G6" s="68">
        <v>119267.61489204776</v>
      </c>
      <c r="H6" s="69"/>
      <c r="I6" s="70" t="s">
        <v>3</v>
      </c>
      <c r="J6" s="68">
        <v>26873.816167019901</v>
      </c>
      <c r="K6" s="69">
        <v>26776.44815</v>
      </c>
      <c r="L6" s="69">
        <f t="shared" si="2"/>
        <v>97.368017019900435</v>
      </c>
      <c r="M6" s="73">
        <f t="shared" si="3"/>
        <v>3.6231555806872143E-3</v>
      </c>
      <c r="N6" s="68">
        <v>942254.06037206098</v>
      </c>
      <c r="O6" s="68">
        <v>942156.69235504104</v>
      </c>
      <c r="P6" s="69"/>
      <c r="Q6" s="70" t="s">
        <v>3</v>
      </c>
      <c r="R6" s="66">
        <v>474454.98265971051</v>
      </c>
      <c r="S6" s="77">
        <v>474453.69104039052</v>
      </c>
      <c r="T6" s="77">
        <v>1051.4508273199999</v>
      </c>
      <c r="U6" s="78">
        <v>1050.159208</v>
      </c>
      <c r="W6" s="70" t="s">
        <v>3</v>
      </c>
      <c r="X6" s="66">
        <v>245542.02990179893</v>
      </c>
      <c r="Y6" s="79">
        <v>245541.16538068894</v>
      </c>
      <c r="Z6" s="79">
        <v>938.03515941000001</v>
      </c>
      <c r="AA6" s="80">
        <v>937.17063829999995</v>
      </c>
      <c r="AC6" s="70" t="s">
        <v>3</v>
      </c>
      <c r="AD6" s="66">
        <v>1062694.5968455484</v>
      </c>
      <c r="AE6" s="81">
        <v>1062682.8774553284</v>
      </c>
      <c r="AF6" s="81">
        <v>1283.9368552200001</v>
      </c>
      <c r="AG6" s="82">
        <v>1272.2174649999999</v>
      </c>
      <c r="AI6" s="70" t="s">
        <v>3</v>
      </c>
      <c r="AJ6" s="66">
        <v>4225363.9165407149</v>
      </c>
      <c r="AK6" s="83">
        <v>4225048.2758948049</v>
      </c>
      <c r="AL6" s="83">
        <v>55425.915015910097</v>
      </c>
      <c r="AM6" s="84">
        <v>55110.274369999999</v>
      </c>
      <c r="AO6" s="70" t="s">
        <v>3</v>
      </c>
      <c r="AP6" s="66">
        <v>204176.52201918294</v>
      </c>
      <c r="AQ6" s="85">
        <v>204155.65532293296</v>
      </c>
      <c r="AR6" s="85">
        <v>2478.90869624999</v>
      </c>
      <c r="AS6" s="86">
        <v>2458.0419999999999</v>
      </c>
      <c r="AV6" s="8" t="s">
        <v>3</v>
      </c>
      <c r="AW6" s="125">
        <v>22.633825493</v>
      </c>
      <c r="AX6" s="125">
        <v>24372.004624000001</v>
      </c>
      <c r="AY6" s="125">
        <v>1115.8959190999999</v>
      </c>
      <c r="AZ6" s="125">
        <v>12357.353762999999</v>
      </c>
      <c r="BA6" s="125">
        <v>400.22371113000003</v>
      </c>
      <c r="BB6" s="125">
        <v>49.984930079999998</v>
      </c>
      <c r="BC6" s="125">
        <v>3147.2863455000002</v>
      </c>
      <c r="BD6" s="125">
        <v>594.49421597000003</v>
      </c>
      <c r="BE6" s="118">
        <f t="shared" si="4"/>
        <v>0.4282145886757549</v>
      </c>
      <c r="BF6" s="118">
        <f t="shared" si="5"/>
        <v>0.46150085678932734</v>
      </c>
    </row>
    <row r="7" spans="1:58" ht="15">
      <c r="A7" s="70" t="s">
        <v>4</v>
      </c>
      <c r="B7" s="68">
        <v>62105.378708799901</v>
      </c>
      <c r="C7" s="69">
        <v>73858.378400000001</v>
      </c>
      <c r="D7" s="69">
        <f t="shared" si="0"/>
        <v>-11752.999691200101</v>
      </c>
      <c r="E7" s="73">
        <f t="shared" si="1"/>
        <v>-0.18924286326805351</v>
      </c>
      <c r="F7" s="66">
        <v>72227.198480562292</v>
      </c>
      <c r="G7" s="68">
        <v>83980.1981717624</v>
      </c>
      <c r="H7" s="69"/>
      <c r="I7" s="70" t="s">
        <v>4</v>
      </c>
      <c r="J7" s="68">
        <v>49380.7029998</v>
      </c>
      <c r="K7" s="69">
        <v>49330.97608</v>
      </c>
      <c r="L7" s="69">
        <f t="shared" si="2"/>
        <v>49.72691979999945</v>
      </c>
      <c r="M7" s="73">
        <f t="shared" si="3"/>
        <v>1.0070111760093988E-3</v>
      </c>
      <c r="N7" s="68">
        <v>237295.96541503069</v>
      </c>
      <c r="O7" s="68">
        <v>237246.23849523067</v>
      </c>
      <c r="P7" s="69"/>
      <c r="Q7" s="70" t="s">
        <v>4</v>
      </c>
      <c r="R7" s="66">
        <v>174815.4837294379</v>
      </c>
      <c r="S7" s="77">
        <v>175103.82762574792</v>
      </c>
      <c r="T7" s="77">
        <v>3790.0060056899902</v>
      </c>
      <c r="U7" s="78">
        <v>4078.3499019999999</v>
      </c>
      <c r="W7" s="70" t="s">
        <v>4</v>
      </c>
      <c r="X7" s="66">
        <v>64673.090184727902</v>
      </c>
      <c r="Y7" s="79">
        <v>64962.523015117913</v>
      </c>
      <c r="Z7" s="79">
        <v>3091.6328656099899</v>
      </c>
      <c r="AA7" s="80">
        <v>3381.0656960000001</v>
      </c>
      <c r="AC7" s="70" t="s">
        <v>4</v>
      </c>
      <c r="AD7" s="66">
        <v>249314.60446918392</v>
      </c>
      <c r="AE7" s="81">
        <v>249314.35272647391</v>
      </c>
      <c r="AF7" s="81">
        <v>610.80818810999995</v>
      </c>
      <c r="AG7" s="82">
        <v>610.55644540000003</v>
      </c>
      <c r="AI7" s="70" t="s">
        <v>4</v>
      </c>
      <c r="AJ7" s="66">
        <v>1165887.7648732811</v>
      </c>
      <c r="AK7" s="83">
        <v>1165894.2348925811</v>
      </c>
      <c r="AL7" s="83">
        <v>8337.9478566999896</v>
      </c>
      <c r="AM7" s="84">
        <v>8344.4178759999995</v>
      </c>
      <c r="AO7" s="70" t="s">
        <v>4</v>
      </c>
      <c r="AP7" s="66">
        <v>68008.580400288309</v>
      </c>
      <c r="AQ7" s="85">
        <v>68009.164438508305</v>
      </c>
      <c r="AR7" s="85">
        <v>347.36239818000001</v>
      </c>
      <c r="AS7" s="86">
        <v>347.94643639999998</v>
      </c>
      <c r="AV7" s="8" t="s">
        <v>4</v>
      </c>
      <c r="AW7" s="125">
        <v>414.07824224000001</v>
      </c>
      <c r="AX7" s="125">
        <v>3974.0345060999998</v>
      </c>
      <c r="AY7" s="125">
        <v>178.12830220999999</v>
      </c>
      <c r="AZ7" s="125">
        <v>21816.746001</v>
      </c>
      <c r="BA7" s="125">
        <v>1486.7330979000001</v>
      </c>
      <c r="BB7" s="125">
        <v>306.62603632000003</v>
      </c>
      <c r="BC7" s="125">
        <v>32185.754518999998</v>
      </c>
      <c r="BD7" s="125">
        <v>275.71638862999998</v>
      </c>
      <c r="BE7" s="118">
        <f t="shared" si="4"/>
        <v>0.43577662028658887</v>
      </c>
      <c r="BF7" s="118">
        <f t="shared" si="5"/>
        <v>0.44225246963732895</v>
      </c>
    </row>
    <row r="8" spans="1:58" ht="15">
      <c r="A8" s="70" t="s">
        <v>5</v>
      </c>
      <c r="B8" s="68">
        <v>3774.095746</v>
      </c>
      <c r="C8" s="69">
        <v>3883.173487</v>
      </c>
      <c r="D8" s="69">
        <f t="shared" si="0"/>
        <v>-109.07774100000006</v>
      </c>
      <c r="E8" s="73">
        <f t="shared" si="1"/>
        <v>-2.8901688865632734E-2</v>
      </c>
      <c r="F8" s="66">
        <v>24617.7838291724</v>
      </c>
      <c r="G8" s="68">
        <v>24726.861570172401</v>
      </c>
      <c r="H8" s="69"/>
      <c r="I8" s="70" t="s">
        <v>5</v>
      </c>
      <c r="J8" s="68">
        <v>2854.4339920999901</v>
      </c>
      <c r="K8" s="69">
        <v>2860.3613449999998</v>
      </c>
      <c r="L8" s="69">
        <f t="shared" si="2"/>
        <v>-5.9273529000097369</v>
      </c>
      <c r="M8" s="73">
        <f t="shared" si="3"/>
        <v>-2.0765422904906686E-3</v>
      </c>
      <c r="N8" s="68">
        <v>80786.944299321578</v>
      </c>
      <c r="O8" s="68">
        <v>80792.871652221584</v>
      </c>
      <c r="P8" s="69"/>
      <c r="Q8" s="70" t="s">
        <v>5</v>
      </c>
      <c r="R8" s="66">
        <v>26818.77836730086</v>
      </c>
      <c r="S8" s="77">
        <v>26813.483678790861</v>
      </c>
      <c r="T8" s="77">
        <v>456.21765830999902</v>
      </c>
      <c r="U8" s="78">
        <v>450.92296979999998</v>
      </c>
      <c r="W8" s="70" t="s">
        <v>5</v>
      </c>
      <c r="X8" s="66">
        <v>14031.452292123146</v>
      </c>
      <c r="Y8" s="79">
        <v>14024.117379113146</v>
      </c>
      <c r="Z8" s="79">
        <v>424.485800909999</v>
      </c>
      <c r="AA8" s="80">
        <v>417.15088789999999</v>
      </c>
      <c r="AC8" s="70" t="s">
        <v>5</v>
      </c>
      <c r="AD8" s="66">
        <v>109508.44174968668</v>
      </c>
      <c r="AE8" s="81">
        <v>109498.59437022668</v>
      </c>
      <c r="AF8" s="81">
        <v>140.76577656000001</v>
      </c>
      <c r="AG8" s="82">
        <v>130.91839709999999</v>
      </c>
      <c r="AI8" s="70" t="s">
        <v>5</v>
      </c>
      <c r="AJ8" s="66">
        <v>572679.96797464672</v>
      </c>
      <c r="AK8" s="83">
        <v>572787.05199714669</v>
      </c>
      <c r="AL8" s="83">
        <v>9209.4754205000008</v>
      </c>
      <c r="AM8" s="84">
        <v>9316.5594430000001</v>
      </c>
      <c r="AO8" s="70" t="s">
        <v>5</v>
      </c>
      <c r="AP8" s="66">
        <v>7219.1490904267266</v>
      </c>
      <c r="AQ8" s="85">
        <v>7214.689433346728</v>
      </c>
      <c r="AR8" s="85">
        <v>315.28709697999898</v>
      </c>
      <c r="AS8" s="86">
        <v>310.8274399</v>
      </c>
      <c r="AV8" s="8" t="s">
        <v>5</v>
      </c>
      <c r="AW8" s="125">
        <v>47.300457960999999</v>
      </c>
      <c r="AX8" s="125">
        <v>3970.9469371</v>
      </c>
      <c r="AY8" s="125">
        <v>129.33236264999999</v>
      </c>
      <c r="AZ8" s="125">
        <v>1252.9105480000001</v>
      </c>
      <c r="BA8" s="125">
        <v>181.69518977999999</v>
      </c>
      <c r="BB8" s="125">
        <v>14.563982735</v>
      </c>
      <c r="BC8" s="125">
        <v>1691.6046557</v>
      </c>
      <c r="BD8" s="125">
        <v>55.081975210000003</v>
      </c>
      <c r="BE8" s="118">
        <f t="shared" si="4"/>
        <v>0.43562428033749084</v>
      </c>
      <c r="BF8" s="118">
        <f t="shared" si="5"/>
        <v>0.4380252691465456</v>
      </c>
    </row>
    <row r="9" spans="1:58" ht="15">
      <c r="A9" s="70" t="s">
        <v>6</v>
      </c>
      <c r="B9" s="68">
        <v>2172.0670978999901</v>
      </c>
      <c r="C9" s="69">
        <v>2172.067098</v>
      </c>
      <c r="D9" s="69">
        <f t="shared" si="0"/>
        <v>-1.0000985639635473E-7</v>
      </c>
      <c r="E9" s="73">
        <f t="shared" si="1"/>
        <v>-4.604363119953652E-11</v>
      </c>
      <c r="F9" s="66">
        <v>9311.3224893206698</v>
      </c>
      <c r="G9" s="68">
        <v>9311.3224894206796</v>
      </c>
      <c r="H9" s="69"/>
      <c r="I9" s="70" t="s">
        <v>6</v>
      </c>
      <c r="J9" s="68">
        <v>1701.40319479</v>
      </c>
      <c r="K9" s="69">
        <v>1716.666974</v>
      </c>
      <c r="L9" s="69">
        <f t="shared" si="2"/>
        <v>-15.263779209999939</v>
      </c>
      <c r="M9" s="73">
        <f t="shared" si="3"/>
        <v>-8.9712886732200535E-3</v>
      </c>
      <c r="N9" s="68">
        <v>31729.119863631724</v>
      </c>
      <c r="O9" s="68">
        <v>31744.383642841723</v>
      </c>
      <c r="P9" s="69"/>
      <c r="Q9" s="70" t="s">
        <v>6</v>
      </c>
      <c r="R9" s="66">
        <v>10108.666519014647</v>
      </c>
      <c r="S9" s="77">
        <v>10108.734019954647</v>
      </c>
      <c r="T9" s="77">
        <v>392.76199245999902</v>
      </c>
      <c r="U9" s="78">
        <v>392.82949339999999</v>
      </c>
      <c r="W9" s="70" t="s">
        <v>6</v>
      </c>
      <c r="X9" s="66">
        <v>3604.8485107020315</v>
      </c>
      <c r="Y9" s="79">
        <v>3604.8898822420324</v>
      </c>
      <c r="Z9" s="79">
        <v>269.35349575999902</v>
      </c>
      <c r="AA9" s="80">
        <v>269.39486729999999</v>
      </c>
      <c r="AC9" s="70" t="s">
        <v>6</v>
      </c>
      <c r="AD9" s="66">
        <v>26590.846200771568</v>
      </c>
      <c r="AE9" s="81">
        <v>26591.292798521568</v>
      </c>
      <c r="AF9" s="81">
        <v>40.381011819999898</v>
      </c>
      <c r="AG9" s="82">
        <v>40.82760957</v>
      </c>
      <c r="AI9" s="70" t="s">
        <v>6</v>
      </c>
      <c r="AJ9" s="66">
        <v>153499.25004273231</v>
      </c>
      <c r="AK9" s="83">
        <v>153517.11395327232</v>
      </c>
      <c r="AL9" s="83">
        <v>1086.7649314599901</v>
      </c>
      <c r="AM9" s="84">
        <v>1104.6288420000001</v>
      </c>
      <c r="AO9" s="70" t="s">
        <v>6</v>
      </c>
      <c r="AP9" s="66">
        <v>16148.490447244525</v>
      </c>
      <c r="AQ9" s="85">
        <v>16149.885533534525</v>
      </c>
      <c r="AR9" s="85">
        <v>79.324808379999894</v>
      </c>
      <c r="AS9" s="86">
        <v>80.719894670000002</v>
      </c>
      <c r="AV9" s="8" t="s">
        <v>6</v>
      </c>
      <c r="AW9" s="125">
        <v>29.94642073</v>
      </c>
      <c r="AX9" s="125">
        <v>701.90484709999998</v>
      </c>
      <c r="AY9" s="125">
        <v>52.413745486000003</v>
      </c>
      <c r="AZ9" s="125">
        <v>891.06217891999995</v>
      </c>
      <c r="BA9" s="125">
        <v>117.42425492</v>
      </c>
      <c r="BB9" s="125">
        <v>53.891257297000003</v>
      </c>
      <c r="BC9" s="125">
        <v>966.07221289999995</v>
      </c>
      <c r="BD9" s="125">
        <v>23.277074239000001</v>
      </c>
      <c r="BE9" s="118">
        <f t="shared" si="4"/>
        <v>0.44477088842676255</v>
      </c>
      <c r="BF9" s="118">
        <f t="shared" si="5"/>
        <v>0.51906525401589043</v>
      </c>
    </row>
    <row r="10" spans="1:58" ht="15">
      <c r="A10" s="70" t="s">
        <v>7</v>
      </c>
      <c r="B10" s="68">
        <v>0</v>
      </c>
      <c r="C10" s="69">
        <v>0</v>
      </c>
      <c r="D10" s="69">
        <f t="shared" si="0"/>
        <v>0</v>
      </c>
      <c r="E10" s="75" t="s">
        <v>161</v>
      </c>
      <c r="F10" s="66">
        <v>2229.5274010777166</v>
      </c>
      <c r="G10" s="68">
        <v>2229.5274010777166</v>
      </c>
      <c r="H10" s="69"/>
      <c r="I10" s="70" t="s">
        <v>7</v>
      </c>
      <c r="J10" s="68">
        <v>0</v>
      </c>
      <c r="K10" s="69">
        <v>0</v>
      </c>
      <c r="L10" s="69">
        <f t="shared" si="2"/>
        <v>0</v>
      </c>
      <c r="M10" s="75" t="s">
        <v>161</v>
      </c>
      <c r="N10" s="68">
        <v>9772.8382069049549</v>
      </c>
      <c r="O10" s="68">
        <v>9772.8382069049549</v>
      </c>
      <c r="P10" s="69"/>
      <c r="Q10" s="70" t="s">
        <v>7</v>
      </c>
      <c r="R10" s="66">
        <v>3517.0641078504896</v>
      </c>
      <c r="S10" s="77">
        <v>3517.0641078504896</v>
      </c>
      <c r="T10" s="77">
        <v>0</v>
      </c>
      <c r="U10" s="78">
        <v>0</v>
      </c>
      <c r="W10" s="70" t="s">
        <v>7</v>
      </c>
      <c r="X10" s="66">
        <v>1126.7808038231578</v>
      </c>
      <c r="Y10" s="79">
        <v>1126.7808038231578</v>
      </c>
      <c r="Z10" s="79">
        <v>0</v>
      </c>
      <c r="AA10" s="80">
        <v>0</v>
      </c>
      <c r="AC10" s="70" t="s">
        <v>7</v>
      </c>
      <c r="AD10" s="66">
        <v>7273.0783179802502</v>
      </c>
      <c r="AE10" s="81">
        <v>7273.0783179802502</v>
      </c>
      <c r="AF10" s="81">
        <v>0</v>
      </c>
      <c r="AG10" s="82">
        <v>0</v>
      </c>
      <c r="AI10" s="70" t="s">
        <v>7</v>
      </c>
      <c r="AJ10" s="66">
        <v>46162.889093651916</v>
      </c>
      <c r="AK10" s="83">
        <v>46162.889093651916</v>
      </c>
      <c r="AL10" s="83">
        <v>0</v>
      </c>
      <c r="AM10" s="84">
        <v>0</v>
      </c>
      <c r="AO10" s="70" t="s">
        <v>7</v>
      </c>
      <c r="AP10" s="66">
        <v>138.42738126858373</v>
      </c>
      <c r="AQ10" s="85">
        <v>138.42738126858373</v>
      </c>
      <c r="AR10" s="85">
        <v>0</v>
      </c>
      <c r="AS10" s="86">
        <v>0</v>
      </c>
      <c r="AV10" s="8" t="s">
        <v>7</v>
      </c>
      <c r="AW10" s="125">
        <v>0</v>
      </c>
      <c r="AX10" s="125">
        <v>0</v>
      </c>
      <c r="AY10" s="125">
        <v>0</v>
      </c>
      <c r="AZ10" s="125">
        <v>0</v>
      </c>
      <c r="BA10" s="125">
        <v>0</v>
      </c>
      <c r="BB10" s="125">
        <v>0</v>
      </c>
      <c r="BC10" s="125">
        <v>0</v>
      </c>
      <c r="BD10" s="125">
        <v>0</v>
      </c>
      <c r="BE10" s="118" t="e">
        <f t="shared" si="4"/>
        <v>#DIV/0!</v>
      </c>
      <c r="BF10" s="118" t="e">
        <f t="shared" si="5"/>
        <v>#DIV/0!</v>
      </c>
    </row>
    <row r="11" spans="1:58" ht="15">
      <c r="A11" s="70" t="s">
        <v>8</v>
      </c>
      <c r="B11" s="68">
        <v>143601.16616650001</v>
      </c>
      <c r="C11" s="69">
        <v>148068.70180000001</v>
      </c>
      <c r="D11" s="69">
        <f t="shared" si="0"/>
        <v>-4467.535633499996</v>
      </c>
      <c r="E11" s="73">
        <f t="shared" si="1"/>
        <v>-3.1110719729950248E-2</v>
      </c>
      <c r="F11" s="66">
        <v>280232.72879171529</v>
      </c>
      <c r="G11" s="68">
        <v>284700.26442521525</v>
      </c>
      <c r="H11" s="69"/>
      <c r="I11" s="70" t="s">
        <v>8</v>
      </c>
      <c r="J11" s="68">
        <v>100580.96538887</v>
      </c>
      <c r="K11" s="69">
        <v>78507.966820000001</v>
      </c>
      <c r="L11" s="69">
        <f t="shared" si="2"/>
        <v>22072.998568869996</v>
      </c>
      <c r="M11" s="73">
        <f t="shared" si="3"/>
        <v>0.21945502793227845</v>
      </c>
      <c r="N11" s="68">
        <v>638227.43057688384</v>
      </c>
      <c r="O11" s="68">
        <v>616154.43200801394</v>
      </c>
      <c r="P11" s="69"/>
      <c r="Q11" s="70" t="s">
        <v>8</v>
      </c>
      <c r="R11" s="66">
        <v>377895.94507451134</v>
      </c>
      <c r="S11" s="77">
        <v>379849.77812658146</v>
      </c>
      <c r="T11" s="77">
        <v>20561.1003379299</v>
      </c>
      <c r="U11" s="78">
        <v>22514.933389999998</v>
      </c>
      <c r="W11" s="70" t="s">
        <v>8</v>
      </c>
      <c r="X11" s="66">
        <v>208965.51005349576</v>
      </c>
      <c r="Y11" s="79">
        <v>209790.49676130575</v>
      </c>
      <c r="Z11" s="79">
        <v>14075.88896219</v>
      </c>
      <c r="AA11" s="80">
        <v>14900.875669999999</v>
      </c>
      <c r="AC11" s="70" t="s">
        <v>8</v>
      </c>
      <c r="AD11" s="66">
        <v>1012770.3159925691</v>
      </c>
      <c r="AE11" s="81">
        <v>1012778.9438087591</v>
      </c>
      <c r="AF11" s="81">
        <v>2034.3426588100001</v>
      </c>
      <c r="AG11" s="82">
        <v>2042.9704750000001</v>
      </c>
      <c r="AI11" s="70" t="s">
        <v>8</v>
      </c>
      <c r="AJ11" s="66">
        <v>4258384.1571025914</v>
      </c>
      <c r="AK11" s="83">
        <v>4258956.6448825011</v>
      </c>
      <c r="AL11" s="83">
        <v>65647.181200089995</v>
      </c>
      <c r="AM11" s="84">
        <v>66219.668980000002</v>
      </c>
      <c r="AO11" s="70" t="s">
        <v>8</v>
      </c>
      <c r="AP11" s="66">
        <v>57614.156568537866</v>
      </c>
      <c r="AQ11" s="85">
        <v>57699.591636807869</v>
      </c>
      <c r="AR11" s="85">
        <v>3415.8086237299999</v>
      </c>
      <c r="AS11" s="86">
        <v>3501.243692</v>
      </c>
      <c r="AV11" s="8" t="s">
        <v>8</v>
      </c>
      <c r="AW11" s="125">
        <v>2065.5202755999999</v>
      </c>
      <c r="AX11" s="125">
        <v>31884.521401999998</v>
      </c>
      <c r="AY11" s="125">
        <v>1715.0580104999999</v>
      </c>
      <c r="AZ11" s="125">
        <v>30952.054384999999</v>
      </c>
      <c r="BA11" s="125">
        <v>6569.0784137999999</v>
      </c>
      <c r="BB11" s="125">
        <v>3388.4301611000001</v>
      </c>
      <c r="BC11" s="125">
        <v>64005.377565000003</v>
      </c>
      <c r="BD11" s="125">
        <v>996.94058409000002</v>
      </c>
      <c r="BE11" s="118">
        <f t="shared" si="4"/>
        <v>0.43226810789125186</v>
      </c>
      <c r="BF11" s="118">
        <f t="shared" si="5"/>
        <v>0.39425367435594988</v>
      </c>
    </row>
    <row r="12" spans="1:58" ht="15">
      <c r="A12" s="70" t="s">
        <v>9</v>
      </c>
      <c r="B12" s="68">
        <v>170288.13916419999</v>
      </c>
      <c r="C12" s="69">
        <v>93207.748680000004</v>
      </c>
      <c r="D12" s="69">
        <f t="shared" si="0"/>
        <v>77080.39048419999</v>
      </c>
      <c r="E12" s="73">
        <f t="shared" si="1"/>
        <v>0.45264685410576588</v>
      </c>
      <c r="F12" s="66">
        <v>274331.69163756177</v>
      </c>
      <c r="G12" s="68">
        <v>197251.3011533618</v>
      </c>
      <c r="H12" s="69"/>
      <c r="I12" s="70" t="s">
        <v>9</v>
      </c>
      <c r="J12" s="68">
        <v>49411.04520791</v>
      </c>
      <c r="K12" s="69">
        <v>41483.817510000001</v>
      </c>
      <c r="L12" s="69">
        <f t="shared" si="2"/>
        <v>7927.2276979099988</v>
      </c>
      <c r="M12" s="73">
        <f t="shared" si="3"/>
        <v>0.16043432525165371</v>
      </c>
      <c r="N12" s="68">
        <v>403690.98216186569</v>
      </c>
      <c r="O12" s="68">
        <v>395763.75446395564</v>
      </c>
      <c r="P12" s="69"/>
      <c r="Q12" s="70" t="s">
        <v>9</v>
      </c>
      <c r="R12" s="66">
        <v>306614.55196108524</v>
      </c>
      <c r="S12" s="77">
        <v>302817.25342637522</v>
      </c>
      <c r="T12" s="77">
        <v>21741.52060471</v>
      </c>
      <c r="U12" s="78">
        <v>17944.22207</v>
      </c>
      <c r="W12" s="70" t="s">
        <v>9</v>
      </c>
      <c r="X12" s="66">
        <v>125759.62429155983</v>
      </c>
      <c r="Y12" s="79">
        <v>121761.57673710983</v>
      </c>
      <c r="Z12" s="79">
        <v>16927.245064449999</v>
      </c>
      <c r="AA12" s="80">
        <v>12929.19751</v>
      </c>
      <c r="AC12" s="70" t="s">
        <v>9</v>
      </c>
      <c r="AD12" s="66">
        <v>478337.31822181639</v>
      </c>
      <c r="AE12" s="81">
        <v>478360.64988795639</v>
      </c>
      <c r="AF12" s="81">
        <v>1201.76819286</v>
      </c>
      <c r="AG12" s="82">
        <v>1225.0998589999999</v>
      </c>
      <c r="AI12" s="70" t="s">
        <v>9</v>
      </c>
      <c r="AJ12" s="66">
        <v>2191477.1193959895</v>
      </c>
      <c r="AK12" s="83">
        <v>2192702.5484422096</v>
      </c>
      <c r="AL12" s="83">
        <v>13818.10187378</v>
      </c>
      <c r="AM12" s="84">
        <v>15043.530919999999</v>
      </c>
      <c r="AO12" s="70" t="s">
        <v>9</v>
      </c>
      <c r="AP12" s="66">
        <v>107360.11043071862</v>
      </c>
      <c r="AQ12" s="85">
        <v>107391.76507093862</v>
      </c>
      <c r="AR12" s="85">
        <v>763.97725758000001</v>
      </c>
      <c r="AS12" s="86">
        <v>795.63189780000005</v>
      </c>
      <c r="AV12" s="8" t="s">
        <v>9</v>
      </c>
      <c r="AW12" s="125">
        <v>298.94707789</v>
      </c>
      <c r="AX12" s="125">
        <v>7809.3411249000001</v>
      </c>
      <c r="AY12" s="125">
        <v>448.14400125999998</v>
      </c>
      <c r="AZ12" s="125">
        <v>18538.968229999999</v>
      </c>
      <c r="BA12" s="125">
        <v>5639.6277834000002</v>
      </c>
      <c r="BB12" s="125">
        <v>2181.3631836</v>
      </c>
      <c r="BC12" s="125">
        <v>40598.677503999999</v>
      </c>
      <c r="BD12" s="125">
        <v>565.94119977000003</v>
      </c>
      <c r="BE12" s="118">
        <f t="shared" si="4"/>
        <v>0.43557191412682877</v>
      </c>
      <c r="BF12" s="118">
        <f t="shared" si="5"/>
        <v>0.44689638858649</v>
      </c>
    </row>
    <row r="13" spans="1:58" ht="15">
      <c r="A13" s="70" t="s">
        <v>10</v>
      </c>
      <c r="B13" s="68">
        <v>181.7693562</v>
      </c>
      <c r="C13" s="69">
        <v>181.7693562</v>
      </c>
      <c r="D13" s="69">
        <f t="shared" si="0"/>
        <v>0</v>
      </c>
      <c r="E13" s="73">
        <f t="shared" si="1"/>
        <v>0</v>
      </c>
      <c r="F13" s="66">
        <v>24247.65885745109</v>
      </c>
      <c r="G13" s="68">
        <v>24247.65885745109</v>
      </c>
      <c r="H13" s="69"/>
      <c r="I13" s="70" t="s">
        <v>10</v>
      </c>
      <c r="J13" s="68">
        <v>608.40892876999897</v>
      </c>
      <c r="K13" s="69">
        <v>608.46038590000001</v>
      </c>
      <c r="L13" s="69">
        <f t="shared" si="2"/>
        <v>-5.1457130001040241E-2</v>
      </c>
      <c r="M13" s="73">
        <f t="shared" si="3"/>
        <v>-8.4576552985620197E-5</v>
      </c>
      <c r="N13" s="68">
        <v>101710.29847176014</v>
      </c>
      <c r="O13" s="68">
        <v>101710.34992889014</v>
      </c>
      <c r="P13" s="69"/>
      <c r="Q13" s="70" t="s">
        <v>10</v>
      </c>
      <c r="R13" s="66">
        <v>262407.48881479056</v>
      </c>
      <c r="S13" s="77">
        <v>262407.48923373054</v>
      </c>
      <c r="T13" s="77">
        <v>37.80443983</v>
      </c>
      <c r="U13" s="78">
        <v>37.804858770000003</v>
      </c>
      <c r="W13" s="70" t="s">
        <v>10</v>
      </c>
      <c r="X13" s="66">
        <v>98570.601496728952</v>
      </c>
      <c r="Y13" s="79">
        <v>98570.601753498951</v>
      </c>
      <c r="Z13" s="79">
        <v>36.086779649999897</v>
      </c>
      <c r="AA13" s="80">
        <v>36.087036419999997</v>
      </c>
      <c r="AC13" s="70" t="s">
        <v>10</v>
      </c>
      <c r="AD13" s="66">
        <v>304536.9687829105</v>
      </c>
      <c r="AE13" s="81">
        <v>304536.97155468049</v>
      </c>
      <c r="AF13" s="81">
        <v>40.898821759999997</v>
      </c>
      <c r="AG13" s="82">
        <v>40.90159353</v>
      </c>
      <c r="AI13" s="70" t="s">
        <v>10</v>
      </c>
      <c r="AJ13" s="66">
        <v>1023454.0652488543</v>
      </c>
      <c r="AK13" s="83">
        <v>1023454.1761191844</v>
      </c>
      <c r="AL13" s="83">
        <v>1521.42031567</v>
      </c>
      <c r="AM13" s="84">
        <v>1521.5311859999999</v>
      </c>
      <c r="AO13" s="70" t="s">
        <v>10</v>
      </c>
      <c r="AP13" s="66">
        <v>69201.742816275757</v>
      </c>
      <c r="AQ13" s="85">
        <v>69201.751474735764</v>
      </c>
      <c r="AR13" s="85">
        <v>55.672793409999997</v>
      </c>
      <c r="AS13" s="86">
        <v>55.681451869999997</v>
      </c>
      <c r="AV13" s="8" t="s">
        <v>10</v>
      </c>
      <c r="AW13" s="125">
        <v>0</v>
      </c>
      <c r="AX13" s="125">
        <v>631.54487637</v>
      </c>
      <c r="AY13" s="125">
        <v>22.852532881999998</v>
      </c>
      <c r="AZ13" s="125">
        <v>253.97095770000001</v>
      </c>
      <c r="BA13" s="125">
        <v>15.112426578999999</v>
      </c>
      <c r="BB13" s="125">
        <v>0.71093593150000001</v>
      </c>
      <c r="BC13" s="125">
        <v>76.193730717999998</v>
      </c>
      <c r="BD13" s="125">
        <v>16.988859898000001</v>
      </c>
      <c r="BE13" s="118">
        <f t="shared" si="4"/>
        <v>0.41917808540931606</v>
      </c>
      <c r="BF13" s="118">
        <f t="shared" si="5"/>
        <v>0.41739933048285571</v>
      </c>
    </row>
    <row r="14" spans="1:58" ht="15">
      <c r="A14" s="70" t="s">
        <v>11</v>
      </c>
      <c r="B14" s="68">
        <v>141606.10923419899</v>
      </c>
      <c r="C14" s="69">
        <v>132647.4853</v>
      </c>
      <c r="D14" s="69">
        <f t="shared" si="0"/>
        <v>8958.6239341989858</v>
      </c>
      <c r="E14" s="73">
        <f t="shared" si="1"/>
        <v>6.3264388681017497E-2</v>
      </c>
      <c r="F14" s="66">
        <v>260031.45087169961</v>
      </c>
      <c r="G14" s="68">
        <v>251072.82693750065</v>
      </c>
      <c r="H14" s="69"/>
      <c r="I14" s="70" t="s">
        <v>11</v>
      </c>
      <c r="J14" s="68">
        <v>55269.0802234199</v>
      </c>
      <c r="K14" s="69">
        <v>49162.456850000002</v>
      </c>
      <c r="L14" s="69">
        <f t="shared" si="2"/>
        <v>6106.6233734198977</v>
      </c>
      <c r="M14" s="73">
        <f t="shared" si="3"/>
        <v>0.11048896324553376</v>
      </c>
      <c r="N14" s="68">
        <v>546467.21049974719</v>
      </c>
      <c r="O14" s="68">
        <v>540360.58712632733</v>
      </c>
      <c r="P14" s="69"/>
      <c r="Q14" s="70" t="s">
        <v>11</v>
      </c>
      <c r="R14" s="66">
        <v>515310.2837991846</v>
      </c>
      <c r="S14" s="77">
        <v>513047.60196765471</v>
      </c>
      <c r="T14" s="77">
        <v>10871.565977529899</v>
      </c>
      <c r="U14" s="78">
        <v>8608.8841460000003</v>
      </c>
      <c r="W14" s="70" t="s">
        <v>11</v>
      </c>
      <c r="X14" s="66">
        <v>112565.3478552734</v>
      </c>
      <c r="Y14" s="79">
        <v>110964.72397889342</v>
      </c>
      <c r="Z14" s="79">
        <v>8949.2788573799808</v>
      </c>
      <c r="AA14" s="80">
        <v>7348.6549809999997</v>
      </c>
      <c r="AC14" s="70" t="s">
        <v>11</v>
      </c>
      <c r="AD14" s="66">
        <v>465338.20631781325</v>
      </c>
      <c r="AE14" s="81">
        <v>465238.22790437326</v>
      </c>
      <c r="AF14" s="81">
        <v>2322.1573824400002</v>
      </c>
      <c r="AG14" s="82">
        <v>2222.1789690000001</v>
      </c>
      <c r="AI14" s="70" t="s">
        <v>11</v>
      </c>
      <c r="AJ14" s="66">
        <v>1876667.2679847744</v>
      </c>
      <c r="AK14" s="83">
        <v>1875137.1044869046</v>
      </c>
      <c r="AL14" s="83">
        <v>25966.534147869901</v>
      </c>
      <c r="AM14" s="84">
        <v>24436.370650000001</v>
      </c>
      <c r="AO14" s="70" t="s">
        <v>11</v>
      </c>
      <c r="AP14" s="66">
        <v>116674.3473446721</v>
      </c>
      <c r="AQ14" s="85">
        <v>116640.16844794211</v>
      </c>
      <c r="AR14" s="85">
        <v>1042.25271072999</v>
      </c>
      <c r="AS14" s="86">
        <v>1008.073814</v>
      </c>
      <c r="AV14" s="8" t="s">
        <v>11</v>
      </c>
      <c r="AW14" s="125">
        <v>733.70305900000005</v>
      </c>
      <c r="AX14" s="125">
        <v>11045.889999000001</v>
      </c>
      <c r="AY14" s="125">
        <v>473.32090863000002</v>
      </c>
      <c r="AZ14" s="125">
        <v>21521.262723</v>
      </c>
      <c r="BA14" s="125">
        <v>3177.1027576000001</v>
      </c>
      <c r="BB14" s="125">
        <v>544.56092018000004</v>
      </c>
      <c r="BC14" s="125">
        <v>57393.739111000003</v>
      </c>
      <c r="BD14" s="125">
        <v>969.90269177000005</v>
      </c>
      <c r="BE14" s="118">
        <f t="shared" si="4"/>
        <v>0.43267868200589255</v>
      </c>
      <c r="BF14" s="118">
        <f t="shared" si="5"/>
        <v>0.43775808008667488</v>
      </c>
    </row>
    <row r="15" spans="1:58" ht="15">
      <c r="A15" s="70" t="s">
        <v>12</v>
      </c>
      <c r="B15" s="68">
        <v>727785.73158839997</v>
      </c>
      <c r="C15" s="69">
        <v>195045.5673</v>
      </c>
      <c r="D15" s="69">
        <f t="shared" si="0"/>
        <v>532740.16428839997</v>
      </c>
      <c r="E15" s="73">
        <f t="shared" si="1"/>
        <v>0.73200138607511445</v>
      </c>
      <c r="F15" s="66">
        <v>863922.64461645903</v>
      </c>
      <c r="G15" s="68">
        <v>331182.48032805911</v>
      </c>
      <c r="H15" s="69"/>
      <c r="I15" s="70" t="s">
        <v>12</v>
      </c>
      <c r="J15" s="68">
        <v>117831.8756417</v>
      </c>
      <c r="K15" s="69">
        <v>110739.83620000001</v>
      </c>
      <c r="L15" s="69">
        <f t="shared" si="2"/>
        <v>7092.0394416999916</v>
      </c>
      <c r="M15" s="73">
        <f t="shared" si="3"/>
        <v>6.0187783679734291E-2</v>
      </c>
      <c r="N15" s="68">
        <v>431342.04535104905</v>
      </c>
      <c r="O15" s="68">
        <v>424250.00590934907</v>
      </c>
      <c r="P15" s="69"/>
      <c r="Q15" s="70" t="s">
        <v>12</v>
      </c>
      <c r="R15" s="66">
        <v>493297.18575621326</v>
      </c>
      <c r="S15" s="77">
        <v>474000.17841405328</v>
      </c>
      <c r="T15" s="77">
        <v>52960.556292159999</v>
      </c>
      <c r="U15" s="78">
        <v>33663.548949999997</v>
      </c>
      <c r="W15" s="70" t="s">
        <v>12</v>
      </c>
      <c r="X15" s="66">
        <v>139034.76337672002</v>
      </c>
      <c r="Y15" s="79">
        <v>118136.88494584011</v>
      </c>
      <c r="Z15" s="79">
        <v>42888.438590879901</v>
      </c>
      <c r="AA15" s="80">
        <v>21990.560160000001</v>
      </c>
      <c r="AC15" s="70" t="s">
        <v>12</v>
      </c>
      <c r="AD15" s="66">
        <v>311870.93822353822</v>
      </c>
      <c r="AE15" s="81">
        <v>311922.63830084825</v>
      </c>
      <c r="AF15" s="81">
        <v>1938.82276068999</v>
      </c>
      <c r="AG15" s="82">
        <v>1990.5228380000001</v>
      </c>
      <c r="AI15" s="70" t="s">
        <v>12</v>
      </c>
      <c r="AJ15" s="66">
        <v>1508284.6738062126</v>
      </c>
      <c r="AK15" s="83">
        <v>1511977.3705436327</v>
      </c>
      <c r="AL15" s="83">
        <v>17615.680542580001</v>
      </c>
      <c r="AM15" s="84">
        <v>21308.377280000001</v>
      </c>
      <c r="AO15" s="70" t="s">
        <v>12</v>
      </c>
      <c r="AP15" s="66">
        <v>104766.78106855268</v>
      </c>
      <c r="AQ15" s="85">
        <v>104833.01168855268</v>
      </c>
      <c r="AR15" s="85">
        <v>1103.882797</v>
      </c>
      <c r="AS15" s="86">
        <v>1170.113417</v>
      </c>
      <c r="AV15" s="8" t="s">
        <v>12</v>
      </c>
      <c r="AW15" s="125">
        <v>1687.3889136</v>
      </c>
      <c r="AX15" s="125">
        <v>9352.6439989999999</v>
      </c>
      <c r="AY15" s="125">
        <v>523.53920359000006</v>
      </c>
      <c r="AZ15" s="125">
        <v>47151.867211999997</v>
      </c>
      <c r="BA15" s="125">
        <v>9483.6265292999997</v>
      </c>
      <c r="BB15" s="125">
        <v>5074.8837504000003</v>
      </c>
      <c r="BC15" s="125">
        <v>82389.290150000001</v>
      </c>
      <c r="BD15" s="125">
        <v>856.08783699000003</v>
      </c>
      <c r="BE15" s="118">
        <f t="shared" si="4"/>
        <v>0.42241047202716925</v>
      </c>
      <c r="BF15" s="118">
        <f t="shared" si="5"/>
        <v>0.42578956977001559</v>
      </c>
    </row>
    <row r="16" spans="1:58" ht="15">
      <c r="A16" s="70" t="s">
        <v>13</v>
      </c>
      <c r="B16" s="68">
        <v>133083.08346679999</v>
      </c>
      <c r="C16" s="69">
        <v>83827.18088</v>
      </c>
      <c r="D16" s="69">
        <f t="shared" si="0"/>
        <v>49255.902586799988</v>
      </c>
      <c r="E16" s="73">
        <f t="shared" si="1"/>
        <v>0.37011392660651549</v>
      </c>
      <c r="F16" s="66">
        <v>198746.90117598118</v>
      </c>
      <c r="G16" s="68">
        <v>149490.99858918117</v>
      </c>
      <c r="H16" s="69"/>
      <c r="I16" s="70" t="s">
        <v>13</v>
      </c>
      <c r="J16" s="68">
        <v>48399.9991372</v>
      </c>
      <c r="K16" s="69">
        <v>42231.369010000002</v>
      </c>
      <c r="L16" s="69">
        <f t="shared" si="2"/>
        <v>6168.6301271999982</v>
      </c>
      <c r="M16" s="73">
        <f t="shared" si="3"/>
        <v>0.12745103795794946</v>
      </c>
      <c r="N16" s="68">
        <v>223389.56984282032</v>
      </c>
      <c r="O16" s="68">
        <v>217220.9397156203</v>
      </c>
      <c r="P16" s="69"/>
      <c r="Q16" s="70" t="s">
        <v>13</v>
      </c>
      <c r="R16" s="66">
        <v>378237.70338491653</v>
      </c>
      <c r="S16" s="77">
        <v>378035.25918708654</v>
      </c>
      <c r="T16" s="77">
        <v>5686.64269083</v>
      </c>
      <c r="U16" s="78">
        <v>5484.1984929999999</v>
      </c>
      <c r="W16" s="70" t="s">
        <v>13</v>
      </c>
      <c r="X16" s="66">
        <v>69866.819766610584</v>
      </c>
      <c r="Y16" s="79">
        <v>69717.586722790584</v>
      </c>
      <c r="Z16" s="79">
        <v>4288.7549358200004</v>
      </c>
      <c r="AA16" s="80">
        <v>4139.5218919999998</v>
      </c>
      <c r="AC16" s="70" t="s">
        <v>13</v>
      </c>
      <c r="AD16" s="66">
        <v>149896.61104697766</v>
      </c>
      <c r="AE16" s="81">
        <v>149865.75604066765</v>
      </c>
      <c r="AF16" s="81">
        <v>777.17712150999898</v>
      </c>
      <c r="AG16" s="82">
        <v>746.32211519999998</v>
      </c>
      <c r="AI16" s="70" t="s">
        <v>13</v>
      </c>
      <c r="AJ16" s="66">
        <v>648806.58369238896</v>
      </c>
      <c r="AK16" s="83">
        <v>648589.19684832892</v>
      </c>
      <c r="AL16" s="83">
        <v>7249.50340306</v>
      </c>
      <c r="AM16" s="84">
        <v>7032.1165590000001</v>
      </c>
      <c r="AO16" s="70" t="s">
        <v>13</v>
      </c>
      <c r="AP16" s="66">
        <v>267962.52726529777</v>
      </c>
      <c r="AQ16" s="85">
        <v>267947.70368030778</v>
      </c>
      <c r="AR16" s="85">
        <v>419.43012319000002</v>
      </c>
      <c r="AS16" s="86">
        <v>404.60653819999999</v>
      </c>
      <c r="AV16" s="8" t="s">
        <v>13</v>
      </c>
      <c r="AW16" s="125">
        <v>615.16951128000005</v>
      </c>
      <c r="AX16" s="125">
        <v>3138.3386881000001</v>
      </c>
      <c r="AY16" s="125">
        <v>185.31105104</v>
      </c>
      <c r="AZ16" s="125">
        <v>18737.132583999999</v>
      </c>
      <c r="BA16" s="125">
        <v>1761.4013921999999</v>
      </c>
      <c r="BB16" s="125">
        <v>565.91770202999999</v>
      </c>
      <c r="BC16" s="125">
        <v>36075.120811000001</v>
      </c>
      <c r="BD16" s="125">
        <v>321.65494016999997</v>
      </c>
      <c r="BE16" s="118">
        <f t="shared" si="4"/>
        <v>0.43035111562014872</v>
      </c>
      <c r="BF16" s="118">
        <f t="shared" si="5"/>
        <v>0.4436780768239651</v>
      </c>
    </row>
    <row r="17" spans="1:58" ht="15">
      <c r="A17" s="70" t="s">
        <v>14</v>
      </c>
      <c r="B17" s="68">
        <v>69818.748049899907</v>
      </c>
      <c r="C17" s="69">
        <v>45740.26586</v>
      </c>
      <c r="D17" s="69">
        <f t="shared" si="0"/>
        <v>24078.482189899907</v>
      </c>
      <c r="E17" s="73">
        <f t="shared" si="1"/>
        <v>0.34487129692859664</v>
      </c>
      <c r="F17" s="66">
        <v>117049.73138126112</v>
      </c>
      <c r="G17" s="68">
        <v>92971.249191361218</v>
      </c>
      <c r="H17" s="69"/>
      <c r="I17" s="70" t="s">
        <v>14</v>
      </c>
      <c r="J17" s="68">
        <v>32636.5016851199</v>
      </c>
      <c r="K17" s="69">
        <v>24328.37919</v>
      </c>
      <c r="L17" s="69">
        <f t="shared" si="2"/>
        <v>8308.1224951199001</v>
      </c>
      <c r="M17" s="73">
        <f t="shared" si="3"/>
        <v>0.25456535063952207</v>
      </c>
      <c r="N17" s="68">
        <v>248691.74957881207</v>
      </c>
      <c r="O17" s="68">
        <v>240383.62708369215</v>
      </c>
      <c r="P17" s="69"/>
      <c r="Q17" s="70" t="s">
        <v>14</v>
      </c>
      <c r="R17" s="66">
        <v>588817.0356391822</v>
      </c>
      <c r="S17" s="77">
        <v>587852.24783675221</v>
      </c>
      <c r="T17" s="77">
        <v>4952.1274724299901</v>
      </c>
      <c r="U17" s="78">
        <v>3987.3396699999998</v>
      </c>
      <c r="W17" s="70" t="s">
        <v>14</v>
      </c>
      <c r="X17" s="66">
        <v>155434.00338314284</v>
      </c>
      <c r="Y17" s="79">
        <v>154777.67952269287</v>
      </c>
      <c r="Z17" s="79">
        <v>3830.1707444499898</v>
      </c>
      <c r="AA17" s="80">
        <v>3173.846884</v>
      </c>
      <c r="AC17" s="70" t="s">
        <v>14</v>
      </c>
      <c r="AD17" s="66">
        <v>182769.53450536259</v>
      </c>
      <c r="AE17" s="81">
        <v>182750.11176980261</v>
      </c>
      <c r="AF17" s="81">
        <v>695.24875225999995</v>
      </c>
      <c r="AG17" s="82">
        <v>675.82601669999997</v>
      </c>
      <c r="AI17" s="70" t="s">
        <v>14</v>
      </c>
      <c r="AJ17" s="66">
        <v>1301772.7814839436</v>
      </c>
      <c r="AK17" s="83">
        <v>1301633.5361888036</v>
      </c>
      <c r="AL17" s="83">
        <v>5127.3370901399903</v>
      </c>
      <c r="AM17" s="84">
        <v>4988.0917950000003</v>
      </c>
      <c r="AO17" s="70" t="s">
        <v>14</v>
      </c>
      <c r="AP17" s="66">
        <v>172112.6511613559</v>
      </c>
      <c r="AQ17" s="85">
        <v>172104.5285649359</v>
      </c>
      <c r="AR17" s="85">
        <v>308.42657381999999</v>
      </c>
      <c r="AS17" s="86">
        <v>300.30397740000001</v>
      </c>
      <c r="AV17" s="8" t="s">
        <v>14</v>
      </c>
      <c r="AW17" s="125">
        <v>243.15142040999999</v>
      </c>
      <c r="AX17" s="125">
        <v>2187.4295830999999</v>
      </c>
      <c r="AY17" s="125">
        <v>132.26425265</v>
      </c>
      <c r="AZ17" s="125">
        <v>10579.446309999999</v>
      </c>
      <c r="BA17" s="125">
        <v>1370.759996</v>
      </c>
      <c r="BB17" s="125">
        <v>351.43123092000002</v>
      </c>
      <c r="BC17" s="125">
        <v>20715.389392000001</v>
      </c>
      <c r="BD17" s="125">
        <v>293.02434082000002</v>
      </c>
      <c r="BE17" s="118">
        <f t="shared" si="4"/>
        <v>0.45289175745949634</v>
      </c>
      <c r="BF17" s="118">
        <f t="shared" si="5"/>
        <v>0.43486030151768607</v>
      </c>
    </row>
    <row r="18" spans="1:58" ht="15">
      <c r="A18" s="70" t="s">
        <v>15</v>
      </c>
      <c r="B18" s="68">
        <v>488005.32686980901</v>
      </c>
      <c r="C18" s="69">
        <v>116927.2645</v>
      </c>
      <c r="D18" s="69">
        <f t="shared" si="0"/>
        <v>371078.06236980902</v>
      </c>
      <c r="E18" s="73">
        <f t="shared" si="1"/>
        <v>0.76039756522740976</v>
      </c>
      <c r="F18" s="66">
        <v>547084.981710603</v>
      </c>
      <c r="G18" s="68">
        <v>176006.91934079395</v>
      </c>
      <c r="H18" s="69"/>
      <c r="I18" s="70" t="s">
        <v>15</v>
      </c>
      <c r="J18" s="68">
        <v>83543.619049760004</v>
      </c>
      <c r="K18" s="69">
        <v>76087.626319999996</v>
      </c>
      <c r="L18" s="69">
        <f t="shared" si="2"/>
        <v>7455.9927297600079</v>
      </c>
      <c r="M18" s="73">
        <f t="shared" si="3"/>
        <v>8.9246705069349355E-2</v>
      </c>
      <c r="N18" s="68">
        <v>294261.71725438983</v>
      </c>
      <c r="O18" s="68">
        <v>286805.72452462977</v>
      </c>
      <c r="P18" s="69"/>
      <c r="Q18" s="70" t="s">
        <v>15</v>
      </c>
      <c r="R18" s="66">
        <v>180381.77244899108</v>
      </c>
      <c r="S18" s="77">
        <v>168054.26774272107</v>
      </c>
      <c r="T18" s="77">
        <v>29951.644486270001</v>
      </c>
      <c r="U18" s="78">
        <v>17624.139780000001</v>
      </c>
      <c r="W18" s="70" t="s">
        <v>15</v>
      </c>
      <c r="X18" s="66">
        <v>76746.013412604647</v>
      </c>
      <c r="Y18" s="79">
        <v>64258.121154334644</v>
      </c>
      <c r="Z18" s="79">
        <v>25313.639988269999</v>
      </c>
      <c r="AA18" s="80">
        <v>12825.747729999999</v>
      </c>
      <c r="AC18" s="70" t="s">
        <v>15</v>
      </c>
      <c r="AD18" s="66">
        <v>219040.95437495623</v>
      </c>
      <c r="AE18" s="81">
        <v>219030.57662434623</v>
      </c>
      <c r="AF18" s="81">
        <v>1502.0688496099999</v>
      </c>
      <c r="AG18" s="82">
        <v>1491.6910989999999</v>
      </c>
      <c r="AI18" s="70" t="s">
        <v>15</v>
      </c>
      <c r="AJ18" s="66">
        <v>868942.27037574141</v>
      </c>
      <c r="AK18" s="83">
        <v>870887.12226071139</v>
      </c>
      <c r="AL18" s="83">
        <v>29063.414385029999</v>
      </c>
      <c r="AM18" s="84">
        <v>31008.26627</v>
      </c>
      <c r="AO18" s="70" t="s">
        <v>15</v>
      </c>
      <c r="AP18" s="66">
        <v>58525.06407670139</v>
      </c>
      <c r="AQ18" s="85">
        <v>58523.195252281388</v>
      </c>
      <c r="AR18" s="85">
        <v>888.92538672000001</v>
      </c>
      <c r="AS18" s="86">
        <v>887.0565623</v>
      </c>
      <c r="AV18" s="8" t="s">
        <v>15</v>
      </c>
      <c r="AW18" s="125">
        <v>883.80413739000005</v>
      </c>
      <c r="AX18" s="125">
        <v>13229.226622</v>
      </c>
      <c r="AY18" s="125">
        <v>383.16426331000002</v>
      </c>
      <c r="AZ18" s="125">
        <v>31576.116404</v>
      </c>
      <c r="BA18" s="125">
        <v>5430.0721703999998</v>
      </c>
      <c r="BB18" s="125">
        <v>2049.8877729000001</v>
      </c>
      <c r="BC18" s="125">
        <v>49275.424324</v>
      </c>
      <c r="BD18" s="125">
        <v>628.39446089</v>
      </c>
      <c r="BE18" s="118">
        <f t="shared" si="4"/>
        <v>0.42141945708479306</v>
      </c>
      <c r="BF18" s="118">
        <f t="shared" si="5"/>
        <v>0.41499673378166702</v>
      </c>
    </row>
    <row r="19" spans="1:58" ht="15">
      <c r="A19" s="70" t="s">
        <v>16</v>
      </c>
      <c r="B19" s="68">
        <v>118230.47148160001</v>
      </c>
      <c r="C19" s="69">
        <v>139203.88440000001</v>
      </c>
      <c r="D19" s="69">
        <f t="shared" si="0"/>
        <v>-20973.412918400005</v>
      </c>
      <c r="E19" s="73">
        <f t="shared" si="1"/>
        <v>-0.17739431007567333</v>
      </c>
      <c r="F19" s="66">
        <v>261579.06459454529</v>
      </c>
      <c r="G19" s="68">
        <v>282552.47751294525</v>
      </c>
      <c r="H19" s="69"/>
      <c r="I19" s="70" t="s">
        <v>16</v>
      </c>
      <c r="J19" s="68">
        <v>31573.231298829902</v>
      </c>
      <c r="K19" s="69">
        <v>31582.227009999999</v>
      </c>
      <c r="L19" s="69">
        <f t="shared" si="2"/>
        <v>-8.9957111700969108</v>
      </c>
      <c r="M19" s="73">
        <f t="shared" si="3"/>
        <v>-2.8491575933282096E-4</v>
      </c>
      <c r="N19" s="68">
        <v>466088.65398804768</v>
      </c>
      <c r="O19" s="68">
        <v>466097.64969921781</v>
      </c>
      <c r="P19" s="69"/>
      <c r="Q19" s="70" t="s">
        <v>16</v>
      </c>
      <c r="R19" s="66">
        <v>166398.69225235406</v>
      </c>
      <c r="S19" s="77">
        <v>166442.38810887406</v>
      </c>
      <c r="T19" s="77">
        <v>3437.4433744799999</v>
      </c>
      <c r="U19" s="78">
        <v>3481.1392310000001</v>
      </c>
      <c r="W19" s="70" t="s">
        <v>16</v>
      </c>
      <c r="X19" s="66">
        <v>83350.158357343273</v>
      </c>
      <c r="Y19" s="79">
        <v>83393.120169693284</v>
      </c>
      <c r="Z19" s="79">
        <v>2886.0433286499901</v>
      </c>
      <c r="AA19" s="80">
        <v>2929.0051410000001</v>
      </c>
      <c r="AC19" s="70" t="s">
        <v>16</v>
      </c>
      <c r="AD19" s="66">
        <v>303131.53825377196</v>
      </c>
      <c r="AE19" s="81">
        <v>303140.25767190196</v>
      </c>
      <c r="AF19" s="81">
        <v>763.69841806999898</v>
      </c>
      <c r="AG19" s="82">
        <v>772.41783620000001</v>
      </c>
      <c r="AI19" s="70" t="s">
        <v>16</v>
      </c>
      <c r="AJ19" s="66">
        <v>1080107.7123799694</v>
      </c>
      <c r="AK19" s="83">
        <v>1080292.1920861495</v>
      </c>
      <c r="AL19" s="83">
        <v>28020.045993819898</v>
      </c>
      <c r="AM19" s="84">
        <v>28204.525699999998</v>
      </c>
      <c r="AO19" s="70" t="s">
        <v>16</v>
      </c>
      <c r="AP19" s="66">
        <v>70034.819477342025</v>
      </c>
      <c r="AQ19" s="85">
        <v>70049.90144758203</v>
      </c>
      <c r="AR19" s="85">
        <v>1245.69080675999</v>
      </c>
      <c r="AS19" s="86">
        <v>1260.7727769999999</v>
      </c>
      <c r="AV19" s="8" t="s">
        <v>16</v>
      </c>
      <c r="AW19" s="125">
        <v>660.67097842999999</v>
      </c>
      <c r="AX19" s="125">
        <v>13100.831620000001</v>
      </c>
      <c r="AY19" s="125">
        <v>614.40347234000001</v>
      </c>
      <c r="AZ19" s="125">
        <v>14506.976344000001</v>
      </c>
      <c r="BA19" s="125">
        <v>1281.3534056000001</v>
      </c>
      <c r="BB19" s="125">
        <v>242.03058374</v>
      </c>
      <c r="BC19" s="125">
        <v>60745.357604999997</v>
      </c>
      <c r="BD19" s="125">
        <v>367.37252738000001</v>
      </c>
      <c r="BE19" s="118">
        <f t="shared" si="4"/>
        <v>0.43637688608206676</v>
      </c>
      <c r="BF19" s="118">
        <f t="shared" si="5"/>
        <v>0.45933987933804044</v>
      </c>
    </row>
    <row r="20" spans="1:58" ht="15">
      <c r="A20" s="70" t="s">
        <v>17</v>
      </c>
      <c r="B20" s="68">
        <v>2355.0968980999901</v>
      </c>
      <c r="C20" s="69">
        <v>2355.0968979999998</v>
      </c>
      <c r="D20" s="69">
        <f t="shared" si="0"/>
        <v>9.9990302260266617E-8</v>
      </c>
      <c r="E20" s="73">
        <f t="shared" si="1"/>
        <v>4.2456980152678771E-11</v>
      </c>
      <c r="F20" s="66">
        <v>20641.848083617348</v>
      </c>
      <c r="G20" s="68">
        <v>20641.848083517358</v>
      </c>
      <c r="H20" s="69"/>
      <c r="I20" s="70" t="s">
        <v>17</v>
      </c>
      <c r="J20" s="68">
        <v>5402.36629515</v>
      </c>
      <c r="K20" s="69">
        <v>5402.3662949999998</v>
      </c>
      <c r="L20" s="69">
        <f t="shared" si="2"/>
        <v>1.5000023267930374E-7</v>
      </c>
      <c r="M20" s="73">
        <f t="shared" si="3"/>
        <v>2.7765653879109819E-11</v>
      </c>
      <c r="N20" s="68">
        <v>61657.330764437691</v>
      </c>
      <c r="O20" s="68">
        <v>61657.33076428769</v>
      </c>
      <c r="P20" s="69"/>
      <c r="Q20" s="70" t="s">
        <v>17</v>
      </c>
      <c r="R20" s="66">
        <v>35195.665849980694</v>
      </c>
      <c r="S20" s="77">
        <v>35195.665849980694</v>
      </c>
      <c r="T20" s="77">
        <v>311.68745259999997</v>
      </c>
      <c r="U20" s="78">
        <v>311.68745259999997</v>
      </c>
      <c r="W20" s="70" t="s">
        <v>17</v>
      </c>
      <c r="X20" s="66">
        <v>21470.930006028084</v>
      </c>
      <c r="Y20" s="79">
        <v>21470.930006068083</v>
      </c>
      <c r="Z20" s="79">
        <v>301.83564095999998</v>
      </c>
      <c r="AA20" s="80">
        <v>301.83564100000001</v>
      </c>
      <c r="AC20" s="70" t="s">
        <v>17</v>
      </c>
      <c r="AD20" s="66">
        <v>89251.758724864601</v>
      </c>
      <c r="AE20" s="81">
        <v>89251.758724854604</v>
      </c>
      <c r="AF20" s="81">
        <v>264.396365309999</v>
      </c>
      <c r="AG20" s="82">
        <v>264.39636530000001</v>
      </c>
      <c r="AI20" s="70" t="s">
        <v>17</v>
      </c>
      <c r="AJ20" s="66">
        <v>400201.09850946255</v>
      </c>
      <c r="AK20" s="83">
        <v>400201.09851336258</v>
      </c>
      <c r="AL20" s="83">
        <v>11309.214866099999</v>
      </c>
      <c r="AM20" s="84">
        <v>11309.21487</v>
      </c>
      <c r="AO20" s="70" t="s">
        <v>17</v>
      </c>
      <c r="AP20" s="66">
        <v>9809.8016980501743</v>
      </c>
      <c r="AQ20" s="85">
        <v>9809.8016980301745</v>
      </c>
      <c r="AR20" s="85">
        <v>249.73962182</v>
      </c>
      <c r="AS20" s="86">
        <v>249.73962180000001</v>
      </c>
      <c r="AV20" s="8" t="s">
        <v>17</v>
      </c>
      <c r="AW20" s="125">
        <v>8.681706535</v>
      </c>
      <c r="AX20" s="125">
        <v>4800.8024865999996</v>
      </c>
      <c r="AY20" s="125">
        <v>107.19276693</v>
      </c>
      <c r="AZ20" s="125">
        <v>2282.0053075999999</v>
      </c>
      <c r="BA20" s="125">
        <v>127.05151363</v>
      </c>
      <c r="BB20" s="125">
        <v>4.1768403249999997</v>
      </c>
      <c r="BC20" s="125">
        <v>1004.9769718</v>
      </c>
      <c r="BD20" s="125">
        <v>111.7489417</v>
      </c>
      <c r="BE20" s="118">
        <f t="shared" si="4"/>
        <v>0.42672425608196785</v>
      </c>
      <c r="BF20" s="118">
        <f t="shared" si="5"/>
        <v>0.42240847491441713</v>
      </c>
    </row>
    <row r="21" spans="1:58" ht="15">
      <c r="A21" s="70" t="s">
        <v>18</v>
      </c>
      <c r="B21" s="68">
        <v>42926.109447510004</v>
      </c>
      <c r="C21" s="69">
        <v>30368.399990000002</v>
      </c>
      <c r="D21" s="69">
        <f t="shared" si="0"/>
        <v>12557.709457510002</v>
      </c>
      <c r="E21" s="73">
        <f t="shared" si="1"/>
        <v>0.29254245537591883</v>
      </c>
      <c r="F21" s="66">
        <v>120089.04530991227</v>
      </c>
      <c r="G21" s="68">
        <v>107531.33585240225</v>
      </c>
      <c r="H21" s="69"/>
      <c r="I21" s="70" t="s">
        <v>18</v>
      </c>
      <c r="J21" s="68">
        <v>17565.973806669899</v>
      </c>
      <c r="K21" s="69">
        <v>17190.49051</v>
      </c>
      <c r="L21" s="69">
        <f t="shared" si="2"/>
        <v>375.48329666989957</v>
      </c>
      <c r="M21" s="73">
        <f t="shared" si="3"/>
        <v>2.1375603812373127E-2</v>
      </c>
      <c r="N21" s="68">
        <v>181908.84743164634</v>
      </c>
      <c r="O21" s="68">
        <v>181533.36413497644</v>
      </c>
      <c r="P21" s="69"/>
      <c r="Q21" s="70" t="s">
        <v>18</v>
      </c>
      <c r="R21" s="66">
        <v>81724.298235980663</v>
      </c>
      <c r="S21" s="77">
        <v>81067.560546580673</v>
      </c>
      <c r="T21" s="77">
        <v>5537.8328163999904</v>
      </c>
      <c r="U21" s="78">
        <v>4881.0951269999996</v>
      </c>
      <c r="W21" s="70" t="s">
        <v>18</v>
      </c>
      <c r="X21" s="66">
        <v>38958.440875690743</v>
      </c>
      <c r="Y21" s="79">
        <v>38339.774951060746</v>
      </c>
      <c r="Z21" s="79">
        <v>4302.68160463</v>
      </c>
      <c r="AA21" s="80">
        <v>3684.01568</v>
      </c>
      <c r="AC21" s="70" t="s">
        <v>18</v>
      </c>
      <c r="AD21" s="66">
        <v>175933.99017707485</v>
      </c>
      <c r="AE21" s="81">
        <v>175924.53531407486</v>
      </c>
      <c r="AF21" s="81">
        <v>421.27335829999998</v>
      </c>
      <c r="AG21" s="82">
        <v>411.8184953</v>
      </c>
      <c r="AI21" s="70" t="s">
        <v>18</v>
      </c>
      <c r="AJ21" s="66">
        <v>1115495.0644126788</v>
      </c>
      <c r="AK21" s="83">
        <v>1115433.7158281689</v>
      </c>
      <c r="AL21" s="83">
        <v>9970.6724485099894</v>
      </c>
      <c r="AM21" s="84">
        <v>9909.323864</v>
      </c>
      <c r="AO21" s="70" t="s">
        <v>18</v>
      </c>
      <c r="AP21" s="66">
        <v>30872.136752739927</v>
      </c>
      <c r="AQ21" s="85">
        <v>30867.974144639928</v>
      </c>
      <c r="AR21" s="85">
        <v>223.476130699999</v>
      </c>
      <c r="AS21" s="86">
        <v>219.3135226</v>
      </c>
      <c r="AV21" s="8" t="s">
        <v>18</v>
      </c>
      <c r="AW21" s="125">
        <v>142.38183978000001</v>
      </c>
      <c r="AX21" s="125">
        <v>4298.8861778</v>
      </c>
      <c r="AY21" s="125">
        <v>98.069023403000003</v>
      </c>
      <c r="AZ21" s="125">
        <v>7350.0615202999998</v>
      </c>
      <c r="BA21" s="125">
        <v>1559.1056689</v>
      </c>
      <c r="BB21" s="125">
        <v>522.93053439000005</v>
      </c>
      <c r="BC21" s="125">
        <v>12340.2871</v>
      </c>
      <c r="BD21" s="125">
        <v>177.69740684999999</v>
      </c>
      <c r="BE21" s="118">
        <f t="shared" si="4"/>
        <v>0.40635288997983193</v>
      </c>
      <c r="BF21" s="118">
        <f t="shared" si="5"/>
        <v>0.42756554945446984</v>
      </c>
    </row>
    <row r="22" spans="1:58" ht="15">
      <c r="A22" s="70" t="s">
        <v>19</v>
      </c>
      <c r="B22" s="68">
        <v>13364.4241019</v>
      </c>
      <c r="C22" s="69">
        <v>13363.257250000001</v>
      </c>
      <c r="D22" s="69">
        <f t="shared" si="0"/>
        <v>1.1668518999995285</v>
      </c>
      <c r="E22" s="73">
        <f t="shared" si="1"/>
        <v>8.7310301671258614E-5</v>
      </c>
      <c r="F22" s="66">
        <v>57914.218246973818</v>
      </c>
      <c r="G22" s="68">
        <v>57913.051395073824</v>
      </c>
      <c r="H22" s="69"/>
      <c r="I22" s="70" t="s">
        <v>19</v>
      </c>
      <c r="J22" s="68">
        <v>6992.0620479599902</v>
      </c>
      <c r="K22" s="69">
        <v>7032.6075600000004</v>
      </c>
      <c r="L22" s="69">
        <f t="shared" si="2"/>
        <v>-40.54551204001018</v>
      </c>
      <c r="M22" s="73">
        <f t="shared" si="3"/>
        <v>-5.7987917958822709E-3</v>
      </c>
      <c r="N22" s="68">
        <v>175275.24079355891</v>
      </c>
      <c r="O22" s="68">
        <v>175315.78630559889</v>
      </c>
      <c r="P22" s="69"/>
      <c r="Q22" s="70" t="s">
        <v>19</v>
      </c>
      <c r="R22" s="66">
        <v>90160.683697159751</v>
      </c>
      <c r="S22" s="77">
        <v>90421.833494569757</v>
      </c>
      <c r="T22" s="77">
        <v>1451.9466785899999</v>
      </c>
      <c r="U22" s="78">
        <v>1713.0964759999999</v>
      </c>
      <c r="W22" s="70" t="s">
        <v>19</v>
      </c>
      <c r="X22" s="66">
        <v>39895.132342294928</v>
      </c>
      <c r="Y22" s="79">
        <v>40020.537487754926</v>
      </c>
      <c r="Z22" s="79">
        <v>1180.25444154</v>
      </c>
      <c r="AA22" s="80">
        <v>1305.6595870000001</v>
      </c>
      <c r="AC22" s="70" t="s">
        <v>19</v>
      </c>
      <c r="AD22" s="66">
        <v>208858.10311556299</v>
      </c>
      <c r="AE22" s="81">
        <v>208864.185172923</v>
      </c>
      <c r="AF22" s="81">
        <v>236.44856873999899</v>
      </c>
      <c r="AG22" s="82">
        <v>242.53062610000001</v>
      </c>
      <c r="AI22" s="70" t="s">
        <v>19</v>
      </c>
      <c r="AJ22" s="66">
        <v>976769.5914806088</v>
      </c>
      <c r="AK22" s="83">
        <v>977009.6159309888</v>
      </c>
      <c r="AL22" s="83">
        <v>5909.8394246199896</v>
      </c>
      <c r="AM22" s="84">
        <v>6149.863875</v>
      </c>
      <c r="AO22" s="70" t="s">
        <v>19</v>
      </c>
      <c r="AP22" s="66">
        <v>8811.0404348885859</v>
      </c>
      <c r="AQ22" s="85">
        <v>8835.992238728586</v>
      </c>
      <c r="AR22" s="85">
        <v>313.85565255999899</v>
      </c>
      <c r="AS22" s="86">
        <v>338.80745639999998</v>
      </c>
      <c r="AV22" s="8" t="s">
        <v>19</v>
      </c>
      <c r="AW22" s="125">
        <v>299.10740966999998</v>
      </c>
      <c r="AX22" s="125">
        <v>2718.5400499000002</v>
      </c>
      <c r="AY22" s="125">
        <v>150.89339964999999</v>
      </c>
      <c r="AZ22" s="125">
        <v>3160.6150981000001</v>
      </c>
      <c r="BA22" s="125">
        <v>573.33124816999998</v>
      </c>
      <c r="BB22" s="125">
        <v>179.86738907</v>
      </c>
      <c r="BC22" s="125">
        <v>5879.7428835999999</v>
      </c>
      <c r="BD22" s="125">
        <v>106.98395418</v>
      </c>
      <c r="BE22" s="118">
        <f t="shared" si="4"/>
        <v>0.43999324218651853</v>
      </c>
      <c r="BF22" s="118">
        <f t="shared" si="5"/>
        <v>0.44942293041871367</v>
      </c>
    </row>
    <row r="23" spans="1:58" ht="15">
      <c r="A23" s="70" t="s">
        <v>20</v>
      </c>
      <c r="B23" s="68">
        <v>269433.898581799</v>
      </c>
      <c r="C23" s="69">
        <v>162631.72719999999</v>
      </c>
      <c r="D23" s="69">
        <f t="shared" si="0"/>
        <v>106802.17138179901</v>
      </c>
      <c r="E23" s="73">
        <f t="shared" si="1"/>
        <v>0.39639470736223759</v>
      </c>
      <c r="F23" s="66">
        <v>364034.92131417722</v>
      </c>
      <c r="G23" s="68">
        <v>257232.74993237818</v>
      </c>
      <c r="H23" s="69"/>
      <c r="I23" s="70" t="s">
        <v>20</v>
      </c>
      <c r="J23" s="68">
        <v>67705.467369909995</v>
      </c>
      <c r="K23" s="69">
        <v>60906.972070000003</v>
      </c>
      <c r="L23" s="69">
        <f t="shared" si="2"/>
        <v>6798.4952999099914</v>
      </c>
      <c r="M23" s="73">
        <f t="shared" si="3"/>
        <v>0.10041279624828958</v>
      </c>
      <c r="N23" s="68">
        <v>449342.53411472123</v>
      </c>
      <c r="O23" s="68">
        <v>442544.03881481127</v>
      </c>
      <c r="P23" s="69"/>
      <c r="Q23" s="70" t="s">
        <v>20</v>
      </c>
      <c r="R23" s="66">
        <v>287231.42314787861</v>
      </c>
      <c r="S23" s="77">
        <v>284790.87950730871</v>
      </c>
      <c r="T23" s="77">
        <v>12970.502480569899</v>
      </c>
      <c r="U23" s="78">
        <v>10529.958839999999</v>
      </c>
      <c r="W23" s="70" t="s">
        <v>20</v>
      </c>
      <c r="X23" s="66">
        <v>81741.032749413251</v>
      </c>
      <c r="Y23" s="79">
        <v>79934.039161453256</v>
      </c>
      <c r="Z23" s="79">
        <v>9584.9530699599909</v>
      </c>
      <c r="AA23" s="80">
        <v>7777.9594820000002</v>
      </c>
      <c r="AC23" s="70" t="s">
        <v>20</v>
      </c>
      <c r="AD23" s="66">
        <v>439623.75823909132</v>
      </c>
      <c r="AE23" s="81">
        <v>439626.6160593013</v>
      </c>
      <c r="AF23" s="81">
        <v>1246.4347537900001</v>
      </c>
      <c r="AG23" s="82">
        <v>1249.2925740000001</v>
      </c>
      <c r="AI23" s="70" t="s">
        <v>20</v>
      </c>
      <c r="AJ23" s="66">
        <v>1956118.3110321073</v>
      </c>
      <c r="AK23" s="83">
        <v>1957908.9631144574</v>
      </c>
      <c r="AL23" s="83">
        <v>17719.636927649899</v>
      </c>
      <c r="AM23" s="84">
        <v>19510.28901</v>
      </c>
      <c r="AO23" s="70" t="s">
        <v>20</v>
      </c>
      <c r="AP23" s="66">
        <v>62192.836519612145</v>
      </c>
      <c r="AQ23" s="85">
        <v>62220.654973212142</v>
      </c>
      <c r="AR23" s="85">
        <v>702.21929509999995</v>
      </c>
      <c r="AS23" s="86">
        <v>730.03774869999995</v>
      </c>
      <c r="AV23" s="8" t="s">
        <v>20</v>
      </c>
      <c r="AW23" s="125">
        <v>1941.289857</v>
      </c>
      <c r="AX23" s="125">
        <v>8385.9747662999998</v>
      </c>
      <c r="AY23" s="125">
        <v>321.05259898000003</v>
      </c>
      <c r="AZ23" s="125">
        <v>25863.081968999999</v>
      </c>
      <c r="BA23" s="125">
        <v>3253.9070453999998</v>
      </c>
      <c r="BB23" s="125">
        <v>1184.2576165999999</v>
      </c>
      <c r="BC23" s="125">
        <v>67663.909513999999</v>
      </c>
      <c r="BD23" s="125">
        <v>537.27527118</v>
      </c>
      <c r="BE23" s="118">
        <f t="shared" si="4"/>
        <v>0.41605602227164934</v>
      </c>
      <c r="BF23" s="118">
        <f t="shared" si="5"/>
        <v>0.42463253532412876</v>
      </c>
    </row>
    <row r="24" spans="1:58" ht="15">
      <c r="A24" s="70" t="s">
        <v>21</v>
      </c>
      <c r="B24" s="68">
        <v>70937.129880799999</v>
      </c>
      <c r="C24" s="69">
        <v>49622.044730000001</v>
      </c>
      <c r="D24" s="69">
        <f t="shared" si="0"/>
        <v>21315.085150799998</v>
      </c>
      <c r="E24" s="73">
        <f t="shared" si="1"/>
        <v>0.30047853904742183</v>
      </c>
      <c r="F24" s="66">
        <v>112098.77762376401</v>
      </c>
      <c r="G24" s="68">
        <v>90783.69247296403</v>
      </c>
      <c r="H24" s="69"/>
      <c r="I24" s="70" t="s">
        <v>21</v>
      </c>
      <c r="J24" s="68">
        <v>41474.404436309997</v>
      </c>
      <c r="K24" s="69">
        <v>34429.131789999999</v>
      </c>
      <c r="L24" s="69">
        <f t="shared" si="2"/>
        <v>7045.2726463099971</v>
      </c>
      <c r="M24" s="73">
        <f t="shared" si="3"/>
        <v>0.16987037528481069</v>
      </c>
      <c r="N24" s="68">
        <v>345483.2627773431</v>
      </c>
      <c r="O24" s="68">
        <v>338437.99013103306</v>
      </c>
      <c r="P24" s="69"/>
      <c r="Q24" s="70" t="s">
        <v>21</v>
      </c>
      <c r="R24" s="66">
        <v>502252.02982036432</v>
      </c>
      <c r="S24" s="77">
        <v>501151.25360610435</v>
      </c>
      <c r="T24" s="77">
        <v>3918.5086042599901</v>
      </c>
      <c r="U24" s="78">
        <v>2817.7323900000001</v>
      </c>
      <c r="W24" s="70" t="s">
        <v>21</v>
      </c>
      <c r="X24" s="66">
        <v>103910.55160549053</v>
      </c>
      <c r="Y24" s="79">
        <v>102999.16026275053</v>
      </c>
      <c r="Z24" s="79">
        <v>3314.3224407399998</v>
      </c>
      <c r="AA24" s="80">
        <v>2402.931098</v>
      </c>
      <c r="AC24" s="70" t="s">
        <v>21</v>
      </c>
      <c r="AD24" s="66">
        <v>260270.9244284083</v>
      </c>
      <c r="AE24" s="81">
        <v>260260.95182581831</v>
      </c>
      <c r="AF24" s="81">
        <v>687.21744108999997</v>
      </c>
      <c r="AG24" s="82">
        <v>677.24483850000001</v>
      </c>
      <c r="AI24" s="70" t="s">
        <v>21</v>
      </c>
      <c r="AJ24" s="66">
        <v>1287451.7768853621</v>
      </c>
      <c r="AK24" s="83">
        <v>1287464.424975052</v>
      </c>
      <c r="AL24" s="83">
        <v>8180.39491731</v>
      </c>
      <c r="AM24" s="84">
        <v>8193.0430070000002</v>
      </c>
      <c r="AO24" s="70" t="s">
        <v>21</v>
      </c>
      <c r="AP24" s="66">
        <v>169658.18037702149</v>
      </c>
      <c r="AQ24" s="85">
        <v>169655.08679924149</v>
      </c>
      <c r="AR24" s="85">
        <v>408.42130778000001</v>
      </c>
      <c r="AS24" s="86">
        <v>405.32772999999997</v>
      </c>
      <c r="AV24" s="8" t="s">
        <v>21</v>
      </c>
      <c r="AW24" s="125">
        <v>250.81551479000001</v>
      </c>
      <c r="AX24" s="125">
        <v>3850.9880185000002</v>
      </c>
      <c r="AY24" s="125">
        <v>201.98131133000001</v>
      </c>
      <c r="AZ24" s="125">
        <v>15449.770683999999</v>
      </c>
      <c r="BA24" s="125">
        <v>1037.9320382000001</v>
      </c>
      <c r="BB24" s="125">
        <v>179.81263945000001</v>
      </c>
      <c r="BC24" s="125">
        <v>21376.195479000002</v>
      </c>
      <c r="BD24" s="125">
        <v>301.05846408000002</v>
      </c>
      <c r="BE24" s="118">
        <f t="shared" si="4"/>
        <v>0.43078022268753052</v>
      </c>
      <c r="BF24" s="118">
        <f t="shared" si="5"/>
        <v>0.44874122235308334</v>
      </c>
    </row>
    <row r="25" spans="1:58" ht="15">
      <c r="A25" s="70" t="s">
        <v>22</v>
      </c>
      <c r="B25" s="68">
        <v>30971.70310889</v>
      </c>
      <c r="C25" s="69">
        <v>32108.623820000001</v>
      </c>
      <c r="D25" s="69">
        <f t="shared" si="0"/>
        <v>-1136.9207111100004</v>
      </c>
      <c r="E25" s="73">
        <f t="shared" si="1"/>
        <v>-3.6708369155962331E-2</v>
      </c>
      <c r="F25" s="66">
        <v>64155.617003000531</v>
      </c>
      <c r="G25" s="68">
        <v>65292.537714110527</v>
      </c>
      <c r="H25" s="69"/>
      <c r="I25" s="70" t="s">
        <v>22</v>
      </c>
      <c r="J25" s="68">
        <v>26294.067606849901</v>
      </c>
      <c r="K25" s="69">
        <v>26079.995480000001</v>
      </c>
      <c r="L25" s="69">
        <f t="shared" si="2"/>
        <v>214.07212684990009</v>
      </c>
      <c r="M25" s="73">
        <f t="shared" si="3"/>
        <v>8.1414610341281647E-3</v>
      </c>
      <c r="N25" s="68">
        <v>216437.68828651111</v>
      </c>
      <c r="O25" s="68">
        <v>216223.61615966121</v>
      </c>
      <c r="P25" s="69"/>
      <c r="Q25" s="70" t="s">
        <v>22</v>
      </c>
      <c r="R25" s="66">
        <v>200131.21870586311</v>
      </c>
      <c r="S25" s="77">
        <v>200226.01556360311</v>
      </c>
      <c r="T25" s="77">
        <v>2894.0443062599902</v>
      </c>
      <c r="U25" s="78">
        <v>2988.8411639999999</v>
      </c>
      <c r="W25" s="70" t="s">
        <v>22</v>
      </c>
      <c r="X25" s="66">
        <v>65692.830603459646</v>
      </c>
      <c r="Y25" s="79">
        <v>65725.757532379663</v>
      </c>
      <c r="Z25" s="79">
        <v>2068.1188930799899</v>
      </c>
      <c r="AA25" s="80">
        <v>2101.045822</v>
      </c>
      <c r="AC25" s="70" t="s">
        <v>22</v>
      </c>
      <c r="AD25" s="66">
        <v>268705.98151335272</v>
      </c>
      <c r="AE25" s="81">
        <v>268713.2608779727</v>
      </c>
      <c r="AF25" s="81">
        <v>399.341051179999</v>
      </c>
      <c r="AG25" s="82">
        <v>406.62041579999999</v>
      </c>
      <c r="AI25" s="70" t="s">
        <v>22</v>
      </c>
      <c r="AJ25" s="66">
        <v>779336.85573214758</v>
      </c>
      <c r="AK25" s="83">
        <v>779614.3526711876</v>
      </c>
      <c r="AL25" s="83">
        <v>8366.1314749600006</v>
      </c>
      <c r="AM25" s="84">
        <v>8643.6284140000007</v>
      </c>
      <c r="AO25" s="70" t="s">
        <v>22</v>
      </c>
      <c r="AP25" s="66">
        <v>71590.004035973136</v>
      </c>
      <c r="AQ25" s="85">
        <v>71614.38295006314</v>
      </c>
      <c r="AR25" s="85">
        <v>368.49235661</v>
      </c>
      <c r="AS25" s="86">
        <v>392.87127070000003</v>
      </c>
      <c r="AV25" s="8" t="s">
        <v>22</v>
      </c>
      <c r="AW25" s="125">
        <v>355.71826799000002</v>
      </c>
      <c r="AX25" s="125">
        <v>4530.1349708999996</v>
      </c>
      <c r="AY25" s="125">
        <v>233.41634716999999</v>
      </c>
      <c r="AZ25" s="125">
        <v>11482.832436000001</v>
      </c>
      <c r="BA25" s="125">
        <v>903.83766514000001</v>
      </c>
      <c r="BB25" s="125">
        <v>383.07071299</v>
      </c>
      <c r="BC25" s="125">
        <v>13798.710096000001</v>
      </c>
      <c r="BD25" s="125">
        <v>195.34641135000001</v>
      </c>
      <c r="BE25" s="118">
        <f t="shared" si="4"/>
        <v>0.42975090347550127</v>
      </c>
      <c r="BF25" s="118">
        <f t="shared" si="5"/>
        <v>0.44029273106300398</v>
      </c>
    </row>
    <row r="26" spans="1:58" ht="15">
      <c r="A26" s="70" t="s">
        <v>23</v>
      </c>
      <c r="B26" s="68">
        <v>390286.799966319</v>
      </c>
      <c r="C26" s="69">
        <v>186898.50169999999</v>
      </c>
      <c r="D26" s="69">
        <f t="shared" si="0"/>
        <v>203388.29826631901</v>
      </c>
      <c r="E26" s="73">
        <f t="shared" si="1"/>
        <v>0.52112522966154895</v>
      </c>
      <c r="F26" s="66">
        <v>511663.79372204549</v>
      </c>
      <c r="G26" s="68">
        <v>308275.49545572652</v>
      </c>
      <c r="H26" s="69"/>
      <c r="I26" s="70" t="s">
        <v>23</v>
      </c>
      <c r="J26" s="68">
        <v>57318.466892409997</v>
      </c>
      <c r="K26" s="69">
        <v>52102.850619999997</v>
      </c>
      <c r="L26" s="69">
        <f t="shared" si="2"/>
        <v>5215.6162724099995</v>
      </c>
      <c r="M26" s="73">
        <f t="shared" si="3"/>
        <v>9.0993645768649156E-2</v>
      </c>
      <c r="N26" s="68">
        <v>357846.13806353242</v>
      </c>
      <c r="O26" s="68">
        <v>352630.52179112245</v>
      </c>
      <c r="P26" s="69"/>
      <c r="Q26" s="70" t="s">
        <v>23</v>
      </c>
      <c r="R26" s="66">
        <v>521781.84555054072</v>
      </c>
      <c r="S26" s="77">
        <v>516921.84308037075</v>
      </c>
      <c r="T26" s="77">
        <v>14121.30629717</v>
      </c>
      <c r="U26" s="78">
        <v>9261.3038269999997</v>
      </c>
      <c r="W26" s="70" t="s">
        <v>23</v>
      </c>
      <c r="X26" s="66">
        <v>104048.01764833482</v>
      </c>
      <c r="Y26" s="79">
        <v>99303.744752674815</v>
      </c>
      <c r="Z26" s="79">
        <v>11910.687329660001</v>
      </c>
      <c r="AA26" s="80">
        <v>7166.4144340000003</v>
      </c>
      <c r="AC26" s="70" t="s">
        <v>23</v>
      </c>
      <c r="AD26" s="66">
        <v>271208.88007256977</v>
      </c>
      <c r="AE26" s="81">
        <v>271118.69253073976</v>
      </c>
      <c r="AF26" s="81">
        <v>1680.46676383</v>
      </c>
      <c r="AG26" s="82">
        <v>1590.2792219999999</v>
      </c>
      <c r="AI26" s="70" t="s">
        <v>23</v>
      </c>
      <c r="AJ26" s="66">
        <v>1268260.7097653581</v>
      </c>
      <c r="AK26" s="83">
        <v>1267997.6250145682</v>
      </c>
      <c r="AL26" s="83">
        <v>12519.918300789899</v>
      </c>
      <c r="AM26" s="84">
        <v>12256.833549999999</v>
      </c>
      <c r="AO26" s="70" t="s">
        <v>23</v>
      </c>
      <c r="AP26" s="66">
        <v>117666.77261065959</v>
      </c>
      <c r="AQ26" s="85">
        <v>117636.04264014959</v>
      </c>
      <c r="AR26" s="85">
        <v>706.31025440999895</v>
      </c>
      <c r="AS26" s="86">
        <v>675.58028390000004</v>
      </c>
      <c r="AV26" s="8" t="s">
        <v>23</v>
      </c>
      <c r="AW26" s="125">
        <v>1396.7108141000001</v>
      </c>
      <c r="AX26" s="125">
        <v>5435.5457667999999</v>
      </c>
      <c r="AY26" s="125">
        <v>299.09020637999998</v>
      </c>
      <c r="AZ26" s="125">
        <v>22235.396250999998</v>
      </c>
      <c r="BA26" s="125">
        <v>3079.6057320999998</v>
      </c>
      <c r="BB26" s="125">
        <v>899.14970996</v>
      </c>
      <c r="BC26" s="125">
        <v>80202.898954999997</v>
      </c>
      <c r="BD26" s="125">
        <v>686.49097538000001</v>
      </c>
      <c r="BE26" s="118">
        <f t="shared" si="4"/>
        <v>0.42912542489900551</v>
      </c>
      <c r="BF26" s="118">
        <f t="shared" si="5"/>
        <v>0.42675968754893434</v>
      </c>
    </row>
    <row r="27" spans="1:58" ht="15">
      <c r="A27" s="70" t="s">
        <v>24</v>
      </c>
      <c r="B27" s="68">
        <v>15446.8431014</v>
      </c>
      <c r="C27" s="69">
        <v>22825.897550000002</v>
      </c>
      <c r="D27" s="69">
        <f t="shared" si="0"/>
        <v>-7379.0544486000017</v>
      </c>
      <c r="E27" s="73">
        <f t="shared" si="1"/>
        <v>-0.47770631190856161</v>
      </c>
      <c r="F27" s="66">
        <v>26678.486474616111</v>
      </c>
      <c r="G27" s="68">
        <v>34057.540923216111</v>
      </c>
      <c r="H27" s="69"/>
      <c r="I27" s="70" t="s">
        <v>24</v>
      </c>
      <c r="J27" s="68">
        <v>19398.690938809901</v>
      </c>
      <c r="K27" s="69">
        <v>19302.574809999998</v>
      </c>
      <c r="L27" s="69">
        <f t="shared" si="2"/>
        <v>96.116128809902875</v>
      </c>
      <c r="M27" s="73">
        <f t="shared" si="3"/>
        <v>4.9547739645466795E-3</v>
      </c>
      <c r="N27" s="68">
        <v>92722.630926620681</v>
      </c>
      <c r="O27" s="68">
        <v>92626.514797810785</v>
      </c>
      <c r="P27" s="69"/>
      <c r="Q27" s="70" t="s">
        <v>24</v>
      </c>
      <c r="R27" s="66">
        <v>224608.54256811802</v>
      </c>
      <c r="S27" s="77">
        <v>227656.52535677803</v>
      </c>
      <c r="T27" s="77">
        <v>2669.1857103399998</v>
      </c>
      <c r="U27" s="78">
        <v>5717.1684990000003</v>
      </c>
      <c r="W27" s="70" t="s">
        <v>24</v>
      </c>
      <c r="X27" s="66">
        <v>53526.578854827756</v>
      </c>
      <c r="Y27" s="79">
        <v>55362.568493847764</v>
      </c>
      <c r="Z27" s="79">
        <v>1752.6142089799901</v>
      </c>
      <c r="AA27" s="80">
        <v>3588.6038480000002</v>
      </c>
      <c r="AC27" s="70" t="s">
        <v>24</v>
      </c>
      <c r="AD27" s="66">
        <v>100219.01925308695</v>
      </c>
      <c r="AE27" s="81">
        <v>100239.34526989695</v>
      </c>
      <c r="AF27" s="81">
        <v>260.97676938999899</v>
      </c>
      <c r="AG27" s="82">
        <v>281.30278620000001</v>
      </c>
      <c r="AI27" s="70" t="s">
        <v>24</v>
      </c>
      <c r="AJ27" s="66">
        <v>462192.5394896653</v>
      </c>
      <c r="AK27" s="83">
        <v>462361.92296272528</v>
      </c>
      <c r="AL27" s="83">
        <v>3549.1006949399998</v>
      </c>
      <c r="AM27" s="84">
        <v>3718.484168</v>
      </c>
      <c r="AO27" s="70" t="s">
        <v>24</v>
      </c>
      <c r="AP27" s="66">
        <v>48179.370528395331</v>
      </c>
      <c r="AQ27" s="85">
        <v>48189.533536765332</v>
      </c>
      <c r="AR27" s="85">
        <v>161.90766273</v>
      </c>
      <c r="AS27" s="86">
        <v>172.0706711</v>
      </c>
      <c r="AV27" s="8" t="s">
        <v>24</v>
      </c>
      <c r="AW27" s="125">
        <v>51.474025615000002</v>
      </c>
      <c r="AX27" s="125">
        <v>1491.3858355</v>
      </c>
      <c r="AY27" s="125">
        <v>67.466622952999998</v>
      </c>
      <c r="AZ27" s="125">
        <v>7276.3894194000004</v>
      </c>
      <c r="BA27" s="125">
        <v>1334.6456771000001</v>
      </c>
      <c r="BB27" s="125">
        <v>787.21153327000002</v>
      </c>
      <c r="BC27" s="125">
        <v>8617.6663673999992</v>
      </c>
      <c r="BD27" s="125">
        <v>106.84612099</v>
      </c>
      <c r="BE27" s="118">
        <f t="shared" si="4"/>
        <v>0.37753899265179164</v>
      </c>
      <c r="BF27" s="118">
        <f t="shared" si="5"/>
        <v>0.37696470502113294</v>
      </c>
    </row>
    <row r="28" spans="1:58" ht="15">
      <c r="A28" s="70" t="s">
        <v>25</v>
      </c>
      <c r="B28" s="68">
        <v>73073.261547299902</v>
      </c>
      <c r="C28" s="69">
        <v>71339.373579999999</v>
      </c>
      <c r="D28" s="69">
        <f t="shared" si="0"/>
        <v>1733.8879672999028</v>
      </c>
      <c r="E28" s="73">
        <f t="shared" si="1"/>
        <v>2.3728076872243715E-2</v>
      </c>
      <c r="F28" s="66">
        <v>85799.237117526718</v>
      </c>
      <c r="G28" s="68">
        <v>84065.349150226815</v>
      </c>
      <c r="H28" s="69"/>
      <c r="I28" s="70" t="s">
        <v>25</v>
      </c>
      <c r="J28" s="68">
        <v>45046.817887129902</v>
      </c>
      <c r="K28" s="69">
        <v>28210.712220000001</v>
      </c>
      <c r="L28" s="69">
        <f t="shared" si="2"/>
        <v>16836.105667129901</v>
      </c>
      <c r="M28" s="73">
        <f t="shared" si="3"/>
        <v>0.3737468362208124</v>
      </c>
      <c r="N28" s="68">
        <v>186407.5968857398</v>
      </c>
      <c r="O28" s="68">
        <v>169571.49121860991</v>
      </c>
      <c r="P28" s="69"/>
      <c r="Q28" s="70" t="s">
        <v>25</v>
      </c>
      <c r="R28" s="66">
        <v>343756.45561335515</v>
      </c>
      <c r="S28" s="77">
        <v>343754.47641479515</v>
      </c>
      <c r="T28" s="77">
        <v>2889.0718035599898</v>
      </c>
      <c r="U28" s="78">
        <v>2887.0926049999998</v>
      </c>
      <c r="W28" s="70" t="s">
        <v>25</v>
      </c>
      <c r="X28" s="66">
        <v>56017.369999722403</v>
      </c>
      <c r="Y28" s="79">
        <v>56015.460925382402</v>
      </c>
      <c r="Z28" s="79">
        <v>2310.6368563400001</v>
      </c>
      <c r="AA28" s="80">
        <v>2308.7277819999999</v>
      </c>
      <c r="AC28" s="70" t="s">
        <v>25</v>
      </c>
      <c r="AD28" s="66">
        <v>76031.056362114003</v>
      </c>
      <c r="AE28" s="81">
        <v>76029.728763124003</v>
      </c>
      <c r="AF28" s="81">
        <v>529.85453618999998</v>
      </c>
      <c r="AG28" s="82">
        <v>528.52693720000002</v>
      </c>
      <c r="AI28" s="70" t="s">
        <v>25</v>
      </c>
      <c r="AJ28" s="66">
        <v>379322.7785209791</v>
      </c>
      <c r="AK28" s="83">
        <v>379317.43427299912</v>
      </c>
      <c r="AL28" s="83">
        <v>4443.7263949799899</v>
      </c>
      <c r="AM28" s="84">
        <v>4438.3821470000003</v>
      </c>
      <c r="AO28" s="70" t="s">
        <v>25</v>
      </c>
      <c r="AP28" s="66">
        <v>175956.5915244816</v>
      </c>
      <c r="AQ28" s="85">
        <v>175956.61154459161</v>
      </c>
      <c r="AR28" s="85">
        <v>272.77430968999897</v>
      </c>
      <c r="AS28" s="86">
        <v>272.79432980000001</v>
      </c>
      <c r="AV28" s="8" t="s">
        <v>25</v>
      </c>
      <c r="AW28" s="125">
        <v>503.42850261000001</v>
      </c>
      <c r="AX28" s="125">
        <v>2037.9459486000001</v>
      </c>
      <c r="AY28" s="125">
        <v>127.38921981</v>
      </c>
      <c r="AZ28" s="125">
        <v>12676.576487</v>
      </c>
      <c r="BA28" s="125">
        <v>1007.1838713</v>
      </c>
      <c r="BB28" s="125">
        <v>252.70163299000001</v>
      </c>
      <c r="BC28" s="125">
        <v>31066.983854999999</v>
      </c>
      <c r="BD28" s="125">
        <v>232.50117911999999</v>
      </c>
      <c r="BE28" s="118">
        <f t="shared" si="4"/>
        <v>0.4354815902632152</v>
      </c>
      <c r="BF28" s="118">
        <f t="shared" si="5"/>
        <v>0.4493532948811173</v>
      </c>
    </row>
    <row r="29" spans="1:58" ht="15">
      <c r="A29" s="70" t="s">
        <v>26</v>
      </c>
      <c r="B29" s="68">
        <v>14416.2958578</v>
      </c>
      <c r="C29" s="69">
        <v>14416.29586</v>
      </c>
      <c r="D29" s="69">
        <f t="shared" si="0"/>
        <v>-2.2000003809807822E-6</v>
      </c>
      <c r="E29" s="73">
        <f t="shared" si="1"/>
        <v>-1.5260510762828597E-10</v>
      </c>
      <c r="F29" s="66">
        <v>30111.979177546105</v>
      </c>
      <c r="G29" s="68">
        <v>30111.979179746108</v>
      </c>
      <c r="H29" s="69"/>
      <c r="I29" s="70" t="s">
        <v>26</v>
      </c>
      <c r="J29" s="68">
        <v>14073.7726359399</v>
      </c>
      <c r="K29" s="69">
        <v>14049.72647</v>
      </c>
      <c r="L29" s="69">
        <f t="shared" si="2"/>
        <v>24.046165939900675</v>
      </c>
      <c r="M29" s="73">
        <f t="shared" si="3"/>
        <v>1.7085799637329994E-3</v>
      </c>
      <c r="N29" s="68">
        <v>81040.927515154224</v>
      </c>
      <c r="O29" s="68">
        <v>81016.881349214338</v>
      </c>
      <c r="P29" s="69"/>
      <c r="Q29" s="70" t="s">
        <v>26</v>
      </c>
      <c r="R29" s="66">
        <v>99853.668436031759</v>
      </c>
      <c r="S29" s="77">
        <v>99853.403826881753</v>
      </c>
      <c r="T29" s="77">
        <v>2938.6048001499998</v>
      </c>
      <c r="U29" s="78">
        <v>2938.3401909999998</v>
      </c>
      <c r="W29" s="70" t="s">
        <v>26</v>
      </c>
      <c r="X29" s="66">
        <v>37368.359725266622</v>
      </c>
      <c r="Y29" s="79">
        <v>37368.197545236624</v>
      </c>
      <c r="Z29" s="79">
        <v>2389.8949140300001</v>
      </c>
      <c r="AA29" s="80">
        <v>2389.7327340000002</v>
      </c>
      <c r="AC29" s="70" t="s">
        <v>26</v>
      </c>
      <c r="AD29" s="66">
        <v>100827.19340554457</v>
      </c>
      <c r="AE29" s="81">
        <v>100825.44270442458</v>
      </c>
      <c r="AF29" s="81">
        <v>367.30800481999898</v>
      </c>
      <c r="AG29" s="82">
        <v>365.55730369999998</v>
      </c>
      <c r="AI29" s="70" t="s">
        <v>26</v>
      </c>
      <c r="AJ29" s="66">
        <v>541712.74494385091</v>
      </c>
      <c r="AK29" s="83">
        <v>541642.71689945087</v>
      </c>
      <c r="AL29" s="83">
        <v>7091.8229374000002</v>
      </c>
      <c r="AM29" s="84">
        <v>7021.7948930000002</v>
      </c>
      <c r="AO29" s="70" t="s">
        <v>26</v>
      </c>
      <c r="AP29" s="66">
        <v>8722.4895660698276</v>
      </c>
      <c r="AQ29" s="85">
        <v>8717.0207093298268</v>
      </c>
      <c r="AR29" s="85">
        <v>818.62467904000005</v>
      </c>
      <c r="AS29" s="86">
        <v>813.15582229999995</v>
      </c>
      <c r="AV29" s="8" t="s">
        <v>26</v>
      </c>
      <c r="AW29" s="125">
        <v>129.51018389000001</v>
      </c>
      <c r="AX29" s="125">
        <v>3937.1203568999999</v>
      </c>
      <c r="AY29" s="125">
        <v>423.52328267000001</v>
      </c>
      <c r="AZ29" s="125">
        <v>6444.4402117999998</v>
      </c>
      <c r="BA29" s="125">
        <v>1043.2848120000001</v>
      </c>
      <c r="BB29" s="125">
        <v>239.57589912</v>
      </c>
      <c r="BC29" s="125">
        <v>6269.4933745999997</v>
      </c>
      <c r="BD29" s="125">
        <v>181.34699545000001</v>
      </c>
      <c r="BE29" s="118">
        <f t="shared" si="4"/>
        <v>0.43488933880689651</v>
      </c>
      <c r="BF29" s="118">
        <f t="shared" si="5"/>
        <v>0.45868794852060918</v>
      </c>
    </row>
    <row r="30" spans="1:58" ht="15">
      <c r="A30" s="70" t="s">
        <v>27</v>
      </c>
      <c r="B30" s="68">
        <v>6453.0762698099898</v>
      </c>
      <c r="C30" s="69">
        <v>6741.9073509999998</v>
      </c>
      <c r="D30" s="69">
        <f t="shared" si="0"/>
        <v>-288.83108119001008</v>
      </c>
      <c r="E30" s="73">
        <f t="shared" si="1"/>
        <v>-4.4758665342493259E-2</v>
      </c>
      <c r="F30" s="66">
        <v>16391.023102226107</v>
      </c>
      <c r="G30" s="68">
        <v>16679.854183416115</v>
      </c>
      <c r="H30" s="69"/>
      <c r="I30" s="70" t="s">
        <v>27</v>
      </c>
      <c r="J30" s="68">
        <v>5126.3842462999901</v>
      </c>
      <c r="K30" s="69">
        <v>4970.6086020000002</v>
      </c>
      <c r="L30" s="69">
        <f t="shared" si="2"/>
        <v>155.77564429998984</v>
      </c>
      <c r="M30" s="73">
        <f t="shared" si="3"/>
        <v>3.0387040224778738E-2</v>
      </c>
      <c r="N30" s="68">
        <v>47637.332169727124</v>
      </c>
      <c r="O30" s="68">
        <v>47481.556525427135</v>
      </c>
      <c r="P30" s="69"/>
      <c r="Q30" s="70" t="s">
        <v>27</v>
      </c>
      <c r="R30" s="66">
        <v>23014.790543764379</v>
      </c>
      <c r="S30" s="77">
        <v>22889.905234244379</v>
      </c>
      <c r="T30" s="77">
        <v>1370.1500995199999</v>
      </c>
      <c r="U30" s="78">
        <v>1245.2647899999999</v>
      </c>
      <c r="W30" s="70" t="s">
        <v>27</v>
      </c>
      <c r="X30" s="66">
        <v>16174.480879644861</v>
      </c>
      <c r="Y30" s="79">
        <v>16060.006962704872</v>
      </c>
      <c r="Z30" s="79">
        <v>1254.0800999399901</v>
      </c>
      <c r="AA30" s="80">
        <v>1139.6061830000001</v>
      </c>
      <c r="AC30" s="70" t="s">
        <v>27</v>
      </c>
      <c r="AD30" s="66">
        <v>59680.203025079842</v>
      </c>
      <c r="AE30" s="81">
        <v>59676.70642454984</v>
      </c>
      <c r="AF30" s="81">
        <v>207.261662129999</v>
      </c>
      <c r="AG30" s="82">
        <v>203.7650616</v>
      </c>
      <c r="AI30" s="70" t="s">
        <v>27</v>
      </c>
      <c r="AJ30" s="66">
        <v>300133.8451396068</v>
      </c>
      <c r="AK30" s="83">
        <v>300026.47901175678</v>
      </c>
      <c r="AL30" s="83">
        <v>5613.9277898500004</v>
      </c>
      <c r="AM30" s="84">
        <v>5506.5616620000001</v>
      </c>
      <c r="AO30" s="70" t="s">
        <v>27</v>
      </c>
      <c r="AP30" s="66">
        <v>2906.6404204499004</v>
      </c>
      <c r="AQ30" s="85">
        <v>2904.9924594399013</v>
      </c>
      <c r="AR30" s="85">
        <v>219.844516709999</v>
      </c>
      <c r="AS30" s="86">
        <v>218.1965557</v>
      </c>
      <c r="AV30" s="8" t="s">
        <v>27</v>
      </c>
      <c r="AW30" s="125">
        <v>87.226061931999993</v>
      </c>
      <c r="AX30" s="125">
        <v>2349.1014441000002</v>
      </c>
      <c r="AY30" s="125">
        <v>94.589313939999997</v>
      </c>
      <c r="AZ30" s="125">
        <v>2118.0236439</v>
      </c>
      <c r="BA30" s="125">
        <v>488.38592509</v>
      </c>
      <c r="BB30" s="125">
        <v>44.431871655999998</v>
      </c>
      <c r="BC30" s="125">
        <v>2787.5702242000002</v>
      </c>
      <c r="BD30" s="125">
        <v>87.140242732000004</v>
      </c>
      <c r="BE30" s="118">
        <f t="shared" si="4"/>
        <v>0.41346907915999931</v>
      </c>
      <c r="BF30" s="118">
        <f t="shared" si="5"/>
        <v>0.42610951967688238</v>
      </c>
    </row>
    <row r="31" spans="1:58" ht="15">
      <c r="A31" s="70" t="s">
        <v>28</v>
      </c>
      <c r="B31" s="68">
        <v>38856.478028700003</v>
      </c>
      <c r="C31" s="69">
        <v>6242.5246589999997</v>
      </c>
      <c r="D31" s="69">
        <f t="shared" si="0"/>
        <v>32613.953369700004</v>
      </c>
      <c r="E31" s="73">
        <f t="shared" si="1"/>
        <v>0.83934404311195754</v>
      </c>
      <c r="F31" s="66">
        <v>61455.264100129309</v>
      </c>
      <c r="G31" s="68">
        <v>28841.310730429304</v>
      </c>
      <c r="H31" s="69"/>
      <c r="I31" s="70" t="s">
        <v>28</v>
      </c>
      <c r="J31" s="68">
        <v>8005.9910625700004</v>
      </c>
      <c r="K31" s="69">
        <v>7720.3725469999999</v>
      </c>
      <c r="L31" s="69">
        <f t="shared" si="2"/>
        <v>285.61851557000045</v>
      </c>
      <c r="M31" s="73">
        <f t="shared" si="3"/>
        <v>3.5675597604066543E-2</v>
      </c>
      <c r="N31" s="68">
        <v>210126.51978736109</v>
      </c>
      <c r="O31" s="68">
        <v>209840.90127179108</v>
      </c>
      <c r="P31" s="69"/>
      <c r="Q31" s="70" t="s">
        <v>28</v>
      </c>
      <c r="R31" s="66">
        <v>48091.17461790004</v>
      </c>
      <c r="S31" s="77">
        <v>46797.943132090048</v>
      </c>
      <c r="T31" s="77">
        <v>3286.6673508099898</v>
      </c>
      <c r="U31" s="78">
        <v>1993.4358649999999</v>
      </c>
      <c r="W31" s="70" t="s">
        <v>28</v>
      </c>
      <c r="X31" s="66">
        <v>25967.139886483121</v>
      </c>
      <c r="Y31" s="79">
        <v>24653.807575823132</v>
      </c>
      <c r="Z31" s="79">
        <v>2890.5327226599902</v>
      </c>
      <c r="AA31" s="80">
        <v>1577.2004119999999</v>
      </c>
      <c r="AC31" s="70" t="s">
        <v>28</v>
      </c>
      <c r="AD31" s="66">
        <v>228501.79412749864</v>
      </c>
      <c r="AE31" s="81">
        <v>228463.15706317863</v>
      </c>
      <c r="AF31" s="81">
        <v>326.32577182</v>
      </c>
      <c r="AG31" s="82">
        <v>287.68870750000002</v>
      </c>
      <c r="AI31" s="70" t="s">
        <v>28</v>
      </c>
      <c r="AJ31" s="66">
        <v>1282309.4611343765</v>
      </c>
      <c r="AK31" s="83">
        <v>1280915.5196475566</v>
      </c>
      <c r="AL31" s="83">
        <v>8587.6036918199898</v>
      </c>
      <c r="AM31" s="84">
        <v>7193.6622049999996</v>
      </c>
      <c r="AO31" s="70" t="s">
        <v>28</v>
      </c>
      <c r="AP31" s="66">
        <v>10164.358356701405</v>
      </c>
      <c r="AQ31" s="85">
        <v>10150.532087911404</v>
      </c>
      <c r="AR31" s="85">
        <v>552.16177018999997</v>
      </c>
      <c r="AS31" s="86">
        <v>538.3355014</v>
      </c>
      <c r="AV31" s="8" t="s">
        <v>28</v>
      </c>
      <c r="AW31" s="125">
        <v>41.814655176999999</v>
      </c>
      <c r="AX31" s="125">
        <v>3391.5314358999999</v>
      </c>
      <c r="AY31" s="125">
        <v>254.74261311000001</v>
      </c>
      <c r="AZ31" s="125">
        <v>3630.6948256000001</v>
      </c>
      <c r="BA31" s="125">
        <v>685.17130138000005</v>
      </c>
      <c r="BB31" s="125">
        <v>181.83429434999999</v>
      </c>
      <c r="BC31" s="125">
        <v>2694.7582714999999</v>
      </c>
      <c r="BD31" s="125">
        <v>131.24146923000001</v>
      </c>
      <c r="BE31" s="118">
        <f t="shared" si="4"/>
        <v>0.43167763344192822</v>
      </c>
      <c r="BF31" s="118">
        <f t="shared" si="5"/>
        <v>0.47027456298217418</v>
      </c>
    </row>
    <row r="32" spans="1:58" ht="15">
      <c r="A32" s="70" t="s">
        <v>29</v>
      </c>
      <c r="B32" s="68">
        <v>11857.392091309999</v>
      </c>
      <c r="C32" s="69">
        <v>13925.666139999999</v>
      </c>
      <c r="D32" s="69">
        <f t="shared" si="0"/>
        <v>-2068.2740486900002</v>
      </c>
      <c r="E32" s="73">
        <f t="shared" si="1"/>
        <v>-0.17442908463875367</v>
      </c>
      <c r="F32" s="66">
        <v>26506.688893491697</v>
      </c>
      <c r="G32" s="68">
        <v>28574.962942181701</v>
      </c>
      <c r="H32" s="69"/>
      <c r="I32" s="70" t="s">
        <v>29</v>
      </c>
      <c r="J32" s="68">
        <v>64745.266157489998</v>
      </c>
      <c r="K32" s="69">
        <v>64832.998890000003</v>
      </c>
      <c r="L32" s="69">
        <f t="shared" si="2"/>
        <v>-87.732732510005007</v>
      </c>
      <c r="M32" s="73">
        <f t="shared" si="3"/>
        <v>-1.3550447425237084E-3</v>
      </c>
      <c r="N32" s="68">
        <v>264414.27956124244</v>
      </c>
      <c r="O32" s="68">
        <v>264502.01229375246</v>
      </c>
      <c r="P32" s="69"/>
      <c r="Q32" s="70" t="s">
        <v>29</v>
      </c>
      <c r="R32" s="66">
        <v>511957.01277121302</v>
      </c>
      <c r="S32" s="77">
        <v>511941.01496924303</v>
      </c>
      <c r="T32" s="77">
        <v>3866.6889849699901</v>
      </c>
      <c r="U32" s="78">
        <v>3850.6911829999999</v>
      </c>
      <c r="W32" s="70" t="s">
        <v>29</v>
      </c>
      <c r="X32" s="66">
        <v>106494.73085815174</v>
      </c>
      <c r="Y32" s="79">
        <v>106478.67971084175</v>
      </c>
      <c r="Z32" s="79">
        <v>3187.8313033099898</v>
      </c>
      <c r="AA32" s="80">
        <v>3171.7801559999998</v>
      </c>
      <c r="AC32" s="70" t="s">
        <v>29</v>
      </c>
      <c r="AD32" s="66">
        <v>420252.83101496164</v>
      </c>
      <c r="AE32" s="81">
        <v>420263.20870381163</v>
      </c>
      <c r="AF32" s="81">
        <v>536.53433104999897</v>
      </c>
      <c r="AG32" s="82">
        <v>546.91201990000002</v>
      </c>
      <c r="AI32" s="70" t="s">
        <v>29</v>
      </c>
      <c r="AJ32" s="66">
        <v>983049.36412432417</v>
      </c>
      <c r="AK32" s="83">
        <v>983132.7492456442</v>
      </c>
      <c r="AL32" s="83">
        <v>7841.5990286799997</v>
      </c>
      <c r="AM32" s="84">
        <v>7924.9841500000002</v>
      </c>
      <c r="AO32" s="70" t="s">
        <v>29</v>
      </c>
      <c r="AP32" s="66">
        <v>40616.922803405228</v>
      </c>
      <c r="AQ32" s="85">
        <v>40622.944766265231</v>
      </c>
      <c r="AR32" s="85">
        <v>533.16110663999905</v>
      </c>
      <c r="AS32" s="86">
        <v>539.18306949999999</v>
      </c>
      <c r="AV32" s="8" t="s">
        <v>29</v>
      </c>
      <c r="AW32" s="125">
        <v>46.720118261000003</v>
      </c>
      <c r="AX32" s="125">
        <v>3580.7239897999998</v>
      </c>
      <c r="AY32" s="125">
        <v>246.62229120000001</v>
      </c>
      <c r="AZ32" s="125">
        <v>28591.293380999999</v>
      </c>
      <c r="BA32" s="125">
        <v>1390.4760120000001</v>
      </c>
      <c r="BB32" s="125">
        <v>296.28432104000001</v>
      </c>
      <c r="BC32" s="125">
        <v>6240.6451711</v>
      </c>
      <c r="BD32" s="125">
        <v>246.90281979</v>
      </c>
      <c r="BE32" s="118">
        <f t="shared" si="4"/>
        <v>0.44813979513514318</v>
      </c>
      <c r="BF32" s="118">
        <f t="shared" si="5"/>
        <v>0.44099908797231324</v>
      </c>
    </row>
    <row r="33" spans="1:58" ht="15">
      <c r="A33" s="70" t="s">
        <v>30</v>
      </c>
      <c r="B33" s="68">
        <v>42887.390847800001</v>
      </c>
      <c r="C33" s="69">
        <v>15160.39647</v>
      </c>
      <c r="D33" s="69">
        <f t="shared" si="0"/>
        <v>27726.994377800002</v>
      </c>
      <c r="E33" s="73">
        <f t="shared" si="1"/>
        <v>0.64650690633520591</v>
      </c>
      <c r="F33" s="66">
        <v>163301.93011550792</v>
      </c>
      <c r="G33" s="68">
        <v>135574.93573770788</v>
      </c>
      <c r="H33" s="69"/>
      <c r="I33" s="70" t="s">
        <v>30</v>
      </c>
      <c r="J33" s="68">
        <v>21688.578314099999</v>
      </c>
      <c r="K33" s="69">
        <v>20528.215830000001</v>
      </c>
      <c r="L33" s="69">
        <f t="shared" si="2"/>
        <v>1160.3624840999983</v>
      </c>
      <c r="M33" s="73">
        <f t="shared" si="3"/>
        <v>5.3501085561962952E-2</v>
      </c>
      <c r="N33" s="68">
        <v>459087.33010117465</v>
      </c>
      <c r="O33" s="68">
        <v>457926.96761707467</v>
      </c>
      <c r="P33" s="69"/>
      <c r="Q33" s="70" t="s">
        <v>30</v>
      </c>
      <c r="R33" s="66">
        <v>228524.694214677</v>
      </c>
      <c r="S33" s="77">
        <v>228160.34993289699</v>
      </c>
      <c r="T33" s="77">
        <v>3382.37416278</v>
      </c>
      <c r="U33" s="78">
        <v>3018.0298809999999</v>
      </c>
      <c r="W33" s="70" t="s">
        <v>30</v>
      </c>
      <c r="X33" s="66">
        <v>73369.762910960228</v>
      </c>
      <c r="Y33" s="79">
        <v>73055.673206820225</v>
      </c>
      <c r="Z33" s="79">
        <v>2510.7385031399999</v>
      </c>
      <c r="AA33" s="80">
        <v>2196.6487990000001</v>
      </c>
      <c r="AC33" s="70" t="s">
        <v>30</v>
      </c>
      <c r="AD33" s="66">
        <v>569056.69356819848</v>
      </c>
      <c r="AE33" s="81">
        <v>569075.39833622845</v>
      </c>
      <c r="AF33" s="81">
        <v>716.83906906999903</v>
      </c>
      <c r="AG33" s="82">
        <v>735.54383710000002</v>
      </c>
      <c r="AI33" s="70" t="s">
        <v>30</v>
      </c>
      <c r="AJ33" s="66">
        <v>2741224.4355786922</v>
      </c>
      <c r="AK33" s="83">
        <v>2742000.4611939322</v>
      </c>
      <c r="AL33" s="83">
        <v>20642.544974759901</v>
      </c>
      <c r="AM33" s="84">
        <v>21418.570589999999</v>
      </c>
      <c r="AO33" s="70" t="s">
        <v>30</v>
      </c>
      <c r="AP33" s="66">
        <v>60813.596333736561</v>
      </c>
      <c r="AQ33" s="85">
        <v>60823.832078296575</v>
      </c>
      <c r="AR33" s="85">
        <v>1097.14034043999</v>
      </c>
      <c r="AS33" s="86">
        <v>1107.3760850000001</v>
      </c>
      <c r="AV33" s="8" t="s">
        <v>30</v>
      </c>
      <c r="AW33" s="125">
        <v>130.21729479000001</v>
      </c>
      <c r="AX33" s="125">
        <v>9702.9182791000003</v>
      </c>
      <c r="AY33" s="125">
        <v>506.09975867999998</v>
      </c>
      <c r="AZ33" s="125">
        <v>9969.1926521000005</v>
      </c>
      <c r="BA33" s="125">
        <v>955.73115863999999</v>
      </c>
      <c r="BB33" s="125">
        <v>346.76231214000001</v>
      </c>
      <c r="BC33" s="125">
        <v>7532.6690842999997</v>
      </c>
      <c r="BD33" s="125">
        <v>376.22476763999998</v>
      </c>
      <c r="BE33" s="118">
        <f t="shared" si="4"/>
        <v>0.49686491373797165</v>
      </c>
      <c r="BF33" s="118">
        <f t="shared" si="5"/>
        <v>0.48563366318133649</v>
      </c>
    </row>
    <row r="34" spans="1:58" ht="15">
      <c r="A34" s="70" t="s">
        <v>31</v>
      </c>
      <c r="B34" s="68">
        <v>126047.92198841</v>
      </c>
      <c r="C34" s="69">
        <v>69377.468699999998</v>
      </c>
      <c r="D34" s="69">
        <f t="shared" si="0"/>
        <v>56670.453288410004</v>
      </c>
      <c r="E34" s="73">
        <f t="shared" si="1"/>
        <v>0.44959450655299821</v>
      </c>
      <c r="F34" s="66">
        <v>208652.02682513179</v>
      </c>
      <c r="G34" s="68">
        <v>151981.57353672176</v>
      </c>
      <c r="H34" s="69"/>
      <c r="I34" s="70" t="s">
        <v>31</v>
      </c>
      <c r="J34" s="68">
        <v>49321.654472510003</v>
      </c>
      <c r="K34" s="69">
        <v>45007.940360000001</v>
      </c>
      <c r="L34" s="69">
        <f t="shared" si="2"/>
        <v>4313.7141125100025</v>
      </c>
      <c r="M34" s="73">
        <f t="shared" si="3"/>
        <v>8.7460855858237707E-2</v>
      </c>
      <c r="N34" s="68">
        <v>321543.67210686288</v>
      </c>
      <c r="O34" s="68">
        <v>317229.95799435291</v>
      </c>
      <c r="P34" s="69"/>
      <c r="Q34" s="70" t="s">
        <v>31</v>
      </c>
      <c r="R34" s="66">
        <v>185247.46559380836</v>
      </c>
      <c r="S34" s="77">
        <v>183819.39036735846</v>
      </c>
      <c r="T34" s="77">
        <v>15735.215906449899</v>
      </c>
      <c r="U34" s="78">
        <v>14307.14068</v>
      </c>
      <c r="W34" s="70" t="s">
        <v>31</v>
      </c>
      <c r="X34" s="66">
        <v>90753.699540762114</v>
      </c>
      <c r="Y34" s="79">
        <v>89438.464507912213</v>
      </c>
      <c r="Z34" s="79">
        <v>11836.8411428499</v>
      </c>
      <c r="AA34" s="80">
        <v>10521.606110000001</v>
      </c>
      <c r="AC34" s="70" t="s">
        <v>31</v>
      </c>
      <c r="AD34" s="66">
        <v>472551.19312087615</v>
      </c>
      <c r="AE34" s="81">
        <v>472486.21324110619</v>
      </c>
      <c r="AF34" s="81">
        <v>1039.6934921699899</v>
      </c>
      <c r="AG34" s="82">
        <v>974.71361239999999</v>
      </c>
      <c r="AI34" s="70" t="s">
        <v>31</v>
      </c>
      <c r="AJ34" s="66">
        <v>2283179.0924715474</v>
      </c>
      <c r="AK34" s="83">
        <v>2282835.4546936876</v>
      </c>
      <c r="AL34" s="83">
        <v>13980.111897860001</v>
      </c>
      <c r="AM34" s="84">
        <v>13636.474120000001</v>
      </c>
      <c r="AO34" s="70" t="s">
        <v>31</v>
      </c>
      <c r="AP34" s="66">
        <v>180955.79072403265</v>
      </c>
      <c r="AQ34" s="85">
        <v>180932.38133992263</v>
      </c>
      <c r="AR34" s="85">
        <v>595.23437210999896</v>
      </c>
      <c r="AS34" s="86">
        <v>571.82498799999996</v>
      </c>
      <c r="AV34" s="8" t="s">
        <v>31</v>
      </c>
      <c r="AW34" s="125">
        <v>762.42468254999994</v>
      </c>
      <c r="AX34" s="125">
        <v>6574.2428980000004</v>
      </c>
      <c r="AY34" s="125">
        <v>289.29640083999999</v>
      </c>
      <c r="AZ34" s="125">
        <v>19639.554644</v>
      </c>
      <c r="BA34" s="125">
        <v>4535.9152496999995</v>
      </c>
      <c r="BB34" s="125">
        <v>1607.2743482999999</v>
      </c>
      <c r="BC34" s="125">
        <v>30989.759113</v>
      </c>
      <c r="BD34" s="125">
        <v>439.05134432</v>
      </c>
      <c r="BE34" s="118">
        <f t="shared" si="4"/>
        <v>0.44668333529153392</v>
      </c>
      <c r="BF34" s="118">
        <f t="shared" si="5"/>
        <v>0.43635755128786791</v>
      </c>
    </row>
    <row r="35" spans="1:58" ht="15">
      <c r="A35" s="70" t="s">
        <v>32</v>
      </c>
      <c r="B35" s="68">
        <v>103633.482567499</v>
      </c>
      <c r="C35" s="69">
        <v>103624.25539999999</v>
      </c>
      <c r="D35" s="69">
        <f t="shared" si="0"/>
        <v>9.2271674990042811</v>
      </c>
      <c r="E35" s="73">
        <f t="shared" si="1"/>
        <v>8.9036547555896355E-5</v>
      </c>
      <c r="F35" s="66">
        <v>119384.57856305661</v>
      </c>
      <c r="G35" s="68">
        <v>119375.35139555761</v>
      </c>
      <c r="H35" s="69"/>
      <c r="I35" s="70" t="s">
        <v>32</v>
      </c>
      <c r="J35" s="68">
        <v>53264.929473129901</v>
      </c>
      <c r="K35" s="69">
        <v>53266.639990000003</v>
      </c>
      <c r="L35" s="69">
        <f t="shared" si="2"/>
        <v>-1.7105168701018556</v>
      </c>
      <c r="M35" s="73">
        <f t="shared" si="3"/>
        <v>-3.2113379047366339E-5</v>
      </c>
      <c r="N35" s="68">
        <v>127125.41545878058</v>
      </c>
      <c r="O35" s="68">
        <v>127127.12597565068</v>
      </c>
      <c r="P35" s="69"/>
      <c r="Q35" s="70" t="s">
        <v>32</v>
      </c>
      <c r="R35" s="66">
        <v>284985.79518380959</v>
      </c>
      <c r="S35" s="77">
        <v>284982.43867021956</v>
      </c>
      <c r="T35" s="77">
        <v>6670.9913625899999</v>
      </c>
      <c r="U35" s="78">
        <v>6667.634849</v>
      </c>
      <c r="W35" s="70" t="s">
        <v>32</v>
      </c>
      <c r="X35" s="66">
        <v>51618.415444937971</v>
      </c>
      <c r="Y35" s="79">
        <v>51615.499086517972</v>
      </c>
      <c r="Z35" s="79">
        <v>5797.2405114200001</v>
      </c>
      <c r="AA35" s="80">
        <v>5794.3241529999996</v>
      </c>
      <c r="AC35" s="70" t="s">
        <v>32</v>
      </c>
      <c r="AD35" s="66">
        <v>40514.295265796798</v>
      </c>
      <c r="AE35" s="81">
        <v>40514.2955645068</v>
      </c>
      <c r="AF35" s="81">
        <v>858.00234949000003</v>
      </c>
      <c r="AG35" s="82">
        <v>858.00264819999995</v>
      </c>
      <c r="AI35" s="70" t="s">
        <v>32</v>
      </c>
      <c r="AJ35" s="66">
        <v>180866.48389948998</v>
      </c>
      <c r="AK35" s="83">
        <v>180866.62738922998</v>
      </c>
      <c r="AL35" s="83">
        <v>7273.3162902599997</v>
      </c>
      <c r="AM35" s="84">
        <v>7273.4597800000001</v>
      </c>
      <c r="AO35" s="70" t="s">
        <v>32</v>
      </c>
      <c r="AP35" s="66">
        <v>72640.415660071405</v>
      </c>
      <c r="AQ35" s="85">
        <v>72640.448613901404</v>
      </c>
      <c r="AR35" s="85">
        <v>371.33969087000003</v>
      </c>
      <c r="AS35" s="86">
        <v>371.37264470000002</v>
      </c>
      <c r="AV35" s="8" t="s">
        <v>32</v>
      </c>
      <c r="AW35" s="125">
        <v>292.05742364000002</v>
      </c>
      <c r="AX35" s="125">
        <v>3178.6991121000001</v>
      </c>
      <c r="AY35" s="125">
        <v>162.35874991</v>
      </c>
      <c r="AZ35" s="125">
        <v>23286.472614999999</v>
      </c>
      <c r="BA35" s="125">
        <v>2569.5445203999998</v>
      </c>
      <c r="BB35" s="125">
        <v>381.37739614999998</v>
      </c>
      <c r="BC35" s="125">
        <v>45147.771234</v>
      </c>
      <c r="BD35" s="125">
        <v>374.99942898</v>
      </c>
      <c r="BE35" s="118">
        <f t="shared" si="4"/>
        <v>0.43568729212793939</v>
      </c>
      <c r="BF35" s="118">
        <f t="shared" si="5"/>
        <v>0.43716804024754852</v>
      </c>
    </row>
    <row r="36" spans="1:58" ht="15">
      <c r="A36" s="70" t="s">
        <v>33</v>
      </c>
      <c r="B36" s="68">
        <v>851199.22371458902</v>
      </c>
      <c r="C36" s="69">
        <v>178975.23980000001</v>
      </c>
      <c r="D36" s="69">
        <f t="shared" si="0"/>
        <v>672223.98391458904</v>
      </c>
      <c r="E36" s="73">
        <f t="shared" si="1"/>
        <v>0.78973754344022851</v>
      </c>
      <c r="F36" s="66">
        <v>966938.1436217993</v>
      </c>
      <c r="G36" s="68">
        <v>294714.15970721032</v>
      </c>
      <c r="H36" s="69"/>
      <c r="I36" s="70" t="s">
        <v>33</v>
      </c>
      <c r="J36" s="68">
        <v>104149.38330944</v>
      </c>
      <c r="K36" s="69">
        <v>89753.321859999996</v>
      </c>
      <c r="L36" s="69">
        <f t="shared" si="2"/>
        <v>14396.061449440007</v>
      </c>
      <c r="M36" s="73">
        <f t="shared" si="3"/>
        <v>0.13822512425894665</v>
      </c>
      <c r="N36" s="68">
        <v>522450.13145190984</v>
      </c>
      <c r="O36" s="68">
        <v>508054.07000246982</v>
      </c>
      <c r="P36" s="69"/>
      <c r="Q36" s="70" t="s">
        <v>33</v>
      </c>
      <c r="R36" s="66">
        <v>353623.17338213214</v>
      </c>
      <c r="S36" s="77">
        <v>319346.59134580224</v>
      </c>
      <c r="T36" s="77">
        <v>59306.553276329898</v>
      </c>
      <c r="U36" s="78">
        <v>25029.971239999999</v>
      </c>
      <c r="W36" s="70" t="s">
        <v>33</v>
      </c>
      <c r="X36" s="66">
        <v>129447.20727463209</v>
      </c>
      <c r="Y36" s="79">
        <v>95450.199190802086</v>
      </c>
      <c r="Z36" s="79">
        <v>52266.53493383</v>
      </c>
      <c r="AA36" s="80">
        <v>18269.526849999998</v>
      </c>
      <c r="AC36" s="70" t="s">
        <v>33</v>
      </c>
      <c r="AD36" s="66">
        <v>447437.86199268751</v>
      </c>
      <c r="AE36" s="81">
        <v>447302.95492577751</v>
      </c>
      <c r="AF36" s="81">
        <v>1893.1872669099901</v>
      </c>
      <c r="AG36" s="82">
        <v>1758.2801999999999</v>
      </c>
      <c r="AI36" s="70" t="s">
        <v>33</v>
      </c>
      <c r="AJ36" s="66">
        <v>2117514.1935648667</v>
      </c>
      <c r="AK36" s="83">
        <v>2114185.2362346165</v>
      </c>
      <c r="AL36" s="83">
        <v>30041.027170249999</v>
      </c>
      <c r="AM36" s="84">
        <v>26712.06984</v>
      </c>
      <c r="AO36" s="70" t="s">
        <v>33</v>
      </c>
      <c r="AP36" s="66">
        <v>123023.69186058045</v>
      </c>
      <c r="AQ36" s="85">
        <v>123008.65230189046</v>
      </c>
      <c r="AR36" s="85">
        <v>1164.3370076900001</v>
      </c>
      <c r="AS36" s="86">
        <v>1149.2974489999999</v>
      </c>
      <c r="AV36" s="8" t="s">
        <v>33</v>
      </c>
      <c r="AW36" s="125">
        <v>1495.579919</v>
      </c>
      <c r="AX36" s="125">
        <v>12279.264547999999</v>
      </c>
      <c r="AY36" s="125">
        <v>549.91995774999998</v>
      </c>
      <c r="AZ36" s="125">
        <v>38206.826690000002</v>
      </c>
      <c r="BA36" s="125">
        <v>7895.0440914999999</v>
      </c>
      <c r="BB36" s="125">
        <v>2974.5396667999998</v>
      </c>
      <c r="BC36" s="125">
        <v>76016.767559999993</v>
      </c>
      <c r="BD36" s="125">
        <v>776.23377403999996</v>
      </c>
      <c r="BE36" s="118">
        <f t="shared" si="4"/>
        <v>0.42473343041722794</v>
      </c>
      <c r="BF36" s="118">
        <f t="shared" si="5"/>
        <v>0.42568704865983892</v>
      </c>
    </row>
    <row r="37" spans="1:58" ht="15">
      <c r="A37" s="70" t="s">
        <v>34</v>
      </c>
      <c r="B37" s="68">
        <v>137981.41535369901</v>
      </c>
      <c r="C37" s="69">
        <v>138072.41889999999</v>
      </c>
      <c r="D37" s="69">
        <f t="shared" si="0"/>
        <v>-91.003546300984453</v>
      </c>
      <c r="E37" s="73">
        <f t="shared" si="1"/>
        <v>-6.5953480813128089E-4</v>
      </c>
      <c r="F37" s="66">
        <v>175459.17825618843</v>
      </c>
      <c r="G37" s="68">
        <v>175550.18180248942</v>
      </c>
      <c r="H37" s="69"/>
      <c r="I37" s="70" t="s">
        <v>34</v>
      </c>
      <c r="J37" s="68">
        <v>66966.029704169996</v>
      </c>
      <c r="K37" s="69">
        <v>44142.663650000002</v>
      </c>
      <c r="L37" s="69">
        <f t="shared" si="2"/>
        <v>22823.366054169994</v>
      </c>
      <c r="M37" s="73">
        <f t="shared" si="3"/>
        <v>0.34082005690041345</v>
      </c>
      <c r="N37" s="68">
        <v>328682.51327315881</v>
      </c>
      <c r="O37" s="68">
        <v>305859.1472189888</v>
      </c>
      <c r="P37" s="69"/>
      <c r="Q37" s="70" t="s">
        <v>34</v>
      </c>
      <c r="R37" s="66">
        <v>479417.81887768558</v>
      </c>
      <c r="S37" s="77">
        <v>479387.84799253556</v>
      </c>
      <c r="T37" s="77">
        <v>4375.1651951499898</v>
      </c>
      <c r="U37" s="78">
        <v>4345.1943099999999</v>
      </c>
      <c r="W37" s="70" t="s">
        <v>34</v>
      </c>
      <c r="X37" s="66">
        <v>110634.29033543772</v>
      </c>
      <c r="Y37" s="79">
        <v>110611.42052443772</v>
      </c>
      <c r="Z37" s="79">
        <v>3465.1687889999898</v>
      </c>
      <c r="AA37" s="80">
        <v>3442.2989779999998</v>
      </c>
      <c r="AC37" s="70" t="s">
        <v>34</v>
      </c>
      <c r="AD37" s="66">
        <v>371335.16572666413</v>
      </c>
      <c r="AE37" s="81">
        <v>371329.22335581412</v>
      </c>
      <c r="AF37" s="81">
        <v>874.04535524999994</v>
      </c>
      <c r="AG37" s="82">
        <v>868.10298439999997</v>
      </c>
      <c r="AI37" s="70" t="s">
        <v>34</v>
      </c>
      <c r="AJ37" s="66">
        <v>1167485.8852658158</v>
      </c>
      <c r="AK37" s="83">
        <v>1165481.0563106458</v>
      </c>
      <c r="AL37" s="83">
        <v>25994.994475169999</v>
      </c>
      <c r="AM37" s="84">
        <v>23990.165519999999</v>
      </c>
      <c r="AO37" s="70" t="s">
        <v>34</v>
      </c>
      <c r="AP37" s="66">
        <v>117321.93552984895</v>
      </c>
      <c r="AQ37" s="85">
        <v>117351.09696548895</v>
      </c>
      <c r="AR37" s="85">
        <v>899.53921575999902</v>
      </c>
      <c r="AS37" s="86">
        <v>928.70065139999997</v>
      </c>
      <c r="AV37" s="8" t="s">
        <v>34</v>
      </c>
      <c r="AW37" s="125">
        <v>817.55550615000004</v>
      </c>
      <c r="AX37" s="125">
        <v>11827.475139</v>
      </c>
      <c r="AY37" s="125">
        <v>489.62936072000002</v>
      </c>
      <c r="AZ37" s="125">
        <v>21299.917170000001</v>
      </c>
      <c r="BA37" s="125">
        <v>1510.4322990999999</v>
      </c>
      <c r="BB37" s="125">
        <v>396.63165534000001</v>
      </c>
      <c r="BC37" s="125">
        <v>60401.222591999998</v>
      </c>
      <c r="BD37" s="125">
        <v>438.16593339999997</v>
      </c>
      <c r="BE37" s="118">
        <f t="shared" si="4"/>
        <v>0.43746045063312788</v>
      </c>
      <c r="BF37" s="118">
        <f t="shared" si="5"/>
        <v>0.48252451050266421</v>
      </c>
    </row>
    <row r="38" spans="1:58" ht="15">
      <c r="A38" s="70" t="s">
        <v>35</v>
      </c>
      <c r="B38" s="68">
        <v>11336.3725638</v>
      </c>
      <c r="C38" s="69">
        <v>11336.37256</v>
      </c>
      <c r="D38" s="69">
        <f t="shared" si="0"/>
        <v>3.7999998312443495E-6</v>
      </c>
      <c r="E38" s="73">
        <f t="shared" si="1"/>
        <v>3.3520421191684738E-10</v>
      </c>
      <c r="F38" s="66">
        <v>37174.801000220221</v>
      </c>
      <c r="G38" s="68">
        <v>37174.800996420221</v>
      </c>
      <c r="H38" s="69"/>
      <c r="I38" s="70" t="s">
        <v>35</v>
      </c>
      <c r="J38" s="68">
        <v>9584.0651103399905</v>
      </c>
      <c r="K38" s="69">
        <v>9631.6958099999993</v>
      </c>
      <c r="L38" s="69">
        <f t="shared" si="2"/>
        <v>-47.630699660008759</v>
      </c>
      <c r="M38" s="73">
        <f t="shared" si="3"/>
        <v>-4.9697804753664789E-3</v>
      </c>
      <c r="N38" s="68">
        <v>179323.64896951936</v>
      </c>
      <c r="O38" s="68">
        <v>179371.27966917938</v>
      </c>
      <c r="P38" s="69"/>
      <c r="Q38" s="70" t="s">
        <v>35</v>
      </c>
      <c r="R38" s="66">
        <v>219530.79968351277</v>
      </c>
      <c r="S38" s="77">
        <v>219531.86617031277</v>
      </c>
      <c r="T38" s="77">
        <v>393.67186059999898</v>
      </c>
      <c r="U38" s="78">
        <v>394.73834740000001</v>
      </c>
      <c r="W38" s="70" t="s">
        <v>35</v>
      </c>
      <c r="X38" s="66">
        <v>135632.78561028268</v>
      </c>
      <c r="Y38" s="79">
        <v>135633.43926348267</v>
      </c>
      <c r="Z38" s="79">
        <v>337.64647930000001</v>
      </c>
      <c r="AA38" s="80">
        <v>338.30013250000002</v>
      </c>
      <c r="AC38" s="70" t="s">
        <v>35</v>
      </c>
      <c r="AD38" s="66">
        <v>404090.57279191603</v>
      </c>
      <c r="AE38" s="81">
        <v>404097.62884914601</v>
      </c>
      <c r="AF38" s="81">
        <v>186.365800269999</v>
      </c>
      <c r="AG38" s="82">
        <v>193.42185749999999</v>
      </c>
      <c r="AI38" s="70" t="s">
        <v>35</v>
      </c>
      <c r="AJ38" s="66">
        <v>1762422.5514976622</v>
      </c>
      <c r="AK38" s="83">
        <v>1762704.7937870121</v>
      </c>
      <c r="AL38" s="83">
        <v>5518.7717006499997</v>
      </c>
      <c r="AM38" s="84">
        <v>5801.0139900000004</v>
      </c>
      <c r="AO38" s="70" t="s">
        <v>35</v>
      </c>
      <c r="AP38" s="66">
        <v>48377.647884247817</v>
      </c>
      <c r="AQ38" s="85">
        <v>48399.689663017816</v>
      </c>
      <c r="AR38" s="85">
        <v>341.26700262999901</v>
      </c>
      <c r="AS38" s="86">
        <v>363.30878139999999</v>
      </c>
      <c r="AV38" s="8" t="s">
        <v>35</v>
      </c>
      <c r="AW38" s="125">
        <v>46.989786868000003</v>
      </c>
      <c r="AX38" s="125">
        <v>2268.6286246999998</v>
      </c>
      <c r="AY38" s="125">
        <v>139.66870302999999</v>
      </c>
      <c r="AZ38" s="125">
        <v>3907.2497583999998</v>
      </c>
      <c r="BA38" s="125">
        <v>137.79420364000001</v>
      </c>
      <c r="BB38" s="125">
        <v>22.794639216</v>
      </c>
      <c r="BC38" s="125">
        <v>4609.3053243000004</v>
      </c>
      <c r="BD38" s="125">
        <v>76.427920168</v>
      </c>
      <c r="BE38" s="118">
        <f t="shared" si="4"/>
        <v>0.40659437574976809</v>
      </c>
      <c r="BF38" s="118">
        <f t="shared" si="5"/>
        <v>0.4056658178867466</v>
      </c>
    </row>
    <row r="39" spans="1:58" ht="15">
      <c r="A39" s="70" t="s">
        <v>36</v>
      </c>
      <c r="B39" s="68">
        <v>509649.26508099999</v>
      </c>
      <c r="C39" s="69">
        <v>125544.5309</v>
      </c>
      <c r="D39" s="69">
        <f t="shared" si="0"/>
        <v>384104.73418099998</v>
      </c>
      <c r="E39" s="73">
        <f t="shared" si="1"/>
        <v>0.75366484462594707</v>
      </c>
      <c r="F39" s="66">
        <v>645277.91724072327</v>
      </c>
      <c r="G39" s="68">
        <v>261173.18305972326</v>
      </c>
      <c r="H39" s="69"/>
      <c r="I39" s="70" t="s">
        <v>36</v>
      </c>
      <c r="J39" s="68">
        <v>134091.84974790001</v>
      </c>
      <c r="K39" s="69">
        <v>118981.40119999999</v>
      </c>
      <c r="L39" s="69">
        <f t="shared" si="2"/>
        <v>15110.448547900014</v>
      </c>
      <c r="M39" s="73">
        <f t="shared" si="3"/>
        <v>0.11268730035649804</v>
      </c>
      <c r="N39" s="68">
        <v>529673.15619444533</v>
      </c>
      <c r="O39" s="68">
        <v>514562.70764654531</v>
      </c>
      <c r="P39" s="69"/>
      <c r="Q39" s="70" t="s">
        <v>36</v>
      </c>
      <c r="R39" s="66">
        <v>248046.15957827325</v>
      </c>
      <c r="S39" s="77">
        <v>229058.94541652335</v>
      </c>
      <c r="T39" s="77">
        <v>40008.881181749901</v>
      </c>
      <c r="U39" s="78">
        <v>21021.667020000001</v>
      </c>
      <c r="W39" s="70" t="s">
        <v>36</v>
      </c>
      <c r="X39" s="66">
        <v>104003.99150057227</v>
      </c>
      <c r="Y39" s="79">
        <v>85649.167924982277</v>
      </c>
      <c r="Z39" s="79">
        <v>34240.750935589997</v>
      </c>
      <c r="AA39" s="80">
        <v>15885.92736</v>
      </c>
      <c r="AC39" s="70" t="s">
        <v>36</v>
      </c>
      <c r="AD39" s="66">
        <v>434193.97574512468</v>
      </c>
      <c r="AE39" s="81">
        <v>434150.96280740469</v>
      </c>
      <c r="AF39" s="81">
        <v>1676.95074372</v>
      </c>
      <c r="AG39" s="82">
        <v>1633.9378059999999</v>
      </c>
      <c r="AI39" s="70" t="s">
        <v>36</v>
      </c>
      <c r="AJ39" s="66">
        <v>2169966.8224895326</v>
      </c>
      <c r="AK39" s="83">
        <v>2169855.4338767827</v>
      </c>
      <c r="AL39" s="83">
        <v>25389.870382749999</v>
      </c>
      <c r="AM39" s="84">
        <v>25278.481769999999</v>
      </c>
      <c r="AO39" s="70" t="s">
        <v>36</v>
      </c>
      <c r="AP39" s="66">
        <v>91693.808106511002</v>
      </c>
      <c r="AQ39" s="85">
        <v>91721.266607020996</v>
      </c>
      <c r="AR39" s="85">
        <v>1321.73408449</v>
      </c>
      <c r="AS39" s="86">
        <v>1349.192585</v>
      </c>
      <c r="AV39" s="8" t="s">
        <v>36</v>
      </c>
      <c r="AW39" s="125">
        <v>714.52133268</v>
      </c>
      <c r="AX39" s="125">
        <v>11491.323933</v>
      </c>
      <c r="AY39" s="125">
        <v>618.71048359999998</v>
      </c>
      <c r="AZ39" s="125">
        <v>51428.583731999999</v>
      </c>
      <c r="BA39" s="125">
        <v>6792.0751254999996</v>
      </c>
      <c r="BB39" s="125">
        <v>2175.2674846</v>
      </c>
      <c r="BC39" s="125">
        <v>53955.716583000001</v>
      </c>
      <c r="BD39" s="125">
        <v>718.73613538999996</v>
      </c>
      <c r="BE39" s="118">
        <f t="shared" si="4"/>
        <v>0.42977353291460668</v>
      </c>
      <c r="BF39" s="118">
        <f t="shared" si="5"/>
        <v>0.43224052846336797</v>
      </c>
    </row>
    <row r="40" spans="1:58" ht="15">
      <c r="A40" s="70" t="s">
        <v>37</v>
      </c>
      <c r="B40" s="68">
        <v>0</v>
      </c>
      <c r="C40" s="69">
        <v>0</v>
      </c>
      <c r="D40" s="69">
        <f t="shared" si="0"/>
        <v>0</v>
      </c>
      <c r="E40" s="76" t="s">
        <v>167</v>
      </c>
      <c r="F40" s="66">
        <v>6384.9607988578409</v>
      </c>
      <c r="G40" s="68">
        <v>6384.9607988578409</v>
      </c>
      <c r="H40" s="69"/>
      <c r="I40" s="70" t="s">
        <v>37</v>
      </c>
      <c r="J40" s="68">
        <v>441.635407829999</v>
      </c>
      <c r="K40" s="69">
        <v>441.6354078</v>
      </c>
      <c r="L40" s="69">
        <f t="shared" si="2"/>
        <v>2.9999000616953708E-8</v>
      </c>
      <c r="M40" s="73">
        <f t="shared" si="3"/>
        <v>6.7927073067704257E-11</v>
      </c>
      <c r="N40" s="68">
        <v>18807.697710279073</v>
      </c>
      <c r="O40" s="68">
        <v>18807.697710249075</v>
      </c>
      <c r="P40" s="69"/>
      <c r="Q40" s="70" t="s">
        <v>37</v>
      </c>
      <c r="R40" s="66">
        <v>4928.1883055856224</v>
      </c>
      <c r="S40" s="77">
        <v>4928.1883055856224</v>
      </c>
      <c r="T40" s="77">
        <v>6.4876398100000001</v>
      </c>
      <c r="U40" s="78">
        <v>6.4876398100000001</v>
      </c>
      <c r="W40" s="70" t="s">
        <v>37</v>
      </c>
      <c r="X40" s="66">
        <v>2157.805060424555</v>
      </c>
      <c r="Y40" s="79">
        <v>2157.805060424555</v>
      </c>
      <c r="Z40" s="79">
        <v>3.9762953599999902</v>
      </c>
      <c r="AA40" s="80">
        <v>3.9762953599999999</v>
      </c>
      <c r="AC40" s="70" t="s">
        <v>37</v>
      </c>
      <c r="AD40" s="66">
        <v>27772.479170636809</v>
      </c>
      <c r="AE40" s="81">
        <v>27772.479170636809</v>
      </c>
      <c r="AF40" s="81">
        <v>42.923321260000002</v>
      </c>
      <c r="AG40" s="82">
        <v>42.923321260000002</v>
      </c>
      <c r="AI40" s="70" t="s">
        <v>37</v>
      </c>
      <c r="AJ40" s="66">
        <v>131824.16428291393</v>
      </c>
      <c r="AK40" s="83">
        <v>131824.16428257394</v>
      </c>
      <c r="AL40" s="83">
        <v>1716.93285033999</v>
      </c>
      <c r="AM40" s="84">
        <v>1716.9328499999999</v>
      </c>
      <c r="AO40" s="70" t="s">
        <v>37</v>
      </c>
      <c r="AP40" s="66">
        <v>685.23650892377918</v>
      </c>
      <c r="AQ40" s="85">
        <v>685.23650896378012</v>
      </c>
      <c r="AR40" s="85">
        <v>134.08427975999899</v>
      </c>
      <c r="AS40" s="86">
        <v>134.08427979999999</v>
      </c>
      <c r="AV40" s="8" t="s">
        <v>37</v>
      </c>
      <c r="AW40" s="125">
        <v>0</v>
      </c>
      <c r="AX40" s="125">
        <v>765.63139581999997</v>
      </c>
      <c r="AY40" s="125">
        <v>59.792165906000001</v>
      </c>
      <c r="AZ40" s="125">
        <v>200.80977351000001</v>
      </c>
      <c r="BA40" s="125">
        <v>1.7731475841</v>
      </c>
      <c r="BB40" s="125">
        <v>1.1198834888</v>
      </c>
      <c r="BC40" s="125">
        <v>0</v>
      </c>
      <c r="BD40" s="125">
        <v>19.140780425999999</v>
      </c>
      <c r="BE40" s="118" t="e">
        <f t="shared" si="4"/>
        <v>#DIV/0!</v>
      </c>
      <c r="BF40" s="118">
        <f t="shared" si="5"/>
        <v>0.45469581913807777</v>
      </c>
    </row>
    <row r="41" spans="1:58" ht="15">
      <c r="A41" s="70" t="s">
        <v>38</v>
      </c>
      <c r="B41" s="68">
        <v>213281.28856811899</v>
      </c>
      <c r="C41" s="69">
        <v>100787.5781</v>
      </c>
      <c r="D41" s="69">
        <f t="shared" si="0"/>
        <v>112493.710468119</v>
      </c>
      <c r="E41" s="73">
        <f t="shared" si="1"/>
        <v>0.52744294271360848</v>
      </c>
      <c r="F41" s="66">
        <v>258231.16458842217</v>
      </c>
      <c r="G41" s="68">
        <v>145737.45412030315</v>
      </c>
      <c r="H41" s="69"/>
      <c r="I41" s="70" t="s">
        <v>38</v>
      </c>
      <c r="J41" s="68">
        <v>39018.134267879999</v>
      </c>
      <c r="K41" s="69">
        <v>36746.910759999999</v>
      </c>
      <c r="L41" s="69">
        <f t="shared" si="2"/>
        <v>2271.2235078800004</v>
      </c>
      <c r="M41" s="73">
        <f t="shared" si="3"/>
        <v>5.8209433908009471E-2</v>
      </c>
      <c r="N41" s="68">
        <v>204388.9787764104</v>
      </c>
      <c r="O41" s="68">
        <v>202117.7552685304</v>
      </c>
      <c r="P41" s="69"/>
      <c r="Q41" s="70" t="s">
        <v>38</v>
      </c>
      <c r="R41" s="66">
        <v>143385.81014700551</v>
      </c>
      <c r="S41" s="77">
        <v>137196.85664293551</v>
      </c>
      <c r="T41" s="77">
        <v>20057.048274069999</v>
      </c>
      <c r="U41" s="78">
        <v>13868.09477</v>
      </c>
      <c r="W41" s="70" t="s">
        <v>38</v>
      </c>
      <c r="X41" s="66">
        <v>59534.149937053829</v>
      </c>
      <c r="Y41" s="79">
        <v>53884.907600183928</v>
      </c>
      <c r="Z41" s="79">
        <v>15391.468482869899</v>
      </c>
      <c r="AA41" s="80">
        <v>9742.2261460000009</v>
      </c>
      <c r="AC41" s="70" t="s">
        <v>38</v>
      </c>
      <c r="AD41" s="66">
        <v>248135.49923427493</v>
      </c>
      <c r="AE41" s="81">
        <v>248118.44493690494</v>
      </c>
      <c r="AF41" s="81">
        <v>707.38868836999995</v>
      </c>
      <c r="AG41" s="82">
        <v>690.33439099999998</v>
      </c>
      <c r="AI41" s="70" t="s">
        <v>38</v>
      </c>
      <c r="AJ41" s="66">
        <v>1135629.8865694606</v>
      </c>
      <c r="AK41" s="83">
        <v>1135095.7571429606</v>
      </c>
      <c r="AL41" s="83">
        <v>9565.0381084999899</v>
      </c>
      <c r="AM41" s="84">
        <v>9030.9086819999993</v>
      </c>
      <c r="AO41" s="70" t="s">
        <v>38</v>
      </c>
      <c r="AP41" s="66">
        <v>35159.986899169897</v>
      </c>
      <c r="AQ41" s="85">
        <v>35164.5304462899</v>
      </c>
      <c r="AR41" s="85">
        <v>434.26073287999901</v>
      </c>
      <c r="AS41" s="86">
        <v>438.80428000000001</v>
      </c>
      <c r="AV41" s="8" t="s">
        <v>38</v>
      </c>
      <c r="AW41" s="125">
        <v>1724.8791662000001</v>
      </c>
      <c r="AX41" s="125">
        <v>4260.9262626999998</v>
      </c>
      <c r="AY41" s="125">
        <v>222.22997086999999</v>
      </c>
      <c r="AZ41" s="125">
        <v>15566.227688000001</v>
      </c>
      <c r="BA41" s="125">
        <v>4128.1143801999997</v>
      </c>
      <c r="BB41" s="125">
        <v>1761.3376999</v>
      </c>
      <c r="BC41" s="125">
        <v>42070.079517999999</v>
      </c>
      <c r="BD41" s="125">
        <v>305.85347034</v>
      </c>
      <c r="BE41" s="118">
        <f t="shared" si="4"/>
        <v>0.41741333913449796</v>
      </c>
      <c r="BF41" s="118">
        <f t="shared" si="5"/>
        <v>0.4236064302021344</v>
      </c>
    </row>
    <row r="42" spans="1:58" ht="15">
      <c r="A42" s="70" t="s">
        <v>39</v>
      </c>
      <c r="B42" s="68">
        <v>29710.5875299</v>
      </c>
      <c r="C42" s="69">
        <v>29710.587530000001</v>
      </c>
      <c r="D42" s="69">
        <f t="shared" si="0"/>
        <v>-1.0000076144933701E-7</v>
      </c>
      <c r="E42" s="73">
        <f t="shared" si="1"/>
        <v>-3.3658291458793508E-12</v>
      </c>
      <c r="F42" s="66">
        <v>42453.314397661867</v>
      </c>
      <c r="G42" s="68">
        <v>42453.314397761867</v>
      </c>
      <c r="H42" s="69"/>
      <c r="I42" s="70" t="s">
        <v>39</v>
      </c>
      <c r="J42" s="68">
        <v>14269.86489549</v>
      </c>
      <c r="K42" s="69">
        <v>14272.664409999999</v>
      </c>
      <c r="L42" s="69">
        <f t="shared" si="2"/>
        <v>-2.7995145099994261</v>
      </c>
      <c r="M42" s="73">
        <f t="shared" si="3"/>
        <v>-1.9618367311131406E-4</v>
      </c>
      <c r="N42" s="68">
        <v>65497.54785468927</v>
      </c>
      <c r="O42" s="68">
        <v>65500.347369199269</v>
      </c>
      <c r="P42" s="69"/>
      <c r="Q42" s="70" t="s">
        <v>39</v>
      </c>
      <c r="R42" s="66">
        <v>223202.56400311791</v>
      </c>
      <c r="S42" s="77">
        <v>223202.57095554791</v>
      </c>
      <c r="T42" s="77">
        <v>764.18010136999897</v>
      </c>
      <c r="U42" s="78">
        <v>764.18705379999994</v>
      </c>
      <c r="W42" s="70" t="s">
        <v>39</v>
      </c>
      <c r="X42" s="66">
        <v>45455.147767590061</v>
      </c>
      <c r="Y42" s="79">
        <v>45455.153520310065</v>
      </c>
      <c r="Z42" s="79">
        <v>736.64920707999897</v>
      </c>
      <c r="AA42" s="80">
        <v>736.65495980000003</v>
      </c>
      <c r="AC42" s="70" t="s">
        <v>39</v>
      </c>
      <c r="AD42" s="66">
        <v>52719.029335037652</v>
      </c>
      <c r="AE42" s="81">
        <v>52719.049985967657</v>
      </c>
      <c r="AF42" s="81">
        <v>127.137257169999</v>
      </c>
      <c r="AG42" s="82">
        <v>127.1579081</v>
      </c>
      <c r="AI42" s="70" t="s">
        <v>39</v>
      </c>
      <c r="AJ42" s="66">
        <v>250927.02829175029</v>
      </c>
      <c r="AK42" s="83">
        <v>250927.84963920029</v>
      </c>
      <c r="AL42" s="83">
        <v>673.14148734999901</v>
      </c>
      <c r="AM42" s="84">
        <v>673.9628348</v>
      </c>
      <c r="AO42" s="70" t="s">
        <v>39</v>
      </c>
      <c r="AP42" s="66">
        <v>104423.68341204594</v>
      </c>
      <c r="AQ42" s="85">
        <v>104423.76347465593</v>
      </c>
      <c r="AR42" s="85">
        <v>42.148792120000003</v>
      </c>
      <c r="AS42" s="86">
        <v>42.228854730000002</v>
      </c>
      <c r="AV42" s="8" t="s">
        <v>39</v>
      </c>
      <c r="AW42" s="125">
        <v>51.485555695000002</v>
      </c>
      <c r="AX42" s="125">
        <v>328.70182326999998</v>
      </c>
      <c r="AY42" s="125">
        <v>21.161717651</v>
      </c>
      <c r="AZ42" s="125">
        <v>6298.2393757</v>
      </c>
      <c r="BA42" s="125">
        <v>322.23515130999999</v>
      </c>
      <c r="BB42" s="125">
        <v>12.071211932000001</v>
      </c>
      <c r="BC42" s="125">
        <v>12992.68425</v>
      </c>
      <c r="BD42" s="125">
        <v>56.466103515</v>
      </c>
      <c r="BE42" s="118">
        <f t="shared" si="4"/>
        <v>0.43730822343653597</v>
      </c>
      <c r="BF42" s="118">
        <f t="shared" si="5"/>
        <v>0.44127986161344912</v>
      </c>
    </row>
    <row r="43" spans="1:58" ht="15">
      <c r="A43" s="70" t="s">
        <v>40</v>
      </c>
      <c r="B43" s="68">
        <v>284468.104193179</v>
      </c>
      <c r="C43" s="69">
        <v>64721.386610000001</v>
      </c>
      <c r="D43" s="69">
        <f t="shared" si="0"/>
        <v>219746.71758317901</v>
      </c>
      <c r="E43" s="73">
        <f t="shared" si="1"/>
        <v>0.77248279980785317</v>
      </c>
      <c r="F43" s="66">
        <v>378878.08914520475</v>
      </c>
      <c r="G43" s="68">
        <v>159131.37156202574</v>
      </c>
      <c r="H43" s="69"/>
      <c r="I43" s="70" t="s">
        <v>40</v>
      </c>
      <c r="J43" s="68">
        <v>29275.970299709901</v>
      </c>
      <c r="K43" s="69">
        <v>20511.789939999999</v>
      </c>
      <c r="L43" s="69">
        <f t="shared" si="2"/>
        <v>8764.1803597099024</v>
      </c>
      <c r="M43" s="73">
        <f t="shared" si="3"/>
        <v>0.29936430014060877</v>
      </c>
      <c r="N43" s="68">
        <v>302102.9671009531</v>
      </c>
      <c r="O43" s="68">
        <v>293338.78674124321</v>
      </c>
      <c r="P43" s="69"/>
      <c r="Q43" s="70" t="s">
        <v>40</v>
      </c>
      <c r="R43" s="66">
        <v>182098.97697654495</v>
      </c>
      <c r="S43" s="77">
        <v>170828.07051794505</v>
      </c>
      <c r="T43" s="77">
        <v>18368.730937599899</v>
      </c>
      <c r="U43" s="78">
        <v>7097.8244789999999</v>
      </c>
      <c r="W43" s="70" t="s">
        <v>40</v>
      </c>
      <c r="X43" s="66">
        <v>81370.197964950057</v>
      </c>
      <c r="Y43" s="79">
        <v>70514.252835820051</v>
      </c>
      <c r="Z43" s="79">
        <v>16460.335926129999</v>
      </c>
      <c r="AA43" s="80">
        <v>5604.390797</v>
      </c>
      <c r="AC43" s="70" t="s">
        <v>40</v>
      </c>
      <c r="AD43" s="66">
        <v>305512.56695724855</v>
      </c>
      <c r="AE43" s="81">
        <v>305510.49531245854</v>
      </c>
      <c r="AF43" s="81">
        <v>773.08707458999902</v>
      </c>
      <c r="AG43" s="82">
        <v>771.01542979999999</v>
      </c>
      <c r="AI43" s="70" t="s">
        <v>40</v>
      </c>
      <c r="AJ43" s="66">
        <v>1286810.1469471289</v>
      </c>
      <c r="AK43" s="83">
        <v>1288491.323053099</v>
      </c>
      <c r="AL43" s="83">
        <v>5945.7937080299898</v>
      </c>
      <c r="AM43" s="84">
        <v>7626.969814</v>
      </c>
      <c r="AO43" s="70" t="s">
        <v>40</v>
      </c>
      <c r="AP43" s="66">
        <v>41201.328788846833</v>
      </c>
      <c r="AQ43" s="85">
        <v>41201.900028046832</v>
      </c>
      <c r="AR43" s="85">
        <v>357.49910209999899</v>
      </c>
      <c r="AS43" s="86">
        <v>358.0703413</v>
      </c>
      <c r="AV43" s="8" t="s">
        <v>40</v>
      </c>
      <c r="AW43" s="125">
        <v>339.95897577</v>
      </c>
      <c r="AX43" s="125">
        <v>3210.968977</v>
      </c>
      <c r="AY43" s="125">
        <v>153.68894671999999</v>
      </c>
      <c r="AZ43" s="125">
        <v>8473.8021365999994</v>
      </c>
      <c r="BA43" s="125">
        <v>2271.3918841999998</v>
      </c>
      <c r="BB43" s="125">
        <v>616.44636049999997</v>
      </c>
      <c r="BC43" s="125">
        <v>26815.99149</v>
      </c>
      <c r="BD43" s="125">
        <v>317.52005858000001</v>
      </c>
      <c r="BE43" s="118">
        <f t="shared" si="4"/>
        <v>0.41432968133993442</v>
      </c>
      <c r="BF43" s="118">
        <f t="shared" si="5"/>
        <v>0.41311860941376233</v>
      </c>
    </row>
    <row r="44" spans="1:58" ht="15">
      <c r="A44" s="70" t="s">
        <v>41</v>
      </c>
      <c r="B44" s="68">
        <v>453332.32277149003</v>
      </c>
      <c r="C44" s="69">
        <v>266647.63860000001</v>
      </c>
      <c r="D44" s="69">
        <f t="shared" si="0"/>
        <v>186684.68417149002</v>
      </c>
      <c r="E44" s="73">
        <f t="shared" si="1"/>
        <v>0.41180536836679887</v>
      </c>
      <c r="F44" s="66">
        <v>704311.43768824777</v>
      </c>
      <c r="G44" s="68">
        <v>517626.75351675769</v>
      </c>
      <c r="H44" s="69"/>
      <c r="I44" s="70" t="s">
        <v>41</v>
      </c>
      <c r="J44" s="68">
        <v>142087.35127591001</v>
      </c>
      <c r="K44" s="69">
        <v>137964.45629999999</v>
      </c>
      <c r="L44" s="69">
        <f t="shared" si="2"/>
        <v>4122.8949759100215</v>
      </c>
      <c r="M44" s="73">
        <f t="shared" si="3"/>
        <v>2.9016622091181395E-2</v>
      </c>
      <c r="N44" s="68">
        <v>1372735.0069562092</v>
      </c>
      <c r="O44" s="68">
        <v>1368612.1119802992</v>
      </c>
      <c r="P44" s="69"/>
      <c r="Q44" s="70" t="s">
        <v>41</v>
      </c>
      <c r="R44" s="66">
        <v>1492237.8968068808</v>
      </c>
      <c r="S44" s="77">
        <v>1489556.658502541</v>
      </c>
      <c r="T44" s="77">
        <v>32515.9021443399</v>
      </c>
      <c r="U44" s="78">
        <v>29834.663840000001</v>
      </c>
      <c r="W44" s="70" t="s">
        <v>41</v>
      </c>
      <c r="X44" s="66">
        <v>299213.41171486536</v>
      </c>
      <c r="Y44" s="79">
        <v>296550.45172447548</v>
      </c>
      <c r="Z44" s="79">
        <v>23483.292320389901</v>
      </c>
      <c r="AA44" s="80">
        <v>20820.332330000001</v>
      </c>
      <c r="AC44" s="70" t="s">
        <v>41</v>
      </c>
      <c r="AD44" s="66">
        <v>1134890.9955414026</v>
      </c>
      <c r="AE44" s="81">
        <v>1134839.9782300226</v>
      </c>
      <c r="AF44" s="81">
        <v>4587.5518703799899</v>
      </c>
      <c r="AG44" s="82">
        <v>4536.5345589999997</v>
      </c>
      <c r="AI44" s="70" t="s">
        <v>41</v>
      </c>
      <c r="AJ44" s="66">
        <v>3846927.2294463525</v>
      </c>
      <c r="AK44" s="83">
        <v>3847012.9956325325</v>
      </c>
      <c r="AL44" s="83">
        <v>70447.098663819997</v>
      </c>
      <c r="AM44" s="84">
        <v>70532.864849999998</v>
      </c>
      <c r="AO44" s="70" t="s">
        <v>41</v>
      </c>
      <c r="AP44" s="66">
        <v>383523.29232442012</v>
      </c>
      <c r="AQ44" s="85">
        <v>383544.46998439013</v>
      </c>
      <c r="AR44" s="85">
        <v>4733.4231530299903</v>
      </c>
      <c r="AS44" s="86">
        <v>4754.600813</v>
      </c>
      <c r="AV44" s="8" t="s">
        <v>41</v>
      </c>
      <c r="AW44" s="125">
        <v>1498.2858157999999</v>
      </c>
      <c r="AX44" s="125">
        <v>35124.611000999997</v>
      </c>
      <c r="AY44" s="125">
        <v>2388.3631383000002</v>
      </c>
      <c r="AZ44" s="125">
        <v>64432.247163</v>
      </c>
      <c r="BA44" s="125">
        <v>9103.1156685000005</v>
      </c>
      <c r="BB44" s="125">
        <v>3957.4852231999998</v>
      </c>
      <c r="BC44" s="125">
        <v>116481.73578</v>
      </c>
      <c r="BD44" s="125">
        <v>2201.3940815999999</v>
      </c>
      <c r="BE44" s="118">
        <f t="shared" si="4"/>
        <v>0.43683767983685418</v>
      </c>
      <c r="BF44" s="118">
        <f t="shared" si="5"/>
        <v>0.46702062901544594</v>
      </c>
    </row>
    <row r="45" spans="1:58" ht="15">
      <c r="A45" s="71" t="s">
        <v>57</v>
      </c>
      <c r="B45" s="68">
        <v>0</v>
      </c>
      <c r="C45" s="69">
        <v>0</v>
      </c>
      <c r="D45" s="69">
        <f t="shared" si="0"/>
        <v>0</v>
      </c>
      <c r="E45" s="76" t="s">
        <v>167</v>
      </c>
      <c r="F45" s="66">
        <v>676.95423330945403</v>
      </c>
      <c r="G45" s="68">
        <v>676.95423330945403</v>
      </c>
      <c r="H45" s="69"/>
      <c r="I45" s="71" t="s">
        <v>57</v>
      </c>
      <c r="J45" s="68">
        <v>11.389024900000001</v>
      </c>
      <c r="K45" s="69">
        <v>11.389024900000001</v>
      </c>
      <c r="L45" s="69">
        <f t="shared" si="2"/>
        <v>0</v>
      </c>
      <c r="M45" s="73">
        <f t="shared" si="3"/>
        <v>0</v>
      </c>
      <c r="N45" s="68">
        <v>13137.185312949599</v>
      </c>
      <c r="O45" s="68">
        <v>13137.185312949599</v>
      </c>
      <c r="P45" s="69"/>
      <c r="Q45" s="71" t="s">
        <v>57</v>
      </c>
      <c r="R45" s="66">
        <v>4056.1023855613498</v>
      </c>
      <c r="S45" s="77">
        <v>4056.1023855613498</v>
      </c>
      <c r="T45" s="77">
        <v>0.35302</v>
      </c>
      <c r="U45" s="78">
        <v>0.35302</v>
      </c>
      <c r="W45" s="71" t="s">
        <v>57</v>
      </c>
      <c r="X45" s="66">
        <v>1568.1778113753301</v>
      </c>
      <c r="Y45" s="79">
        <v>1568.1778113753301</v>
      </c>
      <c r="Z45" s="79">
        <v>0.21636710000000001</v>
      </c>
      <c r="AA45" s="80">
        <v>0.21636710000000001</v>
      </c>
      <c r="AC45" s="71" t="s">
        <v>57</v>
      </c>
      <c r="AD45" s="66">
        <v>1012.98230120567</v>
      </c>
      <c r="AE45" s="81">
        <v>1012.98230120567</v>
      </c>
      <c r="AF45" s="81">
        <v>2.3356399300000001</v>
      </c>
      <c r="AG45" s="82">
        <v>2.3356399300000001</v>
      </c>
      <c r="AI45" s="71" t="s">
        <v>57</v>
      </c>
      <c r="AJ45" s="66">
        <v>2519.2950098881797</v>
      </c>
      <c r="AK45" s="83">
        <v>2519.2950098881797</v>
      </c>
      <c r="AL45" s="83">
        <v>93.42559713</v>
      </c>
      <c r="AM45" s="84">
        <v>93.42559713</v>
      </c>
      <c r="AO45" s="71" t="s">
        <v>57</v>
      </c>
      <c r="AP45" s="66">
        <v>7.2960942399999897</v>
      </c>
      <c r="AQ45" s="85">
        <v>7.2960942400000004</v>
      </c>
      <c r="AR45" s="85">
        <v>7.2960942399999897</v>
      </c>
      <c r="AS45" s="86">
        <v>7.2960942400000004</v>
      </c>
      <c r="AV45" s="8" t="s">
        <v>57</v>
      </c>
      <c r="AW45" s="125">
        <v>0</v>
      </c>
      <c r="AX45" s="125">
        <v>86.113101690999997</v>
      </c>
      <c r="AY45" s="125">
        <v>6.7250247300000003</v>
      </c>
      <c r="AZ45" s="125">
        <v>10.497596222</v>
      </c>
      <c r="BA45" s="125">
        <v>0.19943090920000001</v>
      </c>
      <c r="BB45" s="125">
        <v>0.12595878429999999</v>
      </c>
      <c r="BC45" s="125">
        <v>0</v>
      </c>
      <c r="BD45" s="125">
        <v>2.1528278040000002</v>
      </c>
      <c r="BE45" s="118" t="e">
        <f t="shared" si="4"/>
        <v>#DIV/0!</v>
      </c>
      <c r="BF45" s="118">
        <f t="shared" si="5"/>
        <v>0.92172914838389719</v>
      </c>
    </row>
    <row r="46" spans="1:58" ht="15">
      <c r="A46" s="70" t="s">
        <v>42</v>
      </c>
      <c r="B46" s="68">
        <v>33498.231509190002</v>
      </c>
      <c r="C46" s="69">
        <v>33967.530959999996</v>
      </c>
      <c r="D46" s="69">
        <f t="shared" si="0"/>
        <v>-469.2994508099946</v>
      </c>
      <c r="E46" s="73">
        <f t="shared" si="1"/>
        <v>-1.4009678411866179E-2</v>
      </c>
      <c r="F46" s="66">
        <v>45947.365581086124</v>
      </c>
      <c r="G46" s="68">
        <v>46416.665031896118</v>
      </c>
      <c r="H46" s="69"/>
      <c r="I46" s="70" t="s">
        <v>42</v>
      </c>
      <c r="J46" s="68">
        <v>67433.961069089899</v>
      </c>
      <c r="K46" s="69">
        <v>67434.003580000004</v>
      </c>
      <c r="L46" s="69">
        <f t="shared" si="2"/>
        <v>-4.2510910105193034E-2</v>
      </c>
      <c r="M46" s="73">
        <f t="shared" si="3"/>
        <v>-6.304080233643432E-7</v>
      </c>
      <c r="N46" s="68">
        <v>170839.69191438679</v>
      </c>
      <c r="O46" s="68">
        <v>170839.73442529689</v>
      </c>
      <c r="P46" s="69"/>
      <c r="Q46" s="70" t="s">
        <v>42</v>
      </c>
      <c r="R46" s="66">
        <v>113094.96655059617</v>
      </c>
      <c r="S46" s="77">
        <v>113297.28734364618</v>
      </c>
      <c r="T46" s="77">
        <v>5522.1549339499898</v>
      </c>
      <c r="U46" s="78">
        <v>5724.475727</v>
      </c>
      <c r="W46" s="70" t="s">
        <v>42</v>
      </c>
      <c r="X46" s="66">
        <v>52501.65568402451</v>
      </c>
      <c r="Y46" s="79">
        <v>52681.812922644523</v>
      </c>
      <c r="Z46" s="79">
        <v>4232.5388103799896</v>
      </c>
      <c r="AA46" s="80">
        <v>4412.6960490000001</v>
      </c>
      <c r="AC46" s="70" t="s">
        <v>42</v>
      </c>
      <c r="AD46" s="66">
        <v>215283.89795915678</v>
      </c>
      <c r="AE46" s="81">
        <v>215285.09423006678</v>
      </c>
      <c r="AF46" s="81">
        <v>484.93475789000001</v>
      </c>
      <c r="AG46" s="82">
        <v>486.13102880000002</v>
      </c>
      <c r="AI46" s="70" t="s">
        <v>42</v>
      </c>
      <c r="AJ46" s="66">
        <v>882541.82509459392</v>
      </c>
      <c r="AK46" s="83">
        <v>882551.88028179388</v>
      </c>
      <c r="AL46" s="83">
        <v>4067.4250418000001</v>
      </c>
      <c r="AM46" s="84">
        <v>4077.4802289999998</v>
      </c>
      <c r="AO46" s="70" t="s">
        <v>42</v>
      </c>
      <c r="AP46" s="66">
        <v>25665.816329987487</v>
      </c>
      <c r="AQ46" s="85">
        <v>25666.421612947488</v>
      </c>
      <c r="AR46" s="85">
        <v>247.93302303999999</v>
      </c>
      <c r="AS46" s="86">
        <v>248.53830600000001</v>
      </c>
      <c r="AV46" s="8" t="s">
        <v>42</v>
      </c>
      <c r="AW46" s="125">
        <v>187.57137356999999</v>
      </c>
      <c r="AX46" s="125">
        <v>1797.2391728</v>
      </c>
      <c r="AY46" s="125">
        <v>109.69483715</v>
      </c>
      <c r="AZ46" s="125">
        <v>29518.407951000001</v>
      </c>
      <c r="BA46" s="125">
        <v>1982.6584315</v>
      </c>
      <c r="BB46" s="125">
        <v>579.85934663</v>
      </c>
      <c r="BC46" s="125">
        <v>14827.759701000001</v>
      </c>
      <c r="BD46" s="125">
        <v>213.38442280000001</v>
      </c>
      <c r="BE46" s="118">
        <f t="shared" si="4"/>
        <v>0.43652745083123939</v>
      </c>
      <c r="BF46" s="118">
        <f t="shared" si="5"/>
        <v>0.43773773443513525</v>
      </c>
    </row>
    <row r="47" spans="1:58" ht="15">
      <c r="A47" s="70" t="s">
        <v>43</v>
      </c>
      <c r="B47" s="68">
        <v>262.9554096</v>
      </c>
      <c r="C47" s="69">
        <v>262.9554096</v>
      </c>
      <c r="D47" s="69">
        <f t="shared" si="0"/>
        <v>0</v>
      </c>
      <c r="E47" s="73">
        <f t="shared" si="1"/>
        <v>0</v>
      </c>
      <c r="F47" s="66">
        <v>6613.5543497017516</v>
      </c>
      <c r="G47" s="68">
        <v>6613.5543497017516</v>
      </c>
      <c r="H47" s="69"/>
      <c r="I47" s="70" t="s">
        <v>43</v>
      </c>
      <c r="J47" s="68">
        <v>455.17758468</v>
      </c>
      <c r="K47" s="69">
        <v>455.17758470000001</v>
      </c>
      <c r="L47" s="69">
        <f t="shared" si="2"/>
        <v>-2.0000015865662135E-8</v>
      </c>
      <c r="M47" s="73">
        <f t="shared" si="3"/>
        <v>-4.3938929637149407E-11</v>
      </c>
      <c r="N47" s="68">
        <v>22823.570021565742</v>
      </c>
      <c r="O47" s="68">
        <v>22823.570021585743</v>
      </c>
      <c r="P47" s="69"/>
      <c r="Q47" s="70" t="s">
        <v>43</v>
      </c>
      <c r="R47" s="66">
        <v>21549.148634748417</v>
      </c>
      <c r="S47" s="77">
        <v>21549.148634748417</v>
      </c>
      <c r="T47" s="77">
        <v>68.368408069999901</v>
      </c>
      <c r="U47" s="78">
        <v>68.368408070000001</v>
      </c>
      <c r="W47" s="70" t="s">
        <v>43</v>
      </c>
      <c r="X47" s="66">
        <v>8572.257961644782</v>
      </c>
      <c r="Y47" s="79">
        <v>8572.257961644782</v>
      </c>
      <c r="Z47" s="79">
        <v>66.61537199</v>
      </c>
      <c r="AA47" s="80">
        <v>66.61537199</v>
      </c>
      <c r="AC47" s="70" t="s">
        <v>43</v>
      </c>
      <c r="AD47" s="66">
        <v>31064.869662435642</v>
      </c>
      <c r="AE47" s="81">
        <v>31064.869662435642</v>
      </c>
      <c r="AF47" s="81">
        <v>52.043259359999901</v>
      </c>
      <c r="AG47" s="82">
        <v>52.04325936</v>
      </c>
      <c r="AI47" s="70" t="s">
        <v>43</v>
      </c>
      <c r="AJ47" s="66">
        <v>188406.70083930108</v>
      </c>
      <c r="AK47" s="83">
        <v>188406.70083905107</v>
      </c>
      <c r="AL47" s="83">
        <v>1862.60086124999</v>
      </c>
      <c r="AM47" s="84">
        <v>1862.6008609999999</v>
      </c>
      <c r="AO47" s="70" t="s">
        <v>43</v>
      </c>
      <c r="AP47" s="66">
        <v>9509.3651678099031</v>
      </c>
      <c r="AQ47" s="85">
        <v>9509.3651678099031</v>
      </c>
      <c r="AR47" s="85">
        <v>24.652070219999899</v>
      </c>
      <c r="AS47" s="86">
        <v>24.652070219999999</v>
      </c>
      <c r="AV47" s="8" t="s">
        <v>43</v>
      </c>
      <c r="AW47" s="125">
        <v>0</v>
      </c>
      <c r="AX47" s="125">
        <v>780.7614572</v>
      </c>
      <c r="AY47" s="125">
        <v>10.333604709999999</v>
      </c>
      <c r="AZ47" s="125">
        <v>190.80046762000001</v>
      </c>
      <c r="BA47" s="125">
        <v>27.923707158999999</v>
      </c>
      <c r="BB47" s="125">
        <v>0.73483143630000003</v>
      </c>
      <c r="BC47" s="125">
        <v>110.2251428</v>
      </c>
      <c r="BD47" s="125">
        <v>21.815393288999999</v>
      </c>
      <c r="BE47" s="118">
        <f t="shared" si="4"/>
        <v>0.41917807649468491</v>
      </c>
      <c r="BF47" s="118">
        <f t="shared" si="5"/>
        <v>0.41917808352920854</v>
      </c>
    </row>
    <row r="48" spans="1:58" ht="15">
      <c r="A48" s="70" t="s">
        <v>44</v>
      </c>
      <c r="B48" s="68">
        <v>77256.347452960006</v>
      </c>
      <c r="C48" s="69">
        <v>51144.16805</v>
      </c>
      <c r="D48" s="69">
        <f t="shared" si="0"/>
        <v>26112.179402960006</v>
      </c>
      <c r="E48" s="73">
        <f t="shared" si="1"/>
        <v>0.33799396766536549</v>
      </c>
      <c r="F48" s="66">
        <v>162610.74508462835</v>
      </c>
      <c r="G48" s="68">
        <v>136498.56568166835</v>
      </c>
      <c r="H48" s="69"/>
      <c r="I48" s="70" t="s">
        <v>44</v>
      </c>
      <c r="J48" s="68">
        <v>40468.989790940002</v>
      </c>
      <c r="K48" s="69">
        <v>39733.793720000001</v>
      </c>
      <c r="L48" s="69">
        <f t="shared" si="2"/>
        <v>735.19607094000094</v>
      </c>
      <c r="M48" s="73">
        <f t="shared" si="3"/>
        <v>1.8166899513379822E-2</v>
      </c>
      <c r="N48" s="68">
        <v>334720.15734881308</v>
      </c>
      <c r="O48" s="68">
        <v>333984.96127787302</v>
      </c>
      <c r="P48" s="69"/>
      <c r="Q48" s="70" t="s">
        <v>44</v>
      </c>
      <c r="R48" s="66">
        <v>151175.69419241388</v>
      </c>
      <c r="S48" s="77">
        <v>147993.10425783388</v>
      </c>
      <c r="T48" s="77">
        <v>8532.2974905799892</v>
      </c>
      <c r="U48" s="78">
        <v>5349.7075560000003</v>
      </c>
      <c r="W48" s="70" t="s">
        <v>44</v>
      </c>
      <c r="X48" s="66">
        <v>67611.204135316279</v>
      </c>
      <c r="Y48" s="79">
        <v>65020.510016576285</v>
      </c>
      <c r="Z48" s="79">
        <v>7077.7331417399901</v>
      </c>
      <c r="AA48" s="80">
        <v>4487.0390230000003</v>
      </c>
      <c r="AC48" s="70" t="s">
        <v>44</v>
      </c>
      <c r="AD48" s="66">
        <v>305673.85605181608</v>
      </c>
      <c r="AE48" s="81">
        <v>305709.73989828606</v>
      </c>
      <c r="AF48" s="81">
        <v>699.88020752999898</v>
      </c>
      <c r="AG48" s="82">
        <v>735.76405399999999</v>
      </c>
      <c r="AI48" s="70" t="s">
        <v>44</v>
      </c>
      <c r="AJ48" s="66">
        <v>1670681.799584412</v>
      </c>
      <c r="AK48" s="83">
        <v>1672349.120906282</v>
      </c>
      <c r="AL48" s="83">
        <v>25825.80523813</v>
      </c>
      <c r="AM48" s="84">
        <v>27493.126560000001</v>
      </c>
      <c r="AO48" s="70" t="s">
        <v>44</v>
      </c>
      <c r="AP48" s="66">
        <v>54599.975353407222</v>
      </c>
      <c r="AQ48" s="85">
        <v>54718.103963277223</v>
      </c>
      <c r="AR48" s="85">
        <v>672.56530152999903</v>
      </c>
      <c r="AS48" s="86">
        <v>790.69391140000005</v>
      </c>
      <c r="AV48" s="8" t="s">
        <v>44</v>
      </c>
      <c r="AW48" s="125">
        <v>681.47100091000004</v>
      </c>
      <c r="AX48" s="125">
        <v>12067.785013000001</v>
      </c>
      <c r="AY48" s="125">
        <v>365.62457418000002</v>
      </c>
      <c r="AZ48" s="125">
        <v>16847.407283</v>
      </c>
      <c r="BA48" s="125">
        <v>1888.2074051</v>
      </c>
      <c r="BB48" s="125">
        <v>364.06782834000001</v>
      </c>
      <c r="BC48" s="125">
        <v>21438.153889000001</v>
      </c>
      <c r="BD48" s="125">
        <v>319.24423535</v>
      </c>
      <c r="BE48" s="118">
        <f t="shared" si="4"/>
        <v>0.41917103565046654</v>
      </c>
      <c r="BF48" s="118">
        <f t="shared" si="5"/>
        <v>0.42400701533113005</v>
      </c>
    </row>
    <row r="49" spans="1:58" ht="15">
      <c r="A49" s="70" t="s">
        <v>45</v>
      </c>
      <c r="B49" s="68">
        <v>3429.7559575999899</v>
      </c>
      <c r="C49" s="69">
        <v>3429.7559580000002</v>
      </c>
      <c r="D49" s="69">
        <f t="shared" si="0"/>
        <v>-4.0001032175496221E-7</v>
      </c>
      <c r="E49" s="73">
        <f t="shared" si="1"/>
        <v>-1.1662938316896281E-10</v>
      </c>
      <c r="F49" s="66">
        <v>38062.051500013433</v>
      </c>
      <c r="G49" s="68">
        <v>38062.051500413443</v>
      </c>
      <c r="H49" s="69"/>
      <c r="I49" s="70" t="s">
        <v>45</v>
      </c>
      <c r="J49" s="68">
        <v>13322.136484729999</v>
      </c>
      <c r="K49" s="69">
        <v>13322.136479999999</v>
      </c>
      <c r="L49" s="69">
        <f t="shared" si="2"/>
        <v>4.7300000005634502E-6</v>
      </c>
      <c r="M49" s="73">
        <f t="shared" si="3"/>
        <v>3.5504815657646473E-10</v>
      </c>
      <c r="N49" s="68">
        <v>249322.19536760953</v>
      </c>
      <c r="O49" s="68">
        <v>249322.19536287952</v>
      </c>
      <c r="P49" s="69"/>
      <c r="Q49" s="70" t="s">
        <v>45</v>
      </c>
      <c r="R49" s="66">
        <v>160933.37594416516</v>
      </c>
      <c r="S49" s="77">
        <v>160933.37594421516</v>
      </c>
      <c r="T49" s="77">
        <v>1020.4572289499999</v>
      </c>
      <c r="U49" s="78">
        <v>1020.457229</v>
      </c>
      <c r="W49" s="70" t="s">
        <v>45</v>
      </c>
      <c r="X49" s="66">
        <v>61869.425370582772</v>
      </c>
      <c r="Y49" s="79">
        <v>61869.425370542769</v>
      </c>
      <c r="Z49" s="79">
        <v>883.89008564000005</v>
      </c>
      <c r="AA49" s="80">
        <v>883.89008560000002</v>
      </c>
      <c r="AC49" s="70" t="s">
        <v>45</v>
      </c>
      <c r="AD49" s="66">
        <v>220102.88948087982</v>
      </c>
      <c r="AE49" s="81">
        <v>220102.88948085983</v>
      </c>
      <c r="AF49" s="81">
        <v>312.95055721999898</v>
      </c>
      <c r="AG49" s="82">
        <v>312.95055719999999</v>
      </c>
      <c r="AI49" s="70" t="s">
        <v>45</v>
      </c>
      <c r="AJ49" s="66">
        <v>1324129.0622423482</v>
      </c>
      <c r="AK49" s="83">
        <v>1324129.0622418583</v>
      </c>
      <c r="AL49" s="83">
        <v>7385.5125094899904</v>
      </c>
      <c r="AM49" s="84">
        <v>7385.5125090000001</v>
      </c>
      <c r="AO49" s="70" t="s">
        <v>45</v>
      </c>
      <c r="AP49" s="66">
        <v>48206.36255029415</v>
      </c>
      <c r="AQ49" s="85">
        <v>48206.362550304155</v>
      </c>
      <c r="AR49" s="85">
        <v>315.156407889999</v>
      </c>
      <c r="AS49" s="86">
        <v>315.15640789999998</v>
      </c>
      <c r="AV49" s="8" t="s">
        <v>45</v>
      </c>
      <c r="AW49" s="125">
        <v>4.9327934339999997</v>
      </c>
      <c r="AX49" s="125">
        <v>3121.1433210999999</v>
      </c>
      <c r="AY49" s="125">
        <v>134.37883972</v>
      </c>
      <c r="AZ49" s="125">
        <v>5475.6401587999999</v>
      </c>
      <c r="BA49" s="125">
        <v>360.71425348999998</v>
      </c>
      <c r="BB49" s="125">
        <v>55.590824185999999</v>
      </c>
      <c r="BC49" s="125">
        <v>1400.5157403999999</v>
      </c>
      <c r="BD49" s="125">
        <v>130.25783214</v>
      </c>
      <c r="BE49" s="118">
        <f t="shared" si="4"/>
        <v>0.40834268022284748</v>
      </c>
      <c r="BF49" s="118">
        <f t="shared" si="5"/>
        <v>0.4110181701726569</v>
      </c>
    </row>
    <row r="50" spans="1:58" ht="15">
      <c r="A50" s="70" t="s">
        <v>46</v>
      </c>
      <c r="B50" s="68">
        <v>498507.24253810901</v>
      </c>
      <c r="C50" s="69">
        <v>84344.335900000005</v>
      </c>
      <c r="D50" s="69">
        <f t="shared" si="0"/>
        <v>414162.90663810901</v>
      </c>
      <c r="E50" s="73">
        <f t="shared" si="1"/>
        <v>0.83080619757785723</v>
      </c>
      <c r="F50" s="66">
        <v>546701.52581913013</v>
      </c>
      <c r="G50" s="68">
        <v>132538.61918102112</v>
      </c>
      <c r="H50" s="69"/>
      <c r="I50" s="70" t="s">
        <v>46</v>
      </c>
      <c r="J50" s="68">
        <v>64824.163650429902</v>
      </c>
      <c r="K50" s="69">
        <v>53975.358099999998</v>
      </c>
      <c r="L50" s="69">
        <f t="shared" si="2"/>
        <v>10848.805550429905</v>
      </c>
      <c r="M50" s="73">
        <f t="shared" si="3"/>
        <v>0.16735743185107729</v>
      </c>
      <c r="N50" s="68">
        <v>166093.58727786623</v>
      </c>
      <c r="O50" s="68">
        <v>155244.78172743632</v>
      </c>
      <c r="P50" s="69"/>
      <c r="Q50" s="70" t="s">
        <v>46</v>
      </c>
      <c r="R50" s="66">
        <v>86853.607697546962</v>
      </c>
      <c r="S50" s="77">
        <v>64561.949773646964</v>
      </c>
      <c r="T50" s="77">
        <v>40654.032593900003</v>
      </c>
      <c r="U50" s="78">
        <v>18362.374670000001</v>
      </c>
      <c r="W50" s="70" t="s">
        <v>46</v>
      </c>
      <c r="X50" s="66">
        <v>58905.90918083951</v>
      </c>
      <c r="Y50" s="79">
        <v>37248.662905879508</v>
      </c>
      <c r="Z50" s="79">
        <v>35164.253144959999</v>
      </c>
      <c r="AA50" s="80">
        <v>13507.006869999999</v>
      </c>
      <c r="AC50" s="70" t="s">
        <v>46</v>
      </c>
      <c r="AD50" s="66">
        <v>102092.25543987568</v>
      </c>
      <c r="AE50" s="81">
        <v>102043.20844617567</v>
      </c>
      <c r="AF50" s="81">
        <v>1248.8484696999999</v>
      </c>
      <c r="AG50" s="82">
        <v>1199.8014760000001</v>
      </c>
      <c r="AI50" s="70" t="s">
        <v>46</v>
      </c>
      <c r="AJ50" s="66">
        <v>423178.13674612367</v>
      </c>
      <c r="AK50" s="83">
        <v>422025.56138638366</v>
      </c>
      <c r="AL50" s="83">
        <v>12869.377029740001</v>
      </c>
      <c r="AM50" s="84">
        <v>11716.801670000001</v>
      </c>
      <c r="AO50" s="70" t="s">
        <v>46</v>
      </c>
      <c r="AP50" s="66">
        <v>13015.089575540582</v>
      </c>
      <c r="AQ50" s="85">
        <v>12996.094582460582</v>
      </c>
      <c r="AR50" s="85">
        <v>617.59503658000006</v>
      </c>
      <c r="AS50" s="86">
        <v>598.60004349999997</v>
      </c>
      <c r="AV50" s="8" t="s">
        <v>46</v>
      </c>
      <c r="AW50" s="125">
        <v>527.70381154999995</v>
      </c>
      <c r="AX50" s="125">
        <v>5008.3788688000004</v>
      </c>
      <c r="AY50" s="125">
        <v>259.39134223999997</v>
      </c>
      <c r="AZ50" s="125">
        <v>22667.815933000002</v>
      </c>
      <c r="BA50" s="125">
        <v>5751.5741853999998</v>
      </c>
      <c r="BB50" s="125">
        <v>2063.5043842</v>
      </c>
      <c r="BC50" s="125">
        <v>36283.084310999999</v>
      </c>
      <c r="BD50" s="125">
        <v>514.52372601000002</v>
      </c>
      <c r="BE50" s="118">
        <f t="shared" si="4"/>
        <v>0.43017807803973707</v>
      </c>
      <c r="BF50" s="118">
        <f t="shared" si="5"/>
        <v>0.41996601284244195</v>
      </c>
    </row>
    <row r="51" spans="1:58" ht="15">
      <c r="A51" s="70" t="s">
        <v>47</v>
      </c>
      <c r="B51" s="68">
        <v>130537.75983910001</v>
      </c>
      <c r="C51" s="69">
        <v>50136.644899999999</v>
      </c>
      <c r="D51" s="69">
        <f t="shared" si="0"/>
        <v>80401.114939100007</v>
      </c>
      <c r="E51" s="73">
        <f t="shared" si="1"/>
        <v>0.61592228209065258</v>
      </c>
      <c r="F51" s="66">
        <v>198795.35659418048</v>
      </c>
      <c r="G51" s="68">
        <v>118394.24165508046</v>
      </c>
      <c r="H51" s="69"/>
      <c r="I51" s="70" t="s">
        <v>47</v>
      </c>
      <c r="J51" s="68">
        <v>40749.560949070001</v>
      </c>
      <c r="K51" s="69">
        <v>33537.404949999996</v>
      </c>
      <c r="L51" s="69">
        <f t="shared" si="2"/>
        <v>7212.1559990700043</v>
      </c>
      <c r="M51" s="73">
        <f t="shared" si="3"/>
        <v>0.17698733019685706</v>
      </c>
      <c r="N51" s="68">
        <v>262200.980644322</v>
      </c>
      <c r="O51" s="68">
        <v>254988.82464525203</v>
      </c>
      <c r="P51" s="69"/>
      <c r="Q51" s="70" t="s">
        <v>47</v>
      </c>
      <c r="R51" s="66">
        <v>158167.72187341857</v>
      </c>
      <c r="S51" s="77">
        <v>157847.36912022857</v>
      </c>
      <c r="T51" s="77">
        <v>6603.0425921899996</v>
      </c>
      <c r="U51" s="78">
        <v>6282.6898389999997</v>
      </c>
      <c r="W51" s="70" t="s">
        <v>47</v>
      </c>
      <c r="X51" s="66">
        <v>59041.425556481518</v>
      </c>
      <c r="Y51" s="79">
        <v>58740.074073341515</v>
      </c>
      <c r="Z51" s="79">
        <v>5413.9555691400001</v>
      </c>
      <c r="AA51" s="80">
        <v>5112.6040860000003</v>
      </c>
      <c r="AC51" s="70" t="s">
        <v>47</v>
      </c>
      <c r="AD51" s="66">
        <v>302251.44520977431</v>
      </c>
      <c r="AE51" s="81">
        <v>302209.28850710433</v>
      </c>
      <c r="AF51" s="81">
        <v>1034.95697367</v>
      </c>
      <c r="AG51" s="82">
        <v>992.80027099999995</v>
      </c>
      <c r="AI51" s="70" t="s">
        <v>47</v>
      </c>
      <c r="AJ51" s="66">
        <v>1233240.9374924065</v>
      </c>
      <c r="AK51" s="83">
        <v>1232628.8996650665</v>
      </c>
      <c r="AL51" s="83">
        <v>15082.55856734</v>
      </c>
      <c r="AM51" s="84">
        <v>14470.52074</v>
      </c>
      <c r="AO51" s="70" t="s">
        <v>47</v>
      </c>
      <c r="AP51" s="66">
        <v>118751.50622848319</v>
      </c>
      <c r="AQ51" s="85">
        <v>118723.0333646332</v>
      </c>
      <c r="AR51" s="85">
        <v>594.37066334999997</v>
      </c>
      <c r="AS51" s="86">
        <v>565.89779950000002</v>
      </c>
      <c r="AV51" s="8" t="s">
        <v>47</v>
      </c>
      <c r="AW51" s="125">
        <v>289.40042869000001</v>
      </c>
      <c r="AX51" s="125">
        <v>6388.1127752000002</v>
      </c>
      <c r="AY51" s="125">
        <v>260.73450794000001</v>
      </c>
      <c r="AZ51" s="125">
        <v>14464.258503999999</v>
      </c>
      <c r="BA51" s="125">
        <v>2190.0990416</v>
      </c>
      <c r="BB51" s="125">
        <v>501.45600365000001</v>
      </c>
      <c r="BC51" s="125">
        <v>21234.401568000001</v>
      </c>
      <c r="BD51" s="125">
        <v>428.92740328000002</v>
      </c>
      <c r="BE51" s="118">
        <f t="shared" si="4"/>
        <v>0.42353056552453916</v>
      </c>
      <c r="BF51" s="118">
        <f t="shared" si="5"/>
        <v>0.43128734991763285</v>
      </c>
    </row>
    <row r="52" spans="1:58" ht="15">
      <c r="A52" s="70" t="s">
        <v>48</v>
      </c>
      <c r="B52" s="68">
        <v>51816.566382499899</v>
      </c>
      <c r="C52" s="69">
        <v>58530.105790000001</v>
      </c>
      <c r="D52" s="69">
        <f t="shared" si="0"/>
        <v>-6713.5394075001022</v>
      </c>
      <c r="E52" s="73">
        <f t="shared" si="1"/>
        <v>-0.12956357157944526</v>
      </c>
      <c r="F52" s="66">
        <v>80419.381586025236</v>
      </c>
      <c r="G52" s="68">
        <v>87132.920993525331</v>
      </c>
      <c r="H52" s="69"/>
      <c r="I52" s="70" t="s">
        <v>48</v>
      </c>
      <c r="J52" s="68">
        <v>70207.286023089997</v>
      </c>
      <c r="K52" s="69">
        <v>70778.098110000006</v>
      </c>
      <c r="L52" s="69">
        <f t="shared" si="2"/>
        <v>-570.81208691000938</v>
      </c>
      <c r="M52" s="73">
        <f t="shared" si="3"/>
        <v>-8.1303824609069621E-3</v>
      </c>
      <c r="N52" s="68">
        <v>183726.07056437607</v>
      </c>
      <c r="O52" s="68">
        <v>184296.88265128608</v>
      </c>
      <c r="P52" s="69"/>
      <c r="Q52" s="70" t="s">
        <v>48</v>
      </c>
      <c r="R52" s="66">
        <v>316782.01223067881</v>
      </c>
      <c r="S52" s="77">
        <v>316872.9979435688</v>
      </c>
      <c r="T52" s="77">
        <v>7359.9414391099899</v>
      </c>
      <c r="U52" s="78">
        <v>7450.9271520000002</v>
      </c>
      <c r="W52" s="70" t="s">
        <v>48</v>
      </c>
      <c r="X52" s="66">
        <v>64554.792073376186</v>
      </c>
      <c r="Y52" s="79">
        <v>64634.946340086193</v>
      </c>
      <c r="Z52" s="79">
        <v>5627.2683762899896</v>
      </c>
      <c r="AA52" s="80">
        <v>5707.4226429999999</v>
      </c>
      <c r="AC52" s="70" t="s">
        <v>48</v>
      </c>
      <c r="AD52" s="66">
        <v>251846.54108481127</v>
      </c>
      <c r="AE52" s="81">
        <v>251856.48364104127</v>
      </c>
      <c r="AF52" s="81">
        <v>917.12630777000004</v>
      </c>
      <c r="AG52" s="82">
        <v>927.06886399999996</v>
      </c>
      <c r="AI52" s="70" t="s">
        <v>48</v>
      </c>
      <c r="AJ52" s="66">
        <v>373619.36186372692</v>
      </c>
      <c r="AK52" s="83">
        <v>373702.21649896691</v>
      </c>
      <c r="AL52" s="83">
        <v>7377.1812097599995</v>
      </c>
      <c r="AM52" s="84">
        <v>7460.0358450000003</v>
      </c>
      <c r="AO52" s="70" t="s">
        <v>48</v>
      </c>
      <c r="AP52" s="66">
        <v>21109.464295107486</v>
      </c>
      <c r="AQ52" s="85">
        <v>21114.435573237486</v>
      </c>
      <c r="AR52" s="85">
        <v>454.66966967000002</v>
      </c>
      <c r="AS52" s="86">
        <v>459.64094779999999</v>
      </c>
      <c r="AV52" s="8" t="s">
        <v>48</v>
      </c>
      <c r="AW52" s="125">
        <v>252.83485929</v>
      </c>
      <c r="AX52" s="125">
        <v>3216.2088139000002</v>
      </c>
      <c r="AY52" s="125">
        <v>198.24471937999999</v>
      </c>
      <c r="AZ52" s="125">
        <v>30539.378548000001</v>
      </c>
      <c r="BA52" s="125">
        <v>2460.8999778000002</v>
      </c>
      <c r="BB52" s="125">
        <v>754.35116483000002</v>
      </c>
      <c r="BC52" s="125">
        <v>25275.037231999999</v>
      </c>
      <c r="BD52" s="125">
        <v>399.76534466999999</v>
      </c>
      <c r="BE52" s="118">
        <f t="shared" si="4"/>
        <v>0.43182968646399228</v>
      </c>
      <c r="BF52" s="118">
        <f t="shared" si="5"/>
        <v>0.43148063261797637</v>
      </c>
    </row>
    <row r="53" spans="1:58" s="17" customFormat="1" ht="15">
      <c r="A53" s="130" t="s">
        <v>58</v>
      </c>
      <c r="B53" s="131">
        <v>7159568.5069708377</v>
      </c>
      <c r="C53" s="131">
        <v>3356577.4786838009</v>
      </c>
      <c r="D53" s="132">
        <f t="shared" si="0"/>
        <v>3802991.0282870368</v>
      </c>
      <c r="E53" s="133">
        <f>D53/B53</f>
        <v>0.53117600936205789</v>
      </c>
      <c r="F53" s="134">
        <v>10078786.249373101</v>
      </c>
      <c r="G53" s="131">
        <v>6275795.2210860606</v>
      </c>
      <c r="H53" s="131"/>
      <c r="I53" s="130" t="s">
        <v>58</v>
      </c>
      <c r="J53" s="131">
        <v>2089422.1884139576</v>
      </c>
      <c r="K53" s="131">
        <v>1890589.8738963006</v>
      </c>
      <c r="L53" s="132">
        <f t="shared" si="2"/>
        <v>198832.31451765704</v>
      </c>
      <c r="M53" s="133">
        <f>L53/J53</f>
        <v>9.516138749755837E-2</v>
      </c>
      <c r="N53" s="131">
        <v>13924509.818284234</v>
      </c>
      <c r="O53" s="131">
        <v>13725677.503766574</v>
      </c>
      <c r="P53" s="131"/>
      <c r="Q53" s="135" t="s">
        <v>58</v>
      </c>
      <c r="R53" s="136">
        <v>12530893.195283687</v>
      </c>
      <c r="S53" s="137">
        <v>12377237.270033268</v>
      </c>
      <c r="T53" s="137">
        <v>518377.33752606902</v>
      </c>
      <c r="U53" s="137">
        <v>364721.41227565001</v>
      </c>
      <c r="W53" s="135" t="s">
        <v>58</v>
      </c>
      <c r="X53" s="136">
        <v>3936289.2314882888</v>
      </c>
      <c r="Y53" s="137">
        <v>3783232.668674679</v>
      </c>
      <c r="Z53" s="137">
        <v>423058.38019187946</v>
      </c>
      <c r="AA53" s="137">
        <v>270001.81737826997</v>
      </c>
      <c r="AC53" s="135" t="s">
        <v>58</v>
      </c>
      <c r="AD53" s="136">
        <v>14288084.070606731</v>
      </c>
      <c r="AE53" s="137">
        <v>14287598.439615108</v>
      </c>
      <c r="AF53" s="137">
        <v>41503.764467569934</v>
      </c>
      <c r="AG53" s="137">
        <v>41018.13347595001</v>
      </c>
      <c r="AI53" s="135" t="s">
        <v>58</v>
      </c>
      <c r="AJ53" s="136">
        <v>61285508.69762335</v>
      </c>
      <c r="AK53" s="137">
        <v>61290327.047744825</v>
      </c>
      <c r="AL53" s="137">
        <v>713779.75360645948</v>
      </c>
      <c r="AM53" s="137">
        <v>718598.10372792964</v>
      </c>
      <c r="AO53" s="135" t="s">
        <v>58</v>
      </c>
      <c r="AP53" s="136">
        <v>3878195.1377296755</v>
      </c>
      <c r="AQ53" s="137">
        <v>3878604.7830652357</v>
      </c>
      <c r="AR53" s="137">
        <v>34954.633788769941</v>
      </c>
      <c r="AS53" s="137">
        <v>35364.279124330002</v>
      </c>
      <c r="AV53" s="138" t="s">
        <v>152</v>
      </c>
      <c r="AW53" s="139">
        <f>SUM(AW3:AW52)</f>
        <v>26129.160642821011</v>
      </c>
      <c r="AX53" s="139">
        <f t="shared" ref="AX53:BD53" si="6">SUM(AX3:AX52)</f>
        <v>332723.80889825104</v>
      </c>
      <c r="AY53" s="139">
        <f t="shared" si="6"/>
        <v>16960.721080490999</v>
      </c>
      <c r="AZ53" s="139">
        <f t="shared" si="6"/>
        <v>826367.75689027191</v>
      </c>
      <c r="BA53" s="139">
        <f t="shared" si="6"/>
        <v>116650.67843815131</v>
      </c>
      <c r="BB53" s="139">
        <f t="shared" si="6"/>
        <v>40987.802796117889</v>
      </c>
      <c r="BC53" s="139">
        <f t="shared" si="6"/>
        <v>1446873.8294218176</v>
      </c>
      <c r="BD53" s="139">
        <f t="shared" si="6"/>
        <v>18516.594369541002</v>
      </c>
      <c r="BE53" s="140">
        <f t="shared" si="4"/>
        <v>0.43105628832055842</v>
      </c>
      <c r="BF53" s="140">
        <f t="shared" si="5"/>
        <v>0.43709519885834236</v>
      </c>
    </row>
    <row r="54" spans="1:58" s="21" customFormat="1">
      <c r="E54" s="141"/>
      <c r="M54" s="141"/>
      <c r="AW54" s="142"/>
      <c r="AX54" s="142"/>
      <c r="AY54" s="142"/>
      <c r="AZ54" s="142"/>
      <c r="BA54" s="142"/>
      <c r="BB54" s="142"/>
      <c r="BC54" s="142"/>
      <c r="BD54" s="142"/>
      <c r="BE54" s="143"/>
    </row>
    <row r="55" spans="1:58" s="21" customFormat="1">
      <c r="E55" s="141"/>
      <c r="M55" s="141"/>
      <c r="AW55" s="142"/>
      <c r="AX55" s="142"/>
      <c r="AY55" s="142"/>
      <c r="AZ55" s="142"/>
      <c r="BA55" s="142"/>
      <c r="BB55" s="142"/>
      <c r="BC55" s="142"/>
      <c r="BD55" s="142"/>
      <c r="BE55" s="143"/>
    </row>
    <row r="56" spans="1:58" s="21" customFormat="1">
      <c r="E56" s="141"/>
      <c r="M56" s="141"/>
      <c r="AW56" s="142"/>
      <c r="AX56" s="142"/>
      <c r="AY56" s="142"/>
      <c r="AZ56" s="142"/>
      <c r="BA56" s="142"/>
      <c r="BB56" s="142"/>
      <c r="BC56" s="142"/>
      <c r="BD56" s="142"/>
      <c r="BE56" s="143"/>
    </row>
    <row r="57" spans="1:58" s="21" customFormat="1">
      <c r="E57" s="141"/>
      <c r="M57" s="141"/>
      <c r="AW57" s="142"/>
      <c r="AX57" s="142"/>
      <c r="AY57" s="142"/>
      <c r="AZ57" s="142"/>
      <c r="BA57" s="142"/>
      <c r="BB57" s="142"/>
      <c r="BC57" s="142"/>
      <c r="BD57" s="142"/>
      <c r="BE57" s="143"/>
    </row>
    <row r="58" spans="1:58" s="21" customFormat="1">
      <c r="E58" s="141"/>
      <c r="M58" s="141"/>
      <c r="AW58" s="142"/>
      <c r="AX58" s="142"/>
      <c r="AY58" s="142"/>
      <c r="AZ58" s="142"/>
      <c r="BA58" s="142"/>
      <c r="BB58" s="142"/>
      <c r="BC58" s="142"/>
      <c r="BD58" s="142"/>
      <c r="BE58" s="143"/>
    </row>
    <row r="59" spans="1:58" s="21" customFormat="1">
      <c r="E59" s="141"/>
      <c r="M59" s="141"/>
      <c r="AW59" s="142"/>
      <c r="AX59" s="142"/>
      <c r="AY59" s="142"/>
      <c r="AZ59" s="142"/>
      <c r="BA59" s="142"/>
      <c r="BB59" s="142"/>
      <c r="BC59" s="142"/>
      <c r="BD59" s="142"/>
      <c r="BE59" s="143"/>
    </row>
    <row r="60" spans="1:58" s="21" customFormat="1">
      <c r="E60" s="141"/>
      <c r="M60" s="141"/>
      <c r="AW60" s="142"/>
      <c r="AX60" s="142"/>
      <c r="AY60" s="142"/>
      <c r="AZ60" s="142"/>
      <c r="BA60" s="142"/>
      <c r="BB60" s="142"/>
      <c r="BC60" s="142"/>
      <c r="BD60" s="142"/>
      <c r="BE60" s="143"/>
    </row>
    <row r="61" spans="1:58" s="21" customFormat="1">
      <c r="E61" s="141"/>
      <c r="M61" s="141"/>
      <c r="AW61" s="142"/>
      <c r="AX61" s="142"/>
      <c r="AY61" s="142"/>
      <c r="AZ61" s="142"/>
      <c r="BA61" s="142"/>
      <c r="BB61" s="142"/>
      <c r="BC61" s="142"/>
      <c r="BD61" s="142"/>
      <c r="BE61" s="143"/>
    </row>
    <row r="62" spans="1:58" s="21" customFormat="1">
      <c r="E62" s="141"/>
      <c r="M62" s="141"/>
      <c r="AW62" s="142"/>
      <c r="AX62" s="142"/>
      <c r="AY62" s="142"/>
      <c r="AZ62" s="142"/>
      <c r="BA62" s="142"/>
      <c r="BB62" s="142"/>
      <c r="BC62" s="142"/>
      <c r="BD62" s="142"/>
      <c r="BE62" s="143"/>
    </row>
    <row r="63" spans="1:58" s="21" customFormat="1">
      <c r="E63" s="141"/>
      <c r="M63" s="141"/>
      <c r="AW63" s="142"/>
      <c r="AX63" s="142"/>
      <c r="AY63" s="142"/>
      <c r="AZ63" s="142"/>
      <c r="BA63" s="142"/>
      <c r="BB63" s="142"/>
      <c r="BC63" s="142"/>
      <c r="BD63" s="142"/>
      <c r="BE63" s="143"/>
    </row>
    <row r="64" spans="1:58" s="21" customFormat="1">
      <c r="E64" s="141"/>
      <c r="M64" s="141"/>
      <c r="AW64" s="142"/>
      <c r="AX64" s="142"/>
      <c r="AY64" s="142"/>
      <c r="AZ64" s="142"/>
      <c r="BA64" s="142"/>
      <c r="BB64" s="142"/>
      <c r="BC64" s="142"/>
      <c r="BD64" s="142"/>
      <c r="BE64" s="143"/>
    </row>
    <row r="65" spans="5:57" s="21" customFormat="1">
      <c r="E65" s="141"/>
      <c r="M65" s="141"/>
      <c r="AW65" s="142"/>
      <c r="AX65" s="142"/>
      <c r="AY65" s="142"/>
      <c r="AZ65" s="142"/>
      <c r="BA65" s="142"/>
      <c r="BB65" s="142"/>
      <c r="BC65" s="142"/>
      <c r="BD65" s="142"/>
      <c r="BE65" s="143"/>
    </row>
    <row r="66" spans="5:57" s="21" customFormat="1">
      <c r="E66" s="141"/>
      <c r="M66" s="141"/>
      <c r="AW66" s="142"/>
      <c r="AX66" s="142"/>
      <c r="AY66" s="142"/>
      <c r="AZ66" s="142"/>
      <c r="BA66" s="142"/>
      <c r="BB66" s="142"/>
      <c r="BC66" s="142"/>
      <c r="BD66" s="142"/>
      <c r="BE66" s="143"/>
    </row>
    <row r="67" spans="5:57" s="21" customFormat="1">
      <c r="E67" s="141"/>
      <c r="M67" s="141"/>
      <c r="AW67" s="142"/>
      <c r="AX67" s="142"/>
      <c r="AY67" s="142"/>
      <c r="AZ67" s="142"/>
      <c r="BA67" s="142"/>
      <c r="BB67" s="142"/>
      <c r="BC67" s="142"/>
      <c r="BD67" s="142"/>
      <c r="BE67" s="143"/>
    </row>
    <row r="68" spans="5:57" s="21" customFormat="1">
      <c r="E68" s="141"/>
      <c r="M68" s="141"/>
      <c r="AW68" s="142"/>
      <c r="AX68" s="142"/>
      <c r="AY68" s="142"/>
      <c r="AZ68" s="142"/>
      <c r="BA68" s="142"/>
      <c r="BB68" s="142"/>
      <c r="BC68" s="142"/>
      <c r="BD68" s="142"/>
      <c r="BE68" s="143"/>
    </row>
    <row r="69" spans="5:57" s="21" customFormat="1">
      <c r="E69" s="141"/>
      <c r="M69" s="141"/>
      <c r="AW69" s="142"/>
      <c r="AX69" s="142"/>
      <c r="AY69" s="142"/>
      <c r="AZ69" s="142"/>
      <c r="BA69" s="142"/>
      <c r="BB69" s="142"/>
      <c r="BC69" s="142"/>
      <c r="BD69" s="142"/>
      <c r="BE69" s="143"/>
    </row>
    <row r="70" spans="5:57" s="21" customFormat="1">
      <c r="E70" s="141"/>
      <c r="M70" s="141"/>
      <c r="AW70" s="142"/>
      <c r="AX70" s="142"/>
      <c r="AY70" s="142"/>
      <c r="AZ70" s="142"/>
      <c r="BA70" s="142"/>
      <c r="BB70" s="142"/>
      <c r="BC70" s="142"/>
      <c r="BD70" s="142"/>
      <c r="BE70" s="143"/>
    </row>
    <row r="71" spans="5:57" s="21" customFormat="1">
      <c r="E71" s="141"/>
      <c r="M71" s="141"/>
      <c r="AW71" s="142"/>
      <c r="AX71" s="142"/>
      <c r="AY71" s="142"/>
      <c r="AZ71" s="142"/>
      <c r="BA71" s="142"/>
      <c r="BB71" s="142"/>
      <c r="BC71" s="142"/>
      <c r="BD71" s="142"/>
      <c r="BE71" s="143"/>
    </row>
    <row r="72" spans="5:57" s="21" customFormat="1">
      <c r="E72" s="141"/>
      <c r="M72" s="141"/>
      <c r="AW72" s="142"/>
      <c r="AX72" s="142"/>
      <c r="AY72" s="142"/>
      <c r="AZ72" s="142"/>
      <c r="BA72" s="142"/>
      <c r="BB72" s="142"/>
      <c r="BC72" s="142"/>
      <c r="BD72" s="142"/>
      <c r="BE72" s="143"/>
    </row>
    <row r="73" spans="5:57" s="21" customFormat="1">
      <c r="E73" s="141"/>
      <c r="M73" s="141"/>
      <c r="AW73" s="142"/>
      <c r="AX73" s="142"/>
      <c r="AY73" s="142"/>
      <c r="AZ73" s="142"/>
      <c r="BA73" s="142"/>
      <c r="BB73" s="142"/>
      <c r="BC73" s="142"/>
      <c r="BD73" s="142"/>
      <c r="BE73" s="143"/>
    </row>
    <row r="74" spans="5:57" s="21" customFormat="1">
      <c r="E74" s="141"/>
      <c r="M74" s="141"/>
      <c r="AW74" s="142"/>
      <c r="AX74" s="142"/>
      <c r="AY74" s="142"/>
      <c r="AZ74" s="142"/>
      <c r="BA74" s="142"/>
      <c r="BB74" s="142"/>
      <c r="BC74" s="142"/>
      <c r="BD74" s="142"/>
      <c r="BE74" s="143"/>
    </row>
    <row r="75" spans="5:57" s="21" customFormat="1">
      <c r="E75" s="141"/>
      <c r="M75" s="141"/>
      <c r="AW75" s="142"/>
      <c r="AX75" s="142"/>
      <c r="AY75" s="142"/>
      <c r="AZ75" s="142"/>
      <c r="BA75" s="142"/>
      <c r="BB75" s="142"/>
      <c r="BC75" s="142"/>
      <c r="BD75" s="142"/>
      <c r="BE75" s="143"/>
    </row>
    <row r="76" spans="5:57" s="21" customFormat="1">
      <c r="E76" s="141"/>
      <c r="M76" s="141"/>
      <c r="AW76" s="142"/>
      <c r="AX76" s="142"/>
      <c r="AY76" s="142"/>
      <c r="AZ76" s="142"/>
      <c r="BA76" s="142"/>
      <c r="BB76" s="142"/>
      <c r="BC76" s="142"/>
      <c r="BD76" s="142"/>
      <c r="BE76" s="143"/>
    </row>
    <row r="77" spans="5:57" s="21" customFormat="1">
      <c r="E77" s="141"/>
      <c r="M77" s="141"/>
      <c r="AW77" s="142"/>
      <c r="AX77" s="142"/>
      <c r="AY77" s="142"/>
      <c r="AZ77" s="142"/>
      <c r="BA77" s="142"/>
      <c r="BB77" s="142"/>
      <c r="BC77" s="142"/>
      <c r="BD77" s="142"/>
      <c r="BE77" s="143"/>
    </row>
    <row r="78" spans="5:57" s="21" customFormat="1">
      <c r="E78" s="141"/>
      <c r="M78" s="141"/>
      <c r="AW78" s="142"/>
      <c r="AX78" s="142"/>
      <c r="AY78" s="142"/>
      <c r="AZ78" s="142"/>
      <c r="BA78" s="142"/>
      <c r="BB78" s="142"/>
      <c r="BC78" s="142"/>
      <c r="BD78" s="142"/>
      <c r="BE78" s="143"/>
    </row>
    <row r="79" spans="5:57" s="21" customFormat="1">
      <c r="E79" s="141"/>
      <c r="M79" s="141"/>
      <c r="AW79" s="142"/>
      <c r="AX79" s="142"/>
      <c r="AY79" s="142"/>
      <c r="AZ79" s="142"/>
      <c r="BA79" s="142"/>
      <c r="BB79" s="142"/>
      <c r="BC79" s="142"/>
      <c r="BD79" s="142"/>
      <c r="BE79" s="143"/>
    </row>
    <row r="80" spans="5:57" s="21" customFormat="1">
      <c r="E80" s="141"/>
      <c r="M80" s="141"/>
      <c r="AW80" s="142"/>
      <c r="AX80" s="142"/>
      <c r="AY80" s="142"/>
      <c r="AZ80" s="142"/>
      <c r="BA80" s="142"/>
      <c r="BB80" s="142"/>
      <c r="BC80" s="142"/>
      <c r="BD80" s="142"/>
      <c r="BE80" s="143"/>
    </row>
    <row r="81" spans="5:57" s="21" customFormat="1">
      <c r="E81" s="141"/>
      <c r="M81" s="141"/>
      <c r="AW81" s="142"/>
      <c r="AX81" s="142"/>
      <c r="AY81" s="142"/>
      <c r="AZ81" s="142"/>
      <c r="BA81" s="142"/>
      <c r="BB81" s="142"/>
      <c r="BC81" s="142"/>
      <c r="BD81" s="142"/>
      <c r="BE81" s="143"/>
    </row>
    <row r="82" spans="5:57" s="21" customFormat="1">
      <c r="E82" s="141"/>
      <c r="M82" s="141"/>
      <c r="AW82" s="142"/>
      <c r="AX82" s="142"/>
      <c r="AY82" s="142"/>
      <c r="AZ82" s="142"/>
      <c r="BA82" s="142"/>
      <c r="BB82" s="142"/>
      <c r="BC82" s="142"/>
      <c r="BD82" s="142"/>
      <c r="BE82" s="143"/>
    </row>
    <row r="83" spans="5:57" s="21" customFormat="1">
      <c r="E83" s="141"/>
      <c r="M83" s="141"/>
      <c r="AW83" s="142"/>
      <c r="AX83" s="142"/>
      <c r="AY83" s="142"/>
      <c r="AZ83" s="142"/>
      <c r="BA83" s="142"/>
      <c r="BB83" s="142"/>
      <c r="BC83" s="142"/>
      <c r="BD83" s="142"/>
      <c r="BE83" s="143"/>
    </row>
    <row r="84" spans="5:57" s="21" customFormat="1">
      <c r="E84" s="141"/>
      <c r="M84" s="141"/>
      <c r="AW84" s="142"/>
      <c r="AX84" s="142"/>
      <c r="AY84" s="142"/>
      <c r="AZ84" s="142"/>
      <c r="BA84" s="142"/>
      <c r="BB84" s="142"/>
      <c r="BC84" s="142"/>
      <c r="BD84" s="142"/>
      <c r="BE84" s="143"/>
    </row>
    <row r="85" spans="5:57" s="21" customFormat="1">
      <c r="E85" s="141"/>
      <c r="M85" s="141"/>
      <c r="AW85" s="142"/>
      <c r="AX85" s="142"/>
      <c r="AY85" s="142"/>
      <c r="AZ85" s="142"/>
      <c r="BA85" s="142"/>
      <c r="BB85" s="142"/>
      <c r="BC85" s="142"/>
      <c r="BD85" s="142"/>
      <c r="BE85" s="143"/>
    </row>
    <row r="86" spans="5:57" s="21" customFormat="1">
      <c r="E86" s="141"/>
      <c r="M86" s="141"/>
      <c r="AW86" s="142"/>
      <c r="AX86" s="142"/>
      <c r="AY86" s="142"/>
      <c r="AZ86" s="142"/>
      <c r="BA86" s="142"/>
      <c r="BB86" s="142"/>
      <c r="BC86" s="142"/>
      <c r="BD86" s="142"/>
      <c r="BE86" s="143"/>
    </row>
    <row r="87" spans="5:57" s="21" customFormat="1">
      <c r="E87" s="141"/>
      <c r="M87" s="141"/>
      <c r="AW87" s="142"/>
      <c r="AX87" s="142"/>
      <c r="AY87" s="142"/>
      <c r="AZ87" s="142"/>
      <c r="BA87" s="142"/>
      <c r="BB87" s="142"/>
      <c r="BC87" s="142"/>
      <c r="BD87" s="142"/>
      <c r="BE87" s="143"/>
    </row>
    <row r="88" spans="5:57" s="21" customFormat="1">
      <c r="E88" s="141"/>
      <c r="M88" s="141"/>
      <c r="AW88" s="142"/>
      <c r="AX88" s="142"/>
      <c r="AY88" s="142"/>
      <c r="AZ88" s="142"/>
      <c r="BA88" s="142"/>
      <c r="BB88" s="142"/>
      <c r="BC88" s="142"/>
      <c r="BD88" s="142"/>
      <c r="BE88" s="143"/>
    </row>
    <row r="89" spans="5:57" s="21" customFormat="1">
      <c r="E89" s="141"/>
      <c r="M89" s="141"/>
      <c r="AW89" s="142"/>
      <c r="AX89" s="142"/>
      <c r="AY89" s="142"/>
      <c r="AZ89" s="142"/>
      <c r="BA89" s="142"/>
      <c r="BB89" s="142"/>
      <c r="BC89" s="142"/>
      <c r="BD89" s="142"/>
      <c r="BE89" s="143"/>
    </row>
    <row r="90" spans="5:57" s="21" customFormat="1">
      <c r="E90" s="141"/>
      <c r="M90" s="141"/>
      <c r="AW90" s="142"/>
      <c r="AX90" s="142"/>
      <c r="AY90" s="142"/>
      <c r="AZ90" s="142"/>
      <c r="BA90" s="142"/>
      <c r="BB90" s="142"/>
      <c r="BC90" s="142"/>
      <c r="BD90" s="142"/>
      <c r="BE90" s="143"/>
    </row>
    <row r="91" spans="5:57" s="21" customFormat="1">
      <c r="E91" s="141"/>
      <c r="M91" s="141"/>
      <c r="AW91" s="142"/>
      <c r="AX91" s="142"/>
      <c r="AY91" s="142"/>
      <c r="AZ91" s="142"/>
      <c r="BA91" s="142"/>
      <c r="BB91" s="142"/>
      <c r="BC91" s="142"/>
      <c r="BD91" s="142"/>
      <c r="BE91" s="143"/>
    </row>
    <row r="92" spans="5:57" s="21" customFormat="1">
      <c r="E92" s="141"/>
      <c r="M92" s="141"/>
      <c r="AW92" s="142"/>
      <c r="AX92" s="142"/>
      <c r="AY92" s="142"/>
      <c r="AZ92" s="142"/>
      <c r="BA92" s="142"/>
      <c r="BB92" s="142"/>
      <c r="BC92" s="142"/>
      <c r="BD92" s="142"/>
      <c r="BE92" s="143"/>
    </row>
    <row r="93" spans="5:57" s="21" customFormat="1">
      <c r="E93" s="141"/>
      <c r="M93" s="141"/>
      <c r="AW93" s="142"/>
      <c r="AX93" s="142"/>
      <c r="AY93" s="142"/>
      <c r="AZ93" s="142"/>
      <c r="BA93" s="142"/>
      <c r="BB93" s="142"/>
      <c r="BC93" s="142"/>
      <c r="BD93" s="142"/>
      <c r="BE93" s="143"/>
    </row>
    <row r="94" spans="5:57" s="21" customFormat="1">
      <c r="E94" s="141"/>
      <c r="M94" s="141"/>
      <c r="AW94" s="142"/>
      <c r="AX94" s="142"/>
      <c r="AY94" s="142"/>
      <c r="AZ94" s="142"/>
      <c r="BA94" s="142"/>
      <c r="BB94" s="142"/>
      <c r="BC94" s="142"/>
      <c r="BD94" s="142"/>
      <c r="BE94" s="143"/>
    </row>
    <row r="95" spans="5:57" s="21" customFormat="1">
      <c r="E95" s="141"/>
      <c r="M95" s="141"/>
      <c r="AW95" s="142"/>
      <c r="AX95" s="142"/>
      <c r="AY95" s="142"/>
      <c r="AZ95" s="142"/>
      <c r="BA95" s="142"/>
      <c r="BB95" s="142"/>
      <c r="BC95" s="142"/>
      <c r="BD95" s="142"/>
      <c r="BE95" s="143"/>
    </row>
    <row r="96" spans="5:57" s="21" customFormat="1">
      <c r="E96" s="141"/>
      <c r="M96" s="141"/>
      <c r="AW96" s="142"/>
      <c r="AX96" s="142"/>
      <c r="AY96" s="142"/>
      <c r="AZ96" s="142"/>
      <c r="BA96" s="142"/>
      <c r="BB96" s="142"/>
      <c r="BC96" s="142"/>
      <c r="BD96" s="142"/>
      <c r="BE96" s="143"/>
    </row>
    <row r="97" spans="5:57" s="21" customFormat="1">
      <c r="E97" s="141"/>
      <c r="M97" s="141"/>
      <c r="AW97" s="142"/>
      <c r="AX97" s="142"/>
      <c r="AY97" s="142"/>
      <c r="AZ97" s="142"/>
      <c r="BA97" s="142"/>
      <c r="BB97" s="142"/>
      <c r="BC97" s="142"/>
      <c r="BD97" s="142"/>
      <c r="BE97" s="143"/>
    </row>
    <row r="98" spans="5:57" s="21" customFormat="1">
      <c r="E98" s="141"/>
      <c r="M98" s="141"/>
      <c r="AW98" s="142"/>
      <c r="AX98" s="142"/>
      <c r="AY98" s="142"/>
      <c r="AZ98" s="142"/>
      <c r="BA98" s="142"/>
      <c r="BB98" s="142"/>
      <c r="BC98" s="142"/>
      <c r="BD98" s="142"/>
      <c r="BE98" s="143"/>
    </row>
    <row r="99" spans="5:57" s="21" customFormat="1">
      <c r="E99" s="141"/>
      <c r="M99" s="141"/>
      <c r="AW99" s="142"/>
      <c r="AX99" s="142"/>
      <c r="AY99" s="142"/>
      <c r="AZ99" s="142"/>
      <c r="BA99" s="142"/>
      <c r="BB99" s="142"/>
      <c r="BC99" s="142"/>
      <c r="BD99" s="142"/>
      <c r="BE99" s="143"/>
    </row>
    <row r="100" spans="5:57" s="21" customFormat="1">
      <c r="E100" s="141"/>
      <c r="M100" s="141"/>
      <c r="AW100" s="142"/>
      <c r="AX100" s="142"/>
      <c r="AY100" s="142"/>
      <c r="AZ100" s="142"/>
      <c r="BA100" s="142"/>
      <c r="BB100" s="142"/>
      <c r="BC100" s="142"/>
      <c r="BD100" s="142"/>
      <c r="BE100" s="143"/>
    </row>
    <row r="101" spans="5:57" s="21" customFormat="1">
      <c r="E101" s="141"/>
      <c r="M101" s="141"/>
      <c r="AW101" s="142"/>
      <c r="AX101" s="142"/>
      <c r="AY101" s="142"/>
      <c r="AZ101" s="142"/>
      <c r="BA101" s="142"/>
      <c r="BB101" s="142"/>
      <c r="BC101" s="142"/>
      <c r="BD101" s="142"/>
      <c r="BE101" s="143"/>
    </row>
    <row r="102" spans="5:57" s="21" customFormat="1">
      <c r="E102" s="141"/>
      <c r="M102" s="141"/>
      <c r="AW102" s="142"/>
      <c r="AX102" s="142"/>
      <c r="AY102" s="142"/>
      <c r="AZ102" s="142"/>
      <c r="BA102" s="142"/>
      <c r="BB102" s="142"/>
      <c r="BC102" s="142"/>
      <c r="BD102" s="142"/>
      <c r="BE102" s="143"/>
    </row>
    <row r="103" spans="5:57" s="21" customFormat="1">
      <c r="E103" s="141"/>
      <c r="M103" s="141"/>
      <c r="AW103" s="142"/>
      <c r="AX103" s="142"/>
      <c r="AY103" s="142"/>
      <c r="AZ103" s="142"/>
      <c r="BA103" s="142"/>
      <c r="BB103" s="142"/>
      <c r="BC103" s="142"/>
      <c r="BD103" s="142"/>
      <c r="BE103" s="143"/>
    </row>
    <row r="104" spans="5:57" s="21" customFormat="1">
      <c r="E104" s="141"/>
      <c r="M104" s="141"/>
      <c r="AW104" s="142"/>
      <c r="AX104" s="142"/>
      <c r="AY104" s="142"/>
      <c r="AZ104" s="142"/>
      <c r="BA104" s="142"/>
      <c r="BB104" s="142"/>
      <c r="BC104" s="142"/>
      <c r="BD104" s="142"/>
      <c r="BE104" s="143"/>
    </row>
    <row r="105" spans="5:57" s="21" customFormat="1">
      <c r="E105" s="141"/>
      <c r="M105" s="141"/>
      <c r="AW105" s="142"/>
      <c r="AX105" s="142"/>
      <c r="AY105" s="142"/>
      <c r="AZ105" s="142"/>
      <c r="BA105" s="142"/>
      <c r="BB105" s="142"/>
      <c r="BC105" s="142"/>
      <c r="BD105" s="142"/>
      <c r="BE105" s="143"/>
    </row>
    <row r="106" spans="5:57" s="21" customFormat="1">
      <c r="E106" s="141"/>
      <c r="M106" s="141"/>
      <c r="AW106" s="142"/>
      <c r="AX106" s="142"/>
      <c r="AY106" s="142"/>
      <c r="AZ106" s="142"/>
      <c r="BA106" s="142"/>
      <c r="BB106" s="142"/>
      <c r="BC106" s="142"/>
      <c r="BD106" s="142"/>
      <c r="BE106" s="143"/>
    </row>
    <row r="107" spans="5:57" s="21" customFormat="1">
      <c r="E107" s="141"/>
      <c r="M107" s="141"/>
      <c r="AW107" s="142"/>
      <c r="AX107" s="142"/>
      <c r="AY107" s="142"/>
      <c r="AZ107" s="142"/>
      <c r="BA107" s="142"/>
      <c r="BB107" s="142"/>
      <c r="BC107" s="142"/>
      <c r="BD107" s="142"/>
      <c r="BE107" s="143"/>
    </row>
    <row r="108" spans="5:57" s="21" customFormat="1">
      <c r="E108" s="141"/>
      <c r="M108" s="141"/>
      <c r="AW108" s="142"/>
      <c r="AX108" s="142"/>
      <c r="AY108" s="142"/>
      <c r="AZ108" s="142"/>
      <c r="BA108" s="142"/>
      <c r="BB108" s="142"/>
      <c r="BC108" s="142"/>
      <c r="BD108" s="142"/>
      <c r="BE108" s="143"/>
    </row>
    <row r="109" spans="5:57" s="21" customFormat="1">
      <c r="E109" s="141"/>
      <c r="M109" s="141"/>
      <c r="AW109" s="142"/>
      <c r="AX109" s="142"/>
      <c r="AY109" s="142"/>
      <c r="AZ109" s="142"/>
      <c r="BA109" s="142"/>
      <c r="BB109" s="142"/>
      <c r="BC109" s="142"/>
      <c r="BD109" s="142"/>
      <c r="BE109" s="143"/>
    </row>
    <row r="110" spans="5:57" s="21" customFormat="1">
      <c r="E110" s="141"/>
      <c r="M110" s="141"/>
      <c r="AW110" s="142"/>
      <c r="AX110" s="142"/>
      <c r="AY110" s="142"/>
      <c r="AZ110" s="142"/>
      <c r="BA110" s="142"/>
      <c r="BB110" s="142"/>
      <c r="BC110" s="142"/>
      <c r="BD110" s="142"/>
      <c r="BE110" s="143"/>
    </row>
    <row r="111" spans="5:57" s="21" customFormat="1">
      <c r="E111" s="141"/>
      <c r="M111" s="141"/>
      <c r="AW111" s="142"/>
      <c r="AX111" s="142"/>
      <c r="AY111" s="142"/>
      <c r="AZ111" s="142"/>
      <c r="BA111" s="142"/>
      <c r="BB111" s="142"/>
      <c r="BC111" s="142"/>
      <c r="BD111" s="142"/>
      <c r="BE111" s="143"/>
    </row>
    <row r="112" spans="5:57" s="21" customFormat="1">
      <c r="E112" s="141"/>
      <c r="M112" s="141"/>
      <c r="AW112" s="142"/>
      <c r="AX112" s="142"/>
      <c r="AY112" s="142"/>
      <c r="AZ112" s="142"/>
      <c r="BA112" s="142"/>
      <c r="BB112" s="142"/>
      <c r="BC112" s="142"/>
      <c r="BD112" s="142"/>
      <c r="BE112" s="143"/>
    </row>
    <row r="113" spans="5:57" s="21" customFormat="1">
      <c r="E113" s="141"/>
      <c r="M113" s="141"/>
      <c r="AW113" s="142"/>
      <c r="AX113" s="142"/>
      <c r="AY113" s="142"/>
      <c r="AZ113" s="142"/>
      <c r="BA113" s="142"/>
      <c r="BB113" s="142"/>
      <c r="BC113" s="142"/>
      <c r="BD113" s="142"/>
      <c r="BE113" s="143"/>
    </row>
    <row r="114" spans="5:57" s="21" customFormat="1">
      <c r="E114" s="141"/>
      <c r="M114" s="141"/>
      <c r="AW114" s="142"/>
      <c r="AX114" s="142"/>
      <c r="AY114" s="142"/>
      <c r="AZ114" s="142"/>
      <c r="BA114" s="142"/>
      <c r="BB114" s="142"/>
      <c r="BC114" s="142"/>
      <c r="BD114" s="142"/>
      <c r="BE114" s="143"/>
    </row>
    <row r="115" spans="5:57" s="21" customFormat="1">
      <c r="E115" s="141"/>
      <c r="M115" s="141"/>
      <c r="AW115" s="142"/>
      <c r="AX115" s="142"/>
      <c r="AY115" s="142"/>
      <c r="AZ115" s="142"/>
      <c r="BA115" s="142"/>
      <c r="BB115" s="142"/>
      <c r="BC115" s="142"/>
      <c r="BD115" s="142"/>
      <c r="BE115" s="143"/>
    </row>
    <row r="116" spans="5:57" s="21" customFormat="1">
      <c r="E116" s="141"/>
      <c r="M116" s="141"/>
      <c r="AW116" s="142"/>
      <c r="AX116" s="142"/>
      <c r="AY116" s="142"/>
      <c r="AZ116" s="142"/>
      <c r="BA116" s="142"/>
      <c r="BB116" s="142"/>
      <c r="BC116" s="142"/>
      <c r="BD116" s="142"/>
      <c r="BE116" s="143"/>
    </row>
    <row r="117" spans="5:57" s="21" customFormat="1">
      <c r="E117" s="141"/>
      <c r="M117" s="141"/>
      <c r="AW117" s="142"/>
      <c r="AX117" s="142"/>
      <c r="AY117" s="142"/>
      <c r="AZ117" s="142"/>
      <c r="BA117" s="142"/>
      <c r="BB117" s="142"/>
      <c r="BC117" s="142"/>
      <c r="BD117" s="142"/>
      <c r="BE117" s="143"/>
    </row>
    <row r="118" spans="5:57" s="21" customFormat="1">
      <c r="E118" s="141"/>
      <c r="M118" s="141"/>
      <c r="AW118" s="142"/>
      <c r="AX118" s="142"/>
      <c r="AY118" s="142"/>
      <c r="AZ118" s="142"/>
      <c r="BA118" s="142"/>
      <c r="BB118" s="142"/>
      <c r="BC118" s="142"/>
      <c r="BD118" s="142"/>
      <c r="BE118" s="143"/>
    </row>
    <row r="119" spans="5:57" s="21" customFormat="1">
      <c r="E119" s="141"/>
      <c r="M119" s="141"/>
      <c r="AW119" s="142"/>
      <c r="AX119" s="142"/>
      <c r="AY119" s="142"/>
      <c r="AZ119" s="142"/>
      <c r="BA119" s="142"/>
      <c r="BB119" s="142"/>
      <c r="BC119" s="142"/>
      <c r="BD119" s="142"/>
      <c r="BE119" s="143"/>
    </row>
    <row r="120" spans="5:57" s="21" customFormat="1">
      <c r="E120" s="141"/>
      <c r="M120" s="141"/>
      <c r="AW120" s="142"/>
      <c r="AX120" s="142"/>
      <c r="AY120" s="142"/>
      <c r="AZ120" s="142"/>
      <c r="BA120" s="142"/>
      <c r="BB120" s="142"/>
      <c r="BC120" s="142"/>
      <c r="BD120" s="142"/>
      <c r="BE120" s="143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FJ56"/>
  <sheetViews>
    <sheetView zoomScale="80" zoomScaleNormal="80" workbookViewId="0">
      <pane xSplit="1" ySplit="2" topLeftCell="B3" activePane="bottomRight" state="frozen"/>
      <selection activeCell="D34" sqref="D34"/>
      <selection pane="topRight" activeCell="D34" sqref="D34"/>
      <selection pane="bottomLeft" activeCell="D34" sqref="D34"/>
      <selection pane="bottomRight" activeCell="F42" sqref="F42"/>
    </sheetView>
  </sheetViews>
  <sheetFormatPr defaultRowHeight="12.75"/>
  <cols>
    <col min="1" max="1" width="17.42578125" bestFit="1" customWidth="1"/>
    <col min="2" max="7" width="11.28515625" customWidth="1"/>
    <col min="8" max="13" width="10.140625" customWidth="1"/>
    <col min="14" max="14" width="10.140625" bestFit="1" customWidth="1"/>
    <col min="15" max="15" width="9.85546875" bestFit="1" customWidth="1"/>
    <col min="16" max="16" width="14.7109375" style="1" customWidth="1"/>
    <col min="17" max="23" width="11.7109375" customWidth="1"/>
    <col min="24" max="28" width="9.85546875" customWidth="1"/>
    <col min="31" max="31" width="14.7109375" style="1" customWidth="1"/>
    <col min="32" max="37" width="11.7109375" customWidth="1"/>
    <col min="38" max="44" width="9.7109375" customWidth="1"/>
    <col min="47" max="52" width="10.7109375" customWidth="1"/>
    <col min="83" max="89" width="9.7109375" customWidth="1"/>
    <col min="107" max="113" width="10.85546875" customWidth="1"/>
    <col min="114" max="118" width="9.7109375" customWidth="1"/>
    <col min="120" max="120" width="9.7109375" customWidth="1"/>
    <col min="122" max="127" width="11" customWidth="1"/>
  </cols>
  <sheetData>
    <row r="1" spans="1:166">
      <c r="B1" s="172" t="s">
        <v>62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Q1" s="172" t="s">
        <v>49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F1" s="172" t="s">
        <v>50</v>
      </c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U1" s="172" t="s">
        <v>55</v>
      </c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J1" s="172" t="s">
        <v>56</v>
      </c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Y1" s="172" t="s">
        <v>52</v>
      </c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N1" s="172" t="s">
        <v>51</v>
      </c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C1" s="172" t="s">
        <v>53</v>
      </c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R1" s="172" t="s">
        <v>54</v>
      </c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G1" s="172" t="s">
        <v>60</v>
      </c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V1" s="172" t="s">
        <v>61</v>
      </c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</row>
    <row r="2" spans="1:166" ht="38.25">
      <c r="B2" s="8" t="s">
        <v>63</v>
      </c>
      <c r="C2" s="8" t="s">
        <v>64</v>
      </c>
      <c r="D2" s="8" t="s">
        <v>70</v>
      </c>
      <c r="E2" s="8" t="s">
        <v>65</v>
      </c>
      <c r="F2" s="8" t="s">
        <v>66</v>
      </c>
      <c r="G2" s="8" t="s">
        <v>75</v>
      </c>
      <c r="H2" s="12" t="s">
        <v>67</v>
      </c>
      <c r="I2" s="12" t="s">
        <v>71</v>
      </c>
      <c r="J2" s="12" t="s">
        <v>78</v>
      </c>
      <c r="K2" s="12" t="s">
        <v>76</v>
      </c>
      <c r="L2" s="12" t="s">
        <v>72</v>
      </c>
      <c r="M2" s="12" t="s">
        <v>77</v>
      </c>
      <c r="N2" s="12" t="s">
        <v>73</v>
      </c>
      <c r="O2" s="158" t="s">
        <v>74</v>
      </c>
      <c r="P2" s="163" t="s">
        <v>79</v>
      </c>
      <c r="Q2" s="24" t="s">
        <v>63</v>
      </c>
      <c r="R2" s="8" t="s">
        <v>64</v>
      </c>
      <c r="S2" s="8" t="s">
        <v>70</v>
      </c>
      <c r="T2" s="8" t="s">
        <v>65</v>
      </c>
      <c r="U2" s="8" t="s">
        <v>66</v>
      </c>
      <c r="V2" s="8" t="s">
        <v>75</v>
      </c>
      <c r="W2" s="12" t="s">
        <v>67</v>
      </c>
      <c r="X2" s="12" t="s">
        <v>71</v>
      </c>
      <c r="Y2" s="12" t="s">
        <v>78</v>
      </c>
      <c r="Z2" s="12" t="s">
        <v>76</v>
      </c>
      <c r="AA2" s="12" t="s">
        <v>72</v>
      </c>
      <c r="AB2" s="12" t="s">
        <v>77</v>
      </c>
      <c r="AC2" s="12" t="s">
        <v>73</v>
      </c>
      <c r="AD2" s="12" t="s">
        <v>74</v>
      </c>
      <c r="AE2" s="19" t="s">
        <v>79</v>
      </c>
      <c r="AF2" s="8" t="s">
        <v>63</v>
      </c>
      <c r="AG2" s="8" t="s">
        <v>64</v>
      </c>
      <c r="AH2" s="8" t="s">
        <v>70</v>
      </c>
      <c r="AI2" s="8" t="s">
        <v>65</v>
      </c>
      <c r="AJ2" s="8" t="s">
        <v>66</v>
      </c>
      <c r="AK2" s="8" t="s">
        <v>75</v>
      </c>
      <c r="AL2" s="12" t="s">
        <v>67</v>
      </c>
      <c r="AM2" s="12" t="s">
        <v>71</v>
      </c>
      <c r="AN2" s="12" t="s">
        <v>78</v>
      </c>
      <c r="AO2" s="12" t="s">
        <v>76</v>
      </c>
      <c r="AP2" s="12" t="s">
        <v>72</v>
      </c>
      <c r="AQ2" s="12" t="s">
        <v>77</v>
      </c>
      <c r="AR2" s="12" t="s">
        <v>73</v>
      </c>
      <c r="AS2" s="12" t="s">
        <v>74</v>
      </c>
      <c r="AU2" s="8" t="s">
        <v>63</v>
      </c>
      <c r="AV2" s="8" t="s">
        <v>64</v>
      </c>
      <c r="AW2" s="8" t="s">
        <v>70</v>
      </c>
      <c r="AX2" s="8" t="s">
        <v>65</v>
      </c>
      <c r="AY2" s="8" t="s">
        <v>66</v>
      </c>
      <c r="AZ2" s="8" t="s">
        <v>75</v>
      </c>
      <c r="BA2" s="12" t="s">
        <v>67</v>
      </c>
      <c r="BB2" s="12" t="s">
        <v>71</v>
      </c>
      <c r="BC2" s="12" t="s">
        <v>78</v>
      </c>
      <c r="BD2" s="12" t="s">
        <v>76</v>
      </c>
      <c r="BE2" s="12" t="s">
        <v>72</v>
      </c>
      <c r="BF2" s="12" t="s">
        <v>77</v>
      </c>
      <c r="BG2" s="12" t="s">
        <v>73</v>
      </c>
      <c r="BH2" s="12" t="s">
        <v>74</v>
      </c>
      <c r="BJ2" s="8" t="s">
        <v>63</v>
      </c>
      <c r="BK2" s="8" t="s">
        <v>64</v>
      </c>
      <c r="BL2" s="8" t="s">
        <v>70</v>
      </c>
      <c r="BM2" s="8" t="s">
        <v>65</v>
      </c>
      <c r="BN2" s="8" t="s">
        <v>66</v>
      </c>
      <c r="BO2" s="8" t="s">
        <v>75</v>
      </c>
      <c r="BP2" s="12" t="s">
        <v>67</v>
      </c>
      <c r="BQ2" s="12" t="s">
        <v>71</v>
      </c>
      <c r="BR2" s="12" t="s">
        <v>78</v>
      </c>
      <c r="BS2" s="12" t="s">
        <v>76</v>
      </c>
      <c r="BT2" s="12" t="s">
        <v>72</v>
      </c>
      <c r="BU2" s="12" t="s">
        <v>77</v>
      </c>
      <c r="BV2" s="12" t="s">
        <v>73</v>
      </c>
      <c r="BW2" s="12" t="s">
        <v>74</v>
      </c>
      <c r="BY2" s="8" t="s">
        <v>63</v>
      </c>
      <c r="BZ2" s="8" t="s">
        <v>64</v>
      </c>
      <c r="CA2" s="8" t="s">
        <v>70</v>
      </c>
      <c r="CB2" s="8" t="s">
        <v>65</v>
      </c>
      <c r="CC2" s="8" t="s">
        <v>66</v>
      </c>
      <c r="CD2" s="8" t="s">
        <v>75</v>
      </c>
      <c r="CE2" s="12" t="s">
        <v>67</v>
      </c>
      <c r="CF2" s="12" t="s">
        <v>71</v>
      </c>
      <c r="CG2" s="12" t="s">
        <v>78</v>
      </c>
      <c r="CH2" s="12" t="s">
        <v>76</v>
      </c>
      <c r="CI2" s="12" t="s">
        <v>72</v>
      </c>
      <c r="CJ2" s="12" t="s">
        <v>77</v>
      </c>
      <c r="CK2" s="12" t="s">
        <v>73</v>
      </c>
      <c r="CL2" s="12" t="s">
        <v>74</v>
      </c>
      <c r="CN2" s="8" t="s">
        <v>63</v>
      </c>
      <c r="CO2" s="8" t="s">
        <v>64</v>
      </c>
      <c r="CP2" s="8" t="s">
        <v>70</v>
      </c>
      <c r="CQ2" s="8" t="s">
        <v>65</v>
      </c>
      <c r="CR2" s="8" t="s">
        <v>66</v>
      </c>
      <c r="CS2" s="8" t="s">
        <v>75</v>
      </c>
      <c r="CT2" s="12" t="s">
        <v>67</v>
      </c>
      <c r="CU2" s="12" t="s">
        <v>71</v>
      </c>
      <c r="CV2" s="12" t="s">
        <v>78</v>
      </c>
      <c r="CW2" s="12" t="s">
        <v>76</v>
      </c>
      <c r="CX2" s="12" t="s">
        <v>72</v>
      </c>
      <c r="CY2" s="12" t="s">
        <v>77</v>
      </c>
      <c r="CZ2" s="12" t="s">
        <v>73</v>
      </c>
      <c r="DA2" s="12" t="s">
        <v>74</v>
      </c>
      <c r="DC2" s="8" t="s">
        <v>63</v>
      </c>
      <c r="DD2" s="8" t="s">
        <v>64</v>
      </c>
      <c r="DE2" s="8" t="s">
        <v>70</v>
      </c>
      <c r="DF2" s="8" t="s">
        <v>65</v>
      </c>
      <c r="DG2" s="8" t="s">
        <v>66</v>
      </c>
      <c r="DH2" s="8" t="s">
        <v>75</v>
      </c>
      <c r="DI2" s="12" t="s">
        <v>67</v>
      </c>
      <c r="DJ2" s="12" t="s">
        <v>71</v>
      </c>
      <c r="DK2" s="12" t="s">
        <v>78</v>
      </c>
      <c r="DL2" s="12" t="s">
        <v>76</v>
      </c>
      <c r="DM2" s="12" t="s">
        <v>72</v>
      </c>
      <c r="DN2" s="12" t="s">
        <v>77</v>
      </c>
      <c r="DO2" s="12" t="s">
        <v>73</v>
      </c>
      <c r="DP2" s="12" t="s">
        <v>74</v>
      </c>
      <c r="DR2" s="8" t="s">
        <v>63</v>
      </c>
      <c r="DS2" s="8" t="s">
        <v>64</v>
      </c>
      <c r="DT2" s="8" t="s">
        <v>70</v>
      </c>
      <c r="DU2" s="8" t="s">
        <v>65</v>
      </c>
      <c r="DV2" s="8" t="s">
        <v>66</v>
      </c>
      <c r="DW2" s="8" t="s">
        <v>75</v>
      </c>
      <c r="DX2" s="12" t="s">
        <v>67</v>
      </c>
      <c r="DY2" s="12" t="s">
        <v>71</v>
      </c>
      <c r="DZ2" s="12" t="s">
        <v>78</v>
      </c>
      <c r="EA2" s="12" t="s">
        <v>76</v>
      </c>
      <c r="EB2" s="12" t="s">
        <v>72</v>
      </c>
      <c r="EC2" s="12" t="s">
        <v>77</v>
      </c>
      <c r="ED2" s="12" t="s">
        <v>73</v>
      </c>
      <c r="EE2" s="12" t="s">
        <v>74</v>
      </c>
      <c r="EG2" s="8" t="s">
        <v>63</v>
      </c>
      <c r="EH2" s="8" t="s">
        <v>64</v>
      </c>
      <c r="EI2" s="8" t="s">
        <v>70</v>
      </c>
      <c r="EJ2" s="8" t="s">
        <v>65</v>
      </c>
      <c r="EK2" s="8" t="s">
        <v>66</v>
      </c>
      <c r="EL2" s="8" t="s">
        <v>75</v>
      </c>
      <c r="EM2" s="12" t="s">
        <v>67</v>
      </c>
      <c r="EN2" s="12" t="s">
        <v>71</v>
      </c>
      <c r="EO2" s="12" t="s">
        <v>78</v>
      </c>
      <c r="EP2" s="12" t="s">
        <v>76</v>
      </c>
      <c r="EQ2" s="12" t="s">
        <v>72</v>
      </c>
      <c r="ER2" s="12" t="s">
        <v>77</v>
      </c>
      <c r="ES2" s="12" t="s">
        <v>73</v>
      </c>
      <c r="ET2" s="12" t="s">
        <v>74</v>
      </c>
      <c r="EV2" s="8" t="s">
        <v>63</v>
      </c>
      <c r="EW2" s="8" t="s">
        <v>64</v>
      </c>
      <c r="EX2" s="8" t="s">
        <v>70</v>
      </c>
      <c r="EY2" s="8" t="s">
        <v>65</v>
      </c>
      <c r="EZ2" s="8" t="s">
        <v>66</v>
      </c>
      <c r="FA2" s="8" t="s">
        <v>75</v>
      </c>
      <c r="FB2" s="12" t="s">
        <v>67</v>
      </c>
      <c r="FC2" s="12" t="s">
        <v>71</v>
      </c>
      <c r="FD2" s="12" t="s">
        <v>78</v>
      </c>
      <c r="FE2" s="12" t="s">
        <v>76</v>
      </c>
      <c r="FF2" s="12" t="s">
        <v>72</v>
      </c>
      <c r="FG2" s="12" t="s">
        <v>77</v>
      </c>
      <c r="FH2" s="12" t="s">
        <v>73</v>
      </c>
      <c r="FI2" s="12" t="s">
        <v>74</v>
      </c>
    </row>
    <row r="3" spans="1:166">
      <c r="A3" s="5" t="s">
        <v>0</v>
      </c>
      <c r="B3" s="9">
        <f t="shared" ref="B3:B34" si="0">EV3+EG3+DR3+DC3+CN3+BY3+BJ3+AU3+AF3+Q3</f>
        <v>484281.85952019459</v>
      </c>
      <c r="C3" s="9">
        <f t="shared" ref="C3:C34" si="1">EW3+EH3+DS3+DD3+CO3+BZ3+BK3+AV3+AG3+R3</f>
        <v>343205.69797221821</v>
      </c>
      <c r="D3" s="9">
        <f t="shared" ref="D3:D34" si="2">EX3+EI3+DT3+DE3+CP3+CA3+BL3+AW3+AH3+S3</f>
        <v>321975.15528559417</v>
      </c>
      <c r="E3" s="9">
        <f t="shared" ref="E3:E34" si="3">EY3+EJ3+DU3+DF3+CQ3+CB3+BM3+AX3+AI3+T3</f>
        <v>447562.37295211799</v>
      </c>
      <c r="F3" s="9">
        <f t="shared" ref="F3:F34" si="4">EZ3+EK3+DV3+DG3+CR3+CC3+BN3+AY3+AJ3+U3</f>
        <v>364171.47700601275</v>
      </c>
      <c r="G3" s="9">
        <f t="shared" ref="G3:G34" si="5">FA3+EL3+DW3+DH3+CS3+CD3+BO3+AZ3+AK3+V3</f>
        <v>341738.27297312877</v>
      </c>
      <c r="H3" s="10">
        <f>C3-B3</f>
        <v>-141076.16154797637</v>
      </c>
      <c r="I3" s="10">
        <f>D3-C3</f>
        <v>-21230.542686624045</v>
      </c>
      <c r="J3" s="10">
        <f>C3-F3</f>
        <v>-20965.779033794533</v>
      </c>
      <c r="K3" s="10">
        <f>D3-G3</f>
        <v>-19763.117687534599</v>
      </c>
      <c r="L3" s="18">
        <f>I3/(C3+1E-50)</f>
        <v>-6.1859528591925103E-2</v>
      </c>
      <c r="M3" s="18">
        <f>(G3-F3)/(F3+1E-50)</f>
        <v>-6.1600661911568627E-2</v>
      </c>
      <c r="N3" s="18">
        <f>H3/(B3+1E-50)</f>
        <v>-0.29131002694948865</v>
      </c>
      <c r="O3" s="159">
        <f>(F3-E3)/(E3+1E-50)</f>
        <v>-0.18632240104560072</v>
      </c>
      <c r="P3" s="9">
        <f>F3-E3</f>
        <v>-83390.895946105244</v>
      </c>
      <c r="Q3" s="25">
        <v>133050.55148738099</v>
      </c>
      <c r="R3" s="9">
        <v>83036.753510769893</v>
      </c>
      <c r="S3" s="9">
        <v>76011.966503909905</v>
      </c>
      <c r="T3" s="9">
        <v>133050.5515</v>
      </c>
      <c r="U3" s="10">
        <v>121809.288023</v>
      </c>
      <c r="V3" s="10">
        <v>118419.87460441999</v>
      </c>
      <c r="W3" s="10">
        <f>R3-Q3</f>
        <v>-50013.797976611095</v>
      </c>
      <c r="X3" s="10">
        <f>S3-R3</f>
        <v>-7024.7870068599877</v>
      </c>
      <c r="Y3" s="10">
        <f>R3-U3</f>
        <v>-38772.534512230108</v>
      </c>
      <c r="Z3" s="10">
        <f>S3-V3</f>
        <v>-42407.908100510089</v>
      </c>
      <c r="AA3" s="18">
        <f>X3/(R3+1E-50)</f>
        <v>-8.4598526674683525E-2</v>
      </c>
      <c r="AB3" s="18">
        <f>(V3-U3)/(U3+1E-50)</f>
        <v>-2.7825574499212396E-2</v>
      </c>
      <c r="AC3" s="18">
        <f>W3/(Q3+1E-50)</f>
        <v>-0.37590071906883143</v>
      </c>
      <c r="AD3" s="18">
        <f>(U3-T3)/(T3+1E-50)</f>
        <v>-8.4488665024436221E-2</v>
      </c>
      <c r="AE3" s="6">
        <f>U3-T3</f>
        <v>-11241.263477</v>
      </c>
      <c r="AF3" s="9">
        <v>72795.236971590406</v>
      </c>
      <c r="AG3" s="9">
        <v>68047.875126826402</v>
      </c>
      <c r="AH3" s="9">
        <v>72271.293254030694</v>
      </c>
      <c r="AI3" s="9">
        <v>74830.002569999997</v>
      </c>
      <c r="AJ3" s="10">
        <v>74832.248970000001</v>
      </c>
      <c r="AK3" s="10">
        <v>74621.905821716995</v>
      </c>
      <c r="AL3" s="10">
        <f>AG3-AF3</f>
        <v>-4747.3618447640038</v>
      </c>
      <c r="AM3" s="10">
        <f>AH3-AG3</f>
        <v>4223.4181272042915</v>
      </c>
      <c r="AN3" s="10">
        <f>AG3-AJ3</f>
        <v>-6784.3738431735983</v>
      </c>
      <c r="AO3" s="10">
        <f>AH3-AK3</f>
        <v>-2350.6125676863012</v>
      </c>
      <c r="AP3" s="18">
        <f>AM3/(AG3+1E-50)</f>
        <v>6.2065393215185061E-2</v>
      </c>
      <c r="AQ3" s="18">
        <f>(AK3-AJ3)/(AJ3+1E-50)</f>
        <v>-2.8108623110783622E-3</v>
      </c>
      <c r="AR3" s="18">
        <f>AL3/(AF3+1E-50)</f>
        <v>-6.5215281140121067E-2</v>
      </c>
      <c r="AS3" s="18">
        <f>(AJ3-AI3)/(AI3+1E-50)</f>
        <v>3.0020044405347028E-5</v>
      </c>
      <c r="AT3" s="7"/>
      <c r="AU3" s="9">
        <v>31433.952751951601</v>
      </c>
      <c r="AV3" s="9">
        <v>25499.555295743699</v>
      </c>
      <c r="AW3" s="9">
        <v>24709.652485085298</v>
      </c>
      <c r="AX3" s="9">
        <v>31433.952751951601</v>
      </c>
      <c r="AY3" s="10">
        <v>25499.953570000001</v>
      </c>
      <c r="AZ3" s="10">
        <v>24134.846296539101</v>
      </c>
      <c r="BA3" s="10">
        <f>AV3-AU3</f>
        <v>-5934.397456207902</v>
      </c>
      <c r="BB3" s="10">
        <f>AW3-AV3</f>
        <v>-789.90281065840099</v>
      </c>
      <c r="BC3" s="10">
        <f>AV3-AY3</f>
        <v>-0.398274256302102</v>
      </c>
      <c r="BD3" s="10">
        <f>AW3-AZ3</f>
        <v>574.80618854619752</v>
      </c>
      <c r="BE3" s="18">
        <f>BB3/(AV3+1E-50)</f>
        <v>-3.0977121031998896E-2</v>
      </c>
      <c r="BF3" s="18">
        <f>(AZ3-AY3)/(AY3+1E-50)</f>
        <v>-5.3533716040444559E-2</v>
      </c>
      <c r="BG3" s="18">
        <f>BA3/(AU3+1E-50)</f>
        <v>-0.18878941197872293</v>
      </c>
      <c r="BH3" s="18">
        <f>(AY3-AX3)/(AX3+1E-50)</f>
        <v>-0.18877674178546264</v>
      </c>
      <c r="BI3" s="1"/>
      <c r="BJ3" s="9">
        <v>851.77355999999997</v>
      </c>
      <c r="BK3" s="9">
        <v>919.13389331669896</v>
      </c>
      <c r="BL3" s="9">
        <v>936.15201118209995</v>
      </c>
      <c r="BM3" s="9">
        <v>2100.9515876399901</v>
      </c>
      <c r="BN3" s="10">
        <v>2486.1608649999998</v>
      </c>
      <c r="BO3" s="10">
        <v>2609.3912805770901</v>
      </c>
      <c r="BP3" s="10">
        <f>BK3-BJ3</f>
        <v>67.360333316698984</v>
      </c>
      <c r="BQ3" s="10">
        <f>BL3-BK3</f>
        <v>17.018117865400995</v>
      </c>
      <c r="BR3" s="10">
        <f>BK3-BN3</f>
        <v>-1567.0269716833009</v>
      </c>
      <c r="BS3" s="10">
        <f>BL3-BO3</f>
        <v>-1673.2392693949901</v>
      </c>
      <c r="BT3" s="18">
        <f>BQ3/(BK3+1E-50)</f>
        <v>1.8515384960934297E-2</v>
      </c>
      <c r="BU3" s="18">
        <f>(BO3-BN3)/(BN3+1E-50)</f>
        <v>4.9566549498835551E-2</v>
      </c>
      <c r="BV3" s="18">
        <f>BP3/(BJ3+1E-50)</f>
        <v>7.9082442188859431E-2</v>
      </c>
      <c r="BW3" s="18">
        <f>(BN3-BM3)/(BM3+1E-50)</f>
        <v>0.18334990659766576</v>
      </c>
      <c r="BX3" s="1"/>
      <c r="BY3" s="9">
        <v>32024.332319462301</v>
      </c>
      <c r="BZ3" s="9">
        <v>31931.7528264623</v>
      </c>
      <c r="CA3" s="9">
        <v>31836.2776428623</v>
      </c>
      <c r="CB3" s="9">
        <v>32024.332320000001</v>
      </c>
      <c r="CC3" s="10">
        <v>31958.408600012699</v>
      </c>
      <c r="CD3" s="10">
        <v>31938.618675462301</v>
      </c>
      <c r="CE3" s="10">
        <f>BZ3-BY3</f>
        <v>-92.579493000001094</v>
      </c>
      <c r="CF3" s="10">
        <f>CA3-BZ3</f>
        <v>-95.475183599999582</v>
      </c>
      <c r="CG3" s="10">
        <f>BZ3-CC3</f>
        <v>-26.655773550399317</v>
      </c>
      <c r="CH3" s="10">
        <f>CA3-CD3</f>
        <v>-102.3410326000012</v>
      </c>
      <c r="CI3" s="18">
        <f>CF3/(BZ3+1E-50)</f>
        <v>-2.9899762821938773E-3</v>
      </c>
      <c r="CJ3" s="18">
        <f>(CD3-CC3)/(CC3+1E-50)</f>
        <v>-6.1923998776302757E-4</v>
      </c>
      <c r="CK3" s="18">
        <f>CE3/(BY3+1E-50)</f>
        <v>-2.8909109509751532E-3</v>
      </c>
      <c r="CL3" s="18">
        <f>(CC3-CB3)/(CB3+1E-50)</f>
        <v>-2.0585509583327458E-3</v>
      </c>
      <c r="CM3" s="6"/>
      <c r="CN3" s="9">
        <v>3814.2771000000002</v>
      </c>
      <c r="CO3" s="9">
        <v>3814.2771000000002</v>
      </c>
      <c r="CP3" s="9">
        <v>3814.2771000000002</v>
      </c>
      <c r="CQ3" s="9">
        <v>3814.2771000000002</v>
      </c>
      <c r="CR3" s="9">
        <v>3814.2771000000002</v>
      </c>
      <c r="CS3" s="9">
        <v>3814.2771000000002</v>
      </c>
      <c r="CT3" s="10">
        <f>CO3-CN3</f>
        <v>0</v>
      </c>
      <c r="CU3" s="10">
        <f>CP3-CO3</f>
        <v>0</v>
      </c>
      <c r="CV3" s="10">
        <f>CO3-CR3</f>
        <v>0</v>
      </c>
      <c r="CW3" s="10">
        <f>CP3-CS3</f>
        <v>0</v>
      </c>
      <c r="CX3" s="18">
        <f>CU3/(CO3+1E-50)</f>
        <v>0</v>
      </c>
      <c r="CY3" s="18">
        <f>(CS3-CR3)/(CR3+1E-50)</f>
        <v>0</v>
      </c>
      <c r="CZ3" s="18">
        <f>CT3/(CN3+1E-50)</f>
        <v>0</v>
      </c>
      <c r="DA3" s="18">
        <f>(CR3-CQ3)/(CQ3+1E-50)</f>
        <v>0</v>
      </c>
      <c r="DB3" s="7"/>
      <c r="DC3" s="9">
        <v>182224.034435218</v>
      </c>
      <c r="DD3" s="9">
        <v>108320.10632109923</v>
      </c>
      <c r="DE3" s="9">
        <v>93207.459423607201</v>
      </c>
      <c r="DF3" s="9">
        <v>142220.60423252638</v>
      </c>
      <c r="DG3" s="10">
        <v>82134.895980000001</v>
      </c>
      <c r="DH3" s="10">
        <v>67011.282329496593</v>
      </c>
      <c r="DI3" s="10">
        <f>DD3-DC3</f>
        <v>-73903.928114118768</v>
      </c>
      <c r="DJ3" s="10">
        <f>DE3-DD3</f>
        <v>-15112.646897492028</v>
      </c>
      <c r="DK3" s="10">
        <f>DD3-DG3</f>
        <v>26185.210341099228</v>
      </c>
      <c r="DL3" s="10">
        <f>DE3-DH3</f>
        <v>26196.177094110608</v>
      </c>
      <c r="DM3" s="18">
        <f>DJ3/(DD3+1E-50)</f>
        <v>-0.13951839054415974</v>
      </c>
      <c r="DN3" s="18">
        <f>(DH3-DG3)/(DG3+1E-50)</f>
        <v>-0.18413140322459332</v>
      </c>
      <c r="DO3" s="18">
        <f>DI3/(DC3+1E-50)</f>
        <v>-0.40556630382581155</v>
      </c>
      <c r="DP3" s="18">
        <f>(DG3-DF3)/(DF3+1E-50)</f>
        <v>-0.42248244251787925</v>
      </c>
      <c r="DQ3" s="7"/>
      <c r="DR3" s="9">
        <v>28087.7008945913</v>
      </c>
      <c r="DS3" s="9">
        <v>21636.243898000001</v>
      </c>
      <c r="DT3" s="9">
        <v>19188.0768649167</v>
      </c>
      <c r="DU3" s="9">
        <v>28087.70089</v>
      </c>
      <c r="DV3" s="10">
        <v>21636.243898000001</v>
      </c>
      <c r="DW3" s="10">
        <v>19188.0768649167</v>
      </c>
      <c r="DX3" s="10">
        <f>DS3-DR3</f>
        <v>-6451.4569965912997</v>
      </c>
      <c r="DY3" s="10">
        <f>DT3-DS3</f>
        <v>-2448.1670330833003</v>
      </c>
      <c r="DZ3" s="10">
        <f>DS3-DV3</f>
        <v>0</v>
      </c>
      <c r="EA3" s="10">
        <f>DT3-DW3</f>
        <v>0</v>
      </c>
      <c r="EB3" s="18">
        <f>DY3/(DS3+1E-50)</f>
        <v>-0.11315120335233431</v>
      </c>
      <c r="EC3" s="18">
        <f>(DW3-DV3)/(DV3+1E-50)</f>
        <v>-0.11315120335233431</v>
      </c>
      <c r="ED3" s="18">
        <f>DX3/(DR3+1E-50)</f>
        <v>-0.22968975000134748</v>
      </c>
      <c r="EE3" s="18">
        <f>(DV3-DU3)/(DU3+1E-50)</f>
        <v>-0.22968974987543025</v>
      </c>
      <c r="EF3" s="6"/>
      <c r="EG3" s="9">
        <v>0</v>
      </c>
      <c r="EH3" s="9">
        <v>0</v>
      </c>
      <c r="EI3" s="9">
        <v>0</v>
      </c>
      <c r="EJ3" s="9">
        <v>0</v>
      </c>
      <c r="EK3" s="9">
        <v>0</v>
      </c>
      <c r="EL3" s="9">
        <v>0</v>
      </c>
      <c r="EM3" s="10">
        <f>EH3-EG3</f>
        <v>0</v>
      </c>
      <c r="EN3" s="10">
        <f>EI3-EH3</f>
        <v>0</v>
      </c>
      <c r="EO3" s="10">
        <f>EH3-EK3</f>
        <v>0</v>
      </c>
      <c r="EP3" s="10">
        <f>EI3-EL3</f>
        <v>0</v>
      </c>
      <c r="EQ3" s="18">
        <f>EN3/(EH3+1E-50)</f>
        <v>0</v>
      </c>
      <c r="ER3" s="18">
        <f>(EL3-EK3)/(EK3+1E-50)</f>
        <v>0</v>
      </c>
      <c r="ES3" s="18">
        <f>EM3/(EG3+1E-50)</f>
        <v>0</v>
      </c>
      <c r="ET3" s="18">
        <f>(EK3-EJ3)/(EJ3+1E-50)</f>
        <v>0</v>
      </c>
      <c r="EU3" s="7"/>
      <c r="EV3" s="9">
        <v>0</v>
      </c>
      <c r="EW3" s="9">
        <v>0</v>
      </c>
      <c r="EX3" s="9">
        <v>0</v>
      </c>
      <c r="EY3" s="9">
        <v>0</v>
      </c>
      <c r="EZ3" s="9">
        <v>0</v>
      </c>
      <c r="FA3" s="9">
        <v>0</v>
      </c>
      <c r="FB3" s="10">
        <f>EW3-EV3</f>
        <v>0</v>
      </c>
      <c r="FC3" s="10">
        <f>EX3-EW3</f>
        <v>0</v>
      </c>
      <c r="FD3" s="10">
        <f>EW3-EZ3</f>
        <v>0</v>
      </c>
      <c r="FE3" s="10">
        <f>EX3-FA3</f>
        <v>0</v>
      </c>
      <c r="FF3" s="18">
        <f>FC3/(EW3+1E-50)</f>
        <v>0</v>
      </c>
      <c r="FG3" s="18">
        <f>(FA3-EZ3)/(EZ3+1E-50)</f>
        <v>0</v>
      </c>
      <c r="FH3" s="18">
        <f>FB3/(EV3+1E-50)</f>
        <v>0</v>
      </c>
      <c r="FI3" s="18">
        <f>(EZ3-EY3)/(EY3+1E-50)</f>
        <v>0</v>
      </c>
      <c r="FJ3" s="7"/>
    </row>
    <row r="4" spans="1:166" s="144" customFormat="1">
      <c r="A4" s="146" t="s">
        <v>1</v>
      </c>
      <c r="B4" s="147">
        <f t="shared" si="0"/>
        <v>400773.59835601866</v>
      </c>
      <c r="C4" s="147">
        <f t="shared" si="1"/>
        <v>274607.94934959261</v>
      </c>
      <c r="D4" s="147">
        <f t="shared" si="2"/>
        <v>248573.85123317465</v>
      </c>
      <c r="E4" s="147">
        <f t="shared" si="3"/>
        <v>337144.92300155677</v>
      </c>
      <c r="F4" s="147">
        <f t="shared" si="4"/>
        <v>257109.03028643643</v>
      </c>
      <c r="G4" s="147">
        <f t="shared" si="5"/>
        <v>228792.57222946204</v>
      </c>
      <c r="H4" s="148">
        <f t="shared" ref="H4:H53" si="6">C4-B4</f>
        <v>-126165.64900642604</v>
      </c>
      <c r="I4" s="148">
        <f t="shared" ref="I4:I53" si="7">D4-C4</f>
        <v>-26034.098116417968</v>
      </c>
      <c r="J4" s="148">
        <f t="shared" ref="J4:J53" si="8">C4-F4</f>
        <v>17498.91906315618</v>
      </c>
      <c r="K4" s="148">
        <f t="shared" ref="K4:K53" si="9">D4-G4</f>
        <v>19781.279003712611</v>
      </c>
      <c r="L4" s="149">
        <f t="shared" ref="L4:L53" si="10">I4/(C4+1E-50)</f>
        <v>-9.4804604812350063E-2</v>
      </c>
      <c r="M4" s="149">
        <f t="shared" ref="M4:M53" si="11">(G4-F4)/(F4+1E-50)</f>
        <v>-0.11013404712167439</v>
      </c>
      <c r="N4" s="149">
        <f t="shared" ref="N4:N53" si="12">H4/(B4+1E-50)</f>
        <v>-0.31480529037830851</v>
      </c>
      <c r="O4" s="160">
        <f t="shared" ref="O4:O53" si="13">(F4-E4)/(E4+1E-50)</f>
        <v>-0.23739314239873863</v>
      </c>
      <c r="P4" s="147">
        <f t="shared" ref="P4:P52" si="14">F4-E4</f>
        <v>-80035.892715120339</v>
      </c>
      <c r="Q4" s="161">
        <v>79776.461515907096</v>
      </c>
      <c r="R4" s="147">
        <v>40364.767576949998</v>
      </c>
      <c r="S4" s="147">
        <v>35616.325139539898</v>
      </c>
      <c r="T4" s="147">
        <v>79776.461509999994</v>
      </c>
      <c r="U4" s="148">
        <v>80322.865309000001</v>
      </c>
      <c r="V4" s="148">
        <v>72746.971099090006</v>
      </c>
      <c r="W4" s="148">
        <f t="shared" ref="W4:W53" si="15">R4-Q4</f>
        <v>-39411.693938957098</v>
      </c>
      <c r="X4" s="148">
        <f t="shared" ref="X4:X53" si="16">S4-R4</f>
        <v>-4748.4424374101</v>
      </c>
      <c r="Y4" s="148">
        <f t="shared" ref="Y4:Y53" si="17">R4-U4</f>
        <v>-39958.097732050002</v>
      </c>
      <c r="Z4" s="148">
        <f t="shared" ref="Z4:Z53" si="18">S4-V4</f>
        <v>-37130.645959550107</v>
      </c>
      <c r="AA4" s="149">
        <f t="shared" ref="AA4:AA53" si="19">X4/(R4+1E-50)</f>
        <v>-0.11763829503930212</v>
      </c>
      <c r="AB4" s="149">
        <f t="shared" ref="AB4:AB53" si="20">(V4-U4)/(U4+1E-50)</f>
        <v>-9.4318027385673117E-2</v>
      </c>
      <c r="AC4" s="149">
        <f t="shared" ref="AC4:AC53" si="21">W4/(Q4+1E-50)</f>
        <v>-0.4940265986991485</v>
      </c>
      <c r="AD4" s="149">
        <f t="shared" ref="AD4:AD53" si="22">(U4-T4)/(T4+1E-50)</f>
        <v>6.8491856953509424E-3</v>
      </c>
      <c r="AE4" s="150">
        <f t="shared" ref="AE4:AE52" si="23">U4-T4</f>
        <v>546.40379900000698</v>
      </c>
      <c r="AF4" s="147">
        <v>15975.063147982801</v>
      </c>
      <c r="AG4" s="147">
        <v>14413.633265974</v>
      </c>
      <c r="AH4" s="147">
        <v>13283.444353896301</v>
      </c>
      <c r="AI4" s="147">
        <v>15975.06315</v>
      </c>
      <c r="AJ4" s="148">
        <v>16004.64703</v>
      </c>
      <c r="AK4" s="148">
        <v>16130.2642414047</v>
      </c>
      <c r="AL4" s="148">
        <f t="shared" ref="AL4:AL53" si="24">AG4-AF4</f>
        <v>-1561.4298820088006</v>
      </c>
      <c r="AM4" s="148">
        <f t="shared" ref="AM4:AM53" si="25">AH4-AG4</f>
        <v>-1130.1889120776996</v>
      </c>
      <c r="AN4" s="148">
        <f t="shared" ref="AN4:AN53" si="26">AG4-AJ4</f>
        <v>-1591.013764026</v>
      </c>
      <c r="AO4" s="148">
        <f t="shared" ref="AO4:AO53" si="27">AH4-AK4</f>
        <v>-2846.8198875083999</v>
      </c>
      <c r="AP4" s="149">
        <f t="shared" ref="AP4:AP53" si="28">AM4/(AG4+1E-50)</f>
        <v>-7.8411105043564258E-2</v>
      </c>
      <c r="AQ4" s="149">
        <f t="shared" ref="AQ4:AQ53" si="29">(AK4-AJ4)/(AJ4+1E-50)</f>
        <v>7.8487961133561074E-3</v>
      </c>
      <c r="AR4" s="149">
        <f t="shared" ref="AR4:AR53" si="30">AL4/(AF4+1E-50)</f>
        <v>-9.7741703274954822E-2</v>
      </c>
      <c r="AS4" s="149">
        <f t="shared" ref="AS4:AS53" si="31">(AJ4-AI4)/(AI4+1E-50)</f>
        <v>1.8518787514151477E-3</v>
      </c>
      <c r="AT4" s="151"/>
      <c r="AU4" s="147">
        <v>26420.8606800612</v>
      </c>
      <c r="AV4" s="147">
        <v>19210.9573493959</v>
      </c>
      <c r="AW4" s="147">
        <v>18695.6907930833</v>
      </c>
      <c r="AX4" s="147">
        <v>26420.8606800612</v>
      </c>
      <c r="AY4" s="148">
        <v>19211.55474</v>
      </c>
      <c r="AZ4" s="148">
        <v>18207.4954294858</v>
      </c>
      <c r="BA4" s="148">
        <f t="shared" ref="BA4:BA53" si="32">AV4-AU4</f>
        <v>-7209.9033306653</v>
      </c>
      <c r="BB4" s="148">
        <f t="shared" ref="BB4:BB53" si="33">AW4-AV4</f>
        <v>-515.26655631259928</v>
      </c>
      <c r="BC4" s="148">
        <f t="shared" ref="BC4:BC53" si="34">AV4-AY4</f>
        <v>-0.59739060409992817</v>
      </c>
      <c r="BD4" s="148">
        <f t="shared" ref="BD4:BD53" si="35">AW4-AZ4</f>
        <v>488.19536359750055</v>
      </c>
      <c r="BE4" s="149">
        <f t="shared" ref="BE4:BE53" si="36">BB4/(AV4+1E-50)</f>
        <v>-2.6821492908514637E-2</v>
      </c>
      <c r="BF4" s="149">
        <f t="shared" ref="BF4:BF53" si="37">(AZ4-AY4)/(AY4+1E-50)</f>
        <v>-5.2263303210107595E-2</v>
      </c>
      <c r="BG4" s="149">
        <f t="shared" ref="BG4:BG53" si="38">BA4/(AU4+1E-50)</f>
        <v>-0.27288676996455058</v>
      </c>
      <c r="BH4" s="149">
        <f t="shared" ref="BH4:BH53" si="39">(AY4-AX4)/(AX4+1E-50)</f>
        <v>-0.27286415939893222</v>
      </c>
      <c r="BI4" s="152"/>
      <c r="BJ4" s="147">
        <v>0</v>
      </c>
      <c r="BK4" s="147">
        <v>0</v>
      </c>
      <c r="BL4" s="147">
        <v>0</v>
      </c>
      <c r="BM4" s="147">
        <v>0</v>
      </c>
      <c r="BN4" s="148">
        <v>0</v>
      </c>
      <c r="BO4" s="148">
        <v>0</v>
      </c>
      <c r="BP4" s="148">
        <f t="shared" ref="BP4:BP53" si="40">BK4-BJ4</f>
        <v>0</v>
      </c>
      <c r="BQ4" s="148">
        <f t="shared" ref="BQ4:BQ53" si="41">BL4-BK4</f>
        <v>0</v>
      </c>
      <c r="BR4" s="148">
        <f t="shared" ref="BR4:BR53" si="42">BK4-BN4</f>
        <v>0</v>
      </c>
      <c r="BS4" s="148">
        <f t="shared" ref="BS4:BS53" si="43">BL4-BO4</f>
        <v>0</v>
      </c>
      <c r="BT4" s="149">
        <f t="shared" ref="BT4:BT53" si="44">BQ4/(BK4+1E-50)</f>
        <v>0</v>
      </c>
      <c r="BU4" s="149">
        <f t="shared" ref="BU4:BU53" si="45">(BO4-BN4)/(BN4+1E-50)</f>
        <v>0</v>
      </c>
      <c r="BV4" s="149">
        <f t="shared" ref="BV4:BV53" si="46">BP4/(BJ4+1E-50)</f>
        <v>0</v>
      </c>
      <c r="BW4" s="149">
        <f t="shared" ref="BW4:BW53" si="47">(BN4-BM4)/(BM4+1E-50)</f>
        <v>0</v>
      </c>
      <c r="BX4" s="153"/>
      <c r="BY4" s="147">
        <v>8649.5343560240999</v>
      </c>
      <c r="BZ4" s="147">
        <v>8588.5128951065508</v>
      </c>
      <c r="CA4" s="147">
        <v>8476.1196844310307</v>
      </c>
      <c r="CB4" s="147">
        <v>8649.5343560000001</v>
      </c>
      <c r="CC4" s="148">
        <v>8623.2137194364204</v>
      </c>
      <c r="CD4" s="148">
        <v>8615.3168287140306</v>
      </c>
      <c r="CE4" s="148">
        <f t="shared" ref="CE4:CE53" si="48">BZ4-BY4</f>
        <v>-61.02146091754912</v>
      </c>
      <c r="CF4" s="148">
        <f t="shared" ref="CF4:CF53" si="49">CA4-BZ4</f>
        <v>-112.39321067552009</v>
      </c>
      <c r="CG4" s="148">
        <f t="shared" ref="CG4:CG53" si="50">BZ4-CC4</f>
        <v>-34.700824329869647</v>
      </c>
      <c r="CH4" s="148">
        <f t="shared" ref="CH4:CH53" si="51">CA4-CD4</f>
        <v>-139.19714428299994</v>
      </c>
      <c r="CI4" s="149">
        <f t="shared" ref="CI4:CI53" si="52">CF4/(BZ4+1E-50)</f>
        <v>-1.3086457696251235E-2</v>
      </c>
      <c r="CJ4" s="149">
        <f t="shared" ref="CJ4:CJ53" si="53">(CD4-CC4)/(CC4+1E-50)</f>
        <v>-9.1577119381727539E-4</v>
      </c>
      <c r="CK4" s="149">
        <f t="shared" ref="CK4:CK53" si="54">CE4/(BY4+1E-50)</f>
        <v>-7.0548839285261402E-3</v>
      </c>
      <c r="CL4" s="149">
        <f t="shared" ref="CL4:CL53" si="55">(CC4-CB4)/(CB4+1E-50)</f>
        <v>-3.0430119680745138E-3</v>
      </c>
      <c r="CM4" s="150"/>
      <c r="CN4" s="147">
        <v>10531.515099999999</v>
      </c>
      <c r="CO4" s="147">
        <v>10531.515099999999</v>
      </c>
      <c r="CP4" s="147">
        <v>10531.515099999999</v>
      </c>
      <c r="CQ4" s="147">
        <v>10531.515099999999</v>
      </c>
      <c r="CR4" s="147">
        <v>10531.515099999999</v>
      </c>
      <c r="CS4" s="147">
        <v>10531.515099999999</v>
      </c>
      <c r="CT4" s="148">
        <f t="shared" ref="CT4:CT53" si="56">CO4-CN4</f>
        <v>0</v>
      </c>
      <c r="CU4" s="148">
        <f t="shared" ref="CU4:CU53" si="57">CP4-CO4</f>
        <v>0</v>
      </c>
      <c r="CV4" s="148">
        <f t="shared" ref="CV4:CV53" si="58">CO4-CR4</f>
        <v>0</v>
      </c>
      <c r="CW4" s="148">
        <f t="shared" ref="CW4:CW53" si="59">CP4-CS4</f>
        <v>0</v>
      </c>
      <c r="CX4" s="149">
        <f t="shared" ref="CX4:CX53" si="60">CU4/(CO4+1E-50)</f>
        <v>0</v>
      </c>
      <c r="CY4" s="149">
        <f t="shared" ref="CY4:CY53" si="61">(CS4-CR4)/(CR4+1E-50)</f>
        <v>0</v>
      </c>
      <c r="CZ4" s="149">
        <f t="shared" ref="CZ4:CZ53" si="62">CT4/(CN4+1E-50)</f>
        <v>0</v>
      </c>
      <c r="DA4" s="149">
        <f t="shared" ref="DA4:DA53" si="63">(CR4-CQ4)/(CQ4+1E-50)</f>
        <v>0</v>
      </c>
      <c r="DB4" s="151"/>
      <c r="DC4" s="147">
        <v>223129.85942275301</v>
      </c>
      <c r="DD4" s="147">
        <v>153264.37894416615</v>
      </c>
      <c r="DE4" s="147">
        <v>137141.30999129501</v>
      </c>
      <c r="DF4" s="147">
        <v>159501.18407549561</v>
      </c>
      <c r="DG4" s="148">
        <v>94181.050170000002</v>
      </c>
      <c r="DH4" s="148">
        <v>77731.563359838401</v>
      </c>
      <c r="DI4" s="148">
        <f t="shared" ref="DI4:DI53" si="64">DD4-DC4</f>
        <v>-69865.480478586862</v>
      </c>
      <c r="DJ4" s="148">
        <f t="shared" ref="DJ4:DJ53" si="65">DE4-DD4</f>
        <v>-16123.068952871137</v>
      </c>
      <c r="DK4" s="148">
        <f t="shared" ref="DK4:DK53" si="66">DD4-DG4</f>
        <v>59083.328774166148</v>
      </c>
      <c r="DL4" s="148">
        <f t="shared" ref="DL4:DL53" si="67">DE4-DH4</f>
        <v>59409.746631456612</v>
      </c>
      <c r="DM4" s="149">
        <f t="shared" ref="DM4:DM53" si="68">DJ4/(DD4+1E-50)</f>
        <v>-0.10519775739113348</v>
      </c>
      <c r="DN4" s="149">
        <f t="shared" ref="DN4:DN53" si="69">(DH4-DG4)/(DG4+1E-50)</f>
        <v>-0.17465813749655285</v>
      </c>
      <c r="DO4" s="149">
        <f t="shared" ref="DO4:DO53" si="70">DI4/(DC4+1E-50)</f>
        <v>-0.31311578225940717</v>
      </c>
      <c r="DP4" s="149">
        <f t="shared" ref="DP4:DP53" si="71">(DG4-DF4)/(DF4+1E-50)</f>
        <v>-0.40952757989920674</v>
      </c>
      <c r="DQ4" s="151"/>
      <c r="DR4" s="147">
        <v>36290.304133290403</v>
      </c>
      <c r="DS4" s="147">
        <v>28234.184217999999</v>
      </c>
      <c r="DT4" s="147">
        <v>24829.446170929099</v>
      </c>
      <c r="DU4" s="147">
        <v>36290.304129999997</v>
      </c>
      <c r="DV4" s="148">
        <v>28234.184217999999</v>
      </c>
      <c r="DW4" s="148">
        <v>24829.446170929099</v>
      </c>
      <c r="DX4" s="148">
        <f t="shared" ref="DX4:DX53" si="72">DS4-DR4</f>
        <v>-8056.1199152904046</v>
      </c>
      <c r="DY4" s="148">
        <f t="shared" ref="DY4:DY53" si="73">DT4-DS4</f>
        <v>-3404.7380470708995</v>
      </c>
      <c r="DZ4" s="148">
        <f t="shared" ref="DZ4:DZ53" si="74">DS4-DV4</f>
        <v>0</v>
      </c>
      <c r="EA4" s="148">
        <f t="shared" ref="EA4:EA53" si="75">DT4-DW4</f>
        <v>0</v>
      </c>
      <c r="EB4" s="149">
        <f t="shared" ref="EB4:EB53" si="76">DY4/(DS4+1E-50)</f>
        <v>-0.12058921273525919</v>
      </c>
      <c r="EC4" s="149">
        <f t="shared" ref="EC4:EC53" si="77">(DW4-DV4)/(DV4+1E-50)</f>
        <v>-0.12058921273525919</v>
      </c>
      <c r="ED4" s="149">
        <f t="shared" ref="ED4:ED53" si="78">DX4/(DR4+1E-50)</f>
        <v>-0.22199097273203164</v>
      </c>
      <c r="EE4" s="149">
        <f t="shared" ref="EE4:EE53" si="79">(DV4-DU4)/(DU4+1E-50)</f>
        <v>-0.22199097266149032</v>
      </c>
      <c r="EF4" s="150"/>
      <c r="EG4" s="147">
        <v>0</v>
      </c>
      <c r="EH4" s="147">
        <v>0</v>
      </c>
      <c r="EI4" s="147">
        <v>0</v>
      </c>
      <c r="EJ4" s="147">
        <v>0</v>
      </c>
      <c r="EK4" s="147">
        <v>0</v>
      </c>
      <c r="EL4" s="147">
        <v>0</v>
      </c>
      <c r="EM4" s="148">
        <f t="shared" ref="EM4:EM53" si="80">EH4-EG4</f>
        <v>0</v>
      </c>
      <c r="EN4" s="148">
        <f t="shared" ref="EN4:EN53" si="81">EI4-EH4</f>
        <v>0</v>
      </c>
      <c r="EO4" s="148">
        <f t="shared" ref="EO4:EO53" si="82">EH4-EK4</f>
        <v>0</v>
      </c>
      <c r="EP4" s="148">
        <f t="shared" ref="EP4:EP53" si="83">EI4-EL4</f>
        <v>0</v>
      </c>
      <c r="EQ4" s="149">
        <f t="shared" ref="EQ4:EQ53" si="84">EN4/(EH4+1E-50)</f>
        <v>0</v>
      </c>
      <c r="ER4" s="149">
        <f t="shared" ref="ER4:ER53" si="85">(EL4-EK4)/(EK4+1E-50)</f>
        <v>0</v>
      </c>
      <c r="ES4" s="149">
        <f t="shared" ref="ES4:ES53" si="86">EM4/(EG4+1E-50)</f>
        <v>0</v>
      </c>
      <c r="ET4" s="149">
        <f t="shared" ref="ET4:ET53" si="87">(EK4-EJ4)/(EJ4+1E-50)</f>
        <v>0</v>
      </c>
      <c r="EU4" s="151"/>
      <c r="EV4" s="147">
        <v>0</v>
      </c>
      <c r="EW4" s="147">
        <v>0</v>
      </c>
      <c r="EX4" s="147">
        <v>0</v>
      </c>
      <c r="EY4" s="147">
        <v>0</v>
      </c>
      <c r="EZ4" s="147">
        <v>0</v>
      </c>
      <c r="FA4" s="147">
        <v>0</v>
      </c>
      <c r="FB4" s="148">
        <f t="shared" ref="FB4:FB53" si="88">EW4-EV4</f>
        <v>0</v>
      </c>
      <c r="FC4" s="148">
        <f t="shared" ref="FC4:FC53" si="89">EX4-EW4</f>
        <v>0</v>
      </c>
      <c r="FD4" s="148">
        <f t="shared" ref="FD4:FD53" si="90">EW4-EZ4</f>
        <v>0</v>
      </c>
      <c r="FE4" s="148">
        <f t="shared" ref="FE4:FE53" si="91">EX4-FA4</f>
        <v>0</v>
      </c>
      <c r="FF4" s="149">
        <f t="shared" ref="FF4:FF53" si="92">FC4/(EW4+1E-50)</f>
        <v>0</v>
      </c>
      <c r="FG4" s="149">
        <f t="shared" ref="FG4:FG53" si="93">(FA4-EZ4)/(EZ4+1E-50)</f>
        <v>0</v>
      </c>
      <c r="FH4" s="149">
        <f t="shared" ref="FH4:FH53" si="94">FB4/(EV4+1E-50)</f>
        <v>0</v>
      </c>
      <c r="FI4" s="149">
        <f t="shared" ref="FI4:FI53" si="95">(EZ4-EY4)/(EY4+1E-50)</f>
        <v>0</v>
      </c>
      <c r="FJ4" s="151"/>
    </row>
    <row r="5" spans="1:166" s="144" customFormat="1">
      <c r="A5" s="154" t="s">
        <v>2</v>
      </c>
      <c r="B5" s="147">
        <f t="shared" si="0"/>
        <v>264979.1267067265</v>
      </c>
      <c r="C5" s="147">
        <f t="shared" si="1"/>
        <v>205672.88145463367</v>
      </c>
      <c r="D5" s="147">
        <f t="shared" si="2"/>
        <v>193670.3923992599</v>
      </c>
      <c r="E5" s="147">
        <f t="shared" si="3"/>
        <v>241498.64290856369</v>
      </c>
      <c r="F5" s="147">
        <f t="shared" si="4"/>
        <v>200091.52264314509</v>
      </c>
      <c r="G5" s="147">
        <f t="shared" si="5"/>
        <v>189623.1475146719</v>
      </c>
      <c r="H5" s="148">
        <f t="shared" si="6"/>
        <v>-59306.245252092835</v>
      </c>
      <c r="I5" s="148">
        <f t="shared" si="7"/>
        <v>-12002.489055373764</v>
      </c>
      <c r="J5" s="148">
        <f t="shared" si="8"/>
        <v>5581.3588114885788</v>
      </c>
      <c r="K5" s="148">
        <f t="shared" si="9"/>
        <v>4047.244884587999</v>
      </c>
      <c r="L5" s="149">
        <f t="shared" si="10"/>
        <v>-5.8357178498620953E-2</v>
      </c>
      <c r="M5" s="149">
        <f t="shared" si="11"/>
        <v>-5.2317934264227157E-2</v>
      </c>
      <c r="N5" s="149">
        <f t="shared" si="12"/>
        <v>-0.22381478114588166</v>
      </c>
      <c r="O5" s="160">
        <f t="shared" si="13"/>
        <v>-0.17145901843057637</v>
      </c>
      <c r="P5" s="147">
        <f t="shared" si="14"/>
        <v>-41407.120265418605</v>
      </c>
      <c r="Q5" s="161">
        <v>35407.3504684691</v>
      </c>
      <c r="R5" s="147">
        <v>33540.06988897</v>
      </c>
      <c r="S5" s="147">
        <v>36346.971616379902</v>
      </c>
      <c r="T5" s="147">
        <v>35407.350469999998</v>
      </c>
      <c r="U5" s="148">
        <v>43222.223760000001</v>
      </c>
      <c r="V5" s="148">
        <v>44791.920731990002</v>
      </c>
      <c r="W5" s="148">
        <f t="shared" si="15"/>
        <v>-1867.2805794991</v>
      </c>
      <c r="X5" s="148">
        <f t="shared" si="16"/>
        <v>2806.9017274099024</v>
      </c>
      <c r="Y5" s="148">
        <f t="shared" si="17"/>
        <v>-9682.153871030001</v>
      </c>
      <c r="Z5" s="148">
        <f t="shared" si="18"/>
        <v>-8444.9491156100994</v>
      </c>
      <c r="AA5" s="149">
        <f t="shared" si="19"/>
        <v>8.368801068995331E-2</v>
      </c>
      <c r="AB5" s="149">
        <f t="shared" si="20"/>
        <v>3.6316895232092999E-2</v>
      </c>
      <c r="AC5" s="149">
        <f t="shared" si="21"/>
        <v>-5.2737088621243995E-2</v>
      </c>
      <c r="AD5" s="149">
        <f t="shared" si="22"/>
        <v>0.22071330348825177</v>
      </c>
      <c r="AE5" s="150">
        <f t="shared" si="23"/>
        <v>7814.8732900000032</v>
      </c>
      <c r="AF5" s="147">
        <v>35845.9946537859</v>
      </c>
      <c r="AG5" s="147">
        <v>34685.195149622901</v>
      </c>
      <c r="AH5" s="147">
        <v>32252.997365944098</v>
      </c>
      <c r="AI5" s="147">
        <v>37477.894630000003</v>
      </c>
      <c r="AJ5" s="148">
        <v>37479.074789999999</v>
      </c>
      <c r="AK5" s="148">
        <v>37491.065400275897</v>
      </c>
      <c r="AL5" s="148">
        <f t="shared" si="24"/>
        <v>-1160.7995041629983</v>
      </c>
      <c r="AM5" s="148">
        <f t="shared" si="25"/>
        <v>-2432.1977836788028</v>
      </c>
      <c r="AN5" s="148">
        <f t="shared" si="26"/>
        <v>-2793.8796403770975</v>
      </c>
      <c r="AO5" s="148">
        <f t="shared" si="27"/>
        <v>-5238.0680343317981</v>
      </c>
      <c r="AP5" s="149">
        <f t="shared" si="28"/>
        <v>-7.0122072924397136E-2</v>
      </c>
      <c r="AQ5" s="149">
        <f t="shared" si="29"/>
        <v>3.1992812904487871E-4</v>
      </c>
      <c r="AR5" s="149">
        <f t="shared" si="30"/>
        <v>-3.2382962598037426E-2</v>
      </c>
      <c r="AS5" s="149">
        <f t="shared" si="31"/>
        <v>3.1489495651966644E-5</v>
      </c>
      <c r="AT5" s="151"/>
      <c r="AU5" s="147">
        <v>36408.360662508603</v>
      </c>
      <c r="AV5" s="147">
        <v>27912.7700232356</v>
      </c>
      <c r="AW5" s="147">
        <v>26846.850990998799</v>
      </c>
      <c r="AX5" s="147">
        <v>36408.360662508603</v>
      </c>
      <c r="AY5" s="148">
        <v>27913.229319999999</v>
      </c>
      <c r="AZ5" s="148">
        <v>26071.3340241523</v>
      </c>
      <c r="BA5" s="148">
        <f t="shared" si="32"/>
        <v>-8495.590639273003</v>
      </c>
      <c r="BB5" s="148">
        <f t="shared" si="33"/>
        <v>-1065.9190322368013</v>
      </c>
      <c r="BC5" s="148">
        <f t="shared" si="34"/>
        <v>-0.45929676439845935</v>
      </c>
      <c r="BD5" s="148">
        <f t="shared" si="35"/>
        <v>775.51696684649869</v>
      </c>
      <c r="BE5" s="149">
        <f t="shared" si="36"/>
        <v>-3.818750454897496E-2</v>
      </c>
      <c r="BF5" s="149">
        <f t="shared" si="37"/>
        <v>-6.598646379220513E-2</v>
      </c>
      <c r="BG5" s="149">
        <f t="shared" si="38"/>
        <v>-0.23334175130882262</v>
      </c>
      <c r="BH5" s="149">
        <f t="shared" si="39"/>
        <v>-0.23332913616339887</v>
      </c>
      <c r="BI5" s="152"/>
      <c r="BJ5" s="147">
        <v>0</v>
      </c>
      <c r="BK5" s="147">
        <v>0</v>
      </c>
      <c r="BL5" s="147">
        <v>0</v>
      </c>
      <c r="BM5" s="147">
        <v>0</v>
      </c>
      <c r="BN5" s="148">
        <v>0</v>
      </c>
      <c r="BO5" s="148">
        <v>0</v>
      </c>
      <c r="BP5" s="148">
        <f t="shared" si="40"/>
        <v>0</v>
      </c>
      <c r="BQ5" s="148">
        <f t="shared" si="41"/>
        <v>0</v>
      </c>
      <c r="BR5" s="148">
        <f t="shared" si="42"/>
        <v>0</v>
      </c>
      <c r="BS5" s="148">
        <f t="shared" si="43"/>
        <v>0</v>
      </c>
      <c r="BT5" s="149">
        <f t="shared" si="44"/>
        <v>0</v>
      </c>
      <c r="BU5" s="149">
        <f t="shared" si="45"/>
        <v>0</v>
      </c>
      <c r="BV5" s="149">
        <f t="shared" si="46"/>
        <v>0</v>
      </c>
      <c r="BW5" s="149">
        <f t="shared" si="47"/>
        <v>0</v>
      </c>
      <c r="BX5" s="153"/>
      <c r="BY5" s="147">
        <v>21452.727517950301</v>
      </c>
      <c r="BZ5" s="147">
        <v>21194.037222962801</v>
      </c>
      <c r="CA5" s="147">
        <v>20463.910359731701</v>
      </c>
      <c r="CB5" s="147">
        <v>21452.72752</v>
      </c>
      <c r="CC5" s="148">
        <v>21429.003111145114</v>
      </c>
      <c r="CD5" s="148">
        <v>21421.881346140799</v>
      </c>
      <c r="CE5" s="148">
        <f t="shared" si="48"/>
        <v>-258.69029498750024</v>
      </c>
      <c r="CF5" s="148">
        <f t="shared" si="49"/>
        <v>-730.12686323110029</v>
      </c>
      <c r="CG5" s="148">
        <f t="shared" si="50"/>
        <v>-234.96588818231248</v>
      </c>
      <c r="CH5" s="148">
        <f t="shared" si="51"/>
        <v>-957.97098640909826</v>
      </c>
      <c r="CI5" s="149">
        <f t="shared" si="52"/>
        <v>-3.4449635789071849E-2</v>
      </c>
      <c r="CJ5" s="149">
        <f t="shared" si="53"/>
        <v>-3.3234233843619715E-4</v>
      </c>
      <c r="CK5" s="149">
        <f t="shared" si="54"/>
        <v>-1.205862027432383E-2</v>
      </c>
      <c r="CL5" s="149">
        <f t="shared" si="55"/>
        <v>-1.1058924247636583E-3</v>
      </c>
      <c r="CM5" s="150"/>
      <c r="CN5" s="147">
        <v>2653.7876000000001</v>
      </c>
      <c r="CO5" s="147">
        <v>2653.7876000000001</v>
      </c>
      <c r="CP5" s="147">
        <v>2653.7876000000001</v>
      </c>
      <c r="CQ5" s="147">
        <v>2653.7876000000001</v>
      </c>
      <c r="CR5" s="147">
        <v>2653.7876000000001</v>
      </c>
      <c r="CS5" s="147">
        <v>2653.7876000000001</v>
      </c>
      <c r="CT5" s="148">
        <f t="shared" si="56"/>
        <v>0</v>
      </c>
      <c r="CU5" s="148">
        <f t="shared" si="57"/>
        <v>0</v>
      </c>
      <c r="CV5" s="148">
        <f t="shared" si="58"/>
        <v>0</v>
      </c>
      <c r="CW5" s="148">
        <f t="shared" si="59"/>
        <v>0</v>
      </c>
      <c r="CX5" s="149">
        <f t="shared" si="60"/>
        <v>0</v>
      </c>
      <c r="CY5" s="149">
        <f t="shared" si="61"/>
        <v>0</v>
      </c>
      <c r="CZ5" s="149">
        <f t="shared" si="62"/>
        <v>0</v>
      </c>
      <c r="DA5" s="149">
        <f t="shared" si="63"/>
        <v>0</v>
      </c>
      <c r="DB5" s="151"/>
      <c r="DC5" s="147">
        <v>106126.749054805</v>
      </c>
      <c r="DD5" s="147">
        <v>65251.604467842364</v>
      </c>
      <c r="DE5" s="147">
        <v>56877.967933808497</v>
      </c>
      <c r="DF5" s="147">
        <v>81014.365276055105</v>
      </c>
      <c r="DG5" s="148">
        <v>46958.786959999998</v>
      </c>
      <c r="DH5" s="148">
        <v>38965.251879716001</v>
      </c>
      <c r="DI5" s="148">
        <f t="shared" si="64"/>
        <v>-40875.144586962633</v>
      </c>
      <c r="DJ5" s="148">
        <f t="shared" si="65"/>
        <v>-8373.6365340338671</v>
      </c>
      <c r="DK5" s="148">
        <f t="shared" si="66"/>
        <v>18292.817507842366</v>
      </c>
      <c r="DL5" s="148">
        <f t="shared" si="67"/>
        <v>17912.716054092496</v>
      </c>
      <c r="DM5" s="149">
        <f t="shared" si="68"/>
        <v>-0.12832843885334047</v>
      </c>
      <c r="DN5" s="149">
        <f t="shared" si="69"/>
        <v>-0.1702244797569617</v>
      </c>
      <c r="DO5" s="149">
        <f t="shared" si="70"/>
        <v>-0.38515402526703485</v>
      </c>
      <c r="DP5" s="149">
        <f t="shared" si="71"/>
        <v>-0.42036468717629633</v>
      </c>
      <c r="DQ5" s="151"/>
      <c r="DR5" s="147">
        <v>27084.156749207599</v>
      </c>
      <c r="DS5" s="147">
        <v>20435.417101999999</v>
      </c>
      <c r="DT5" s="147">
        <v>18227.906532396901</v>
      </c>
      <c r="DU5" s="147">
        <v>27084.156749999998</v>
      </c>
      <c r="DV5" s="148">
        <v>20435.417101999999</v>
      </c>
      <c r="DW5" s="148">
        <v>18227.906532396901</v>
      </c>
      <c r="DX5" s="148">
        <f t="shared" si="72"/>
        <v>-6648.7396472075998</v>
      </c>
      <c r="DY5" s="148">
        <f t="shared" si="73"/>
        <v>-2207.5105696030987</v>
      </c>
      <c r="DZ5" s="148">
        <f t="shared" si="74"/>
        <v>0</v>
      </c>
      <c r="EA5" s="148">
        <f t="shared" si="75"/>
        <v>0</v>
      </c>
      <c r="EB5" s="149">
        <f t="shared" si="76"/>
        <v>-0.10802375887825902</v>
      </c>
      <c r="EC5" s="149">
        <f t="shared" si="77"/>
        <v>-0.10802375887825902</v>
      </c>
      <c r="ED5" s="149">
        <f t="shared" si="78"/>
        <v>-0.2454844619595595</v>
      </c>
      <c r="EE5" s="149">
        <f t="shared" si="79"/>
        <v>-0.24548446198163432</v>
      </c>
      <c r="EF5" s="150"/>
      <c r="EG5" s="147">
        <v>0</v>
      </c>
      <c r="EH5" s="147">
        <v>0</v>
      </c>
      <c r="EI5" s="147">
        <v>0</v>
      </c>
      <c r="EJ5" s="147">
        <v>0</v>
      </c>
      <c r="EK5" s="147">
        <v>0</v>
      </c>
      <c r="EL5" s="147">
        <v>0</v>
      </c>
      <c r="EM5" s="148">
        <f t="shared" si="80"/>
        <v>0</v>
      </c>
      <c r="EN5" s="148">
        <f t="shared" si="81"/>
        <v>0</v>
      </c>
      <c r="EO5" s="148">
        <f t="shared" si="82"/>
        <v>0</v>
      </c>
      <c r="EP5" s="148">
        <f t="shared" si="83"/>
        <v>0</v>
      </c>
      <c r="EQ5" s="149">
        <f t="shared" si="84"/>
        <v>0</v>
      </c>
      <c r="ER5" s="149">
        <f t="shared" si="85"/>
        <v>0</v>
      </c>
      <c r="ES5" s="149">
        <f t="shared" si="86"/>
        <v>0</v>
      </c>
      <c r="ET5" s="149">
        <f t="shared" si="87"/>
        <v>0</v>
      </c>
      <c r="EU5" s="151"/>
      <c r="EV5" s="147">
        <v>0</v>
      </c>
      <c r="EW5" s="147">
        <v>0</v>
      </c>
      <c r="EX5" s="147">
        <v>0</v>
      </c>
      <c r="EY5" s="147">
        <v>0</v>
      </c>
      <c r="EZ5" s="147">
        <v>0</v>
      </c>
      <c r="FA5" s="147">
        <v>0</v>
      </c>
      <c r="FB5" s="148">
        <f t="shared" si="88"/>
        <v>0</v>
      </c>
      <c r="FC5" s="148">
        <f t="shared" si="89"/>
        <v>0</v>
      </c>
      <c r="FD5" s="148">
        <f t="shared" si="90"/>
        <v>0</v>
      </c>
      <c r="FE5" s="148">
        <f t="shared" si="91"/>
        <v>0</v>
      </c>
      <c r="FF5" s="149">
        <f t="shared" si="92"/>
        <v>0</v>
      </c>
      <c r="FG5" s="149">
        <f t="shared" si="93"/>
        <v>0</v>
      </c>
      <c r="FH5" s="149">
        <f t="shared" si="94"/>
        <v>0</v>
      </c>
      <c r="FI5" s="149">
        <f t="shared" si="95"/>
        <v>0</v>
      </c>
      <c r="FJ5" s="151"/>
    </row>
    <row r="6" spans="1:166" s="144" customFormat="1">
      <c r="A6" s="146" t="s">
        <v>3</v>
      </c>
      <c r="B6" s="147">
        <f t="shared" si="0"/>
        <v>1333570.7924843631</v>
      </c>
      <c r="C6" s="147">
        <f t="shared" si="1"/>
        <v>1030864.3154985498</v>
      </c>
      <c r="D6" s="147">
        <f t="shared" si="2"/>
        <v>942254.06037206098</v>
      </c>
      <c r="E6" s="147">
        <f t="shared" si="3"/>
        <v>1433148.2284013899</v>
      </c>
      <c r="F6" s="147">
        <f t="shared" si="4"/>
        <v>1103013.5798925469</v>
      </c>
      <c r="G6" s="147">
        <f t="shared" si="5"/>
        <v>1030081.4020974499</v>
      </c>
      <c r="H6" s="148">
        <f t="shared" si="6"/>
        <v>-302706.47698581323</v>
      </c>
      <c r="I6" s="148">
        <f t="shared" si="7"/>
        <v>-88610.255126488861</v>
      </c>
      <c r="J6" s="148">
        <f t="shared" si="8"/>
        <v>-72149.264393997029</v>
      </c>
      <c r="K6" s="148">
        <f t="shared" si="9"/>
        <v>-87827.341725388891</v>
      </c>
      <c r="L6" s="149">
        <f t="shared" si="10"/>
        <v>-8.5957243639416203E-2</v>
      </c>
      <c r="M6" s="149">
        <f t="shared" si="11"/>
        <v>-6.612083398121163E-2</v>
      </c>
      <c r="N6" s="149">
        <f t="shared" si="12"/>
        <v>-0.22698943220096254</v>
      </c>
      <c r="O6" s="160">
        <f t="shared" si="13"/>
        <v>-0.23035624785099365</v>
      </c>
      <c r="P6" s="147">
        <f t="shared" si="14"/>
        <v>-330134.64850884303</v>
      </c>
      <c r="Q6" s="161">
        <v>6924.9306493088898</v>
      </c>
      <c r="R6" s="147">
        <v>25101.132131649902</v>
      </c>
      <c r="S6" s="147">
        <v>26873.816167019901</v>
      </c>
      <c r="T6" s="147">
        <v>6991.5312219999996</v>
      </c>
      <c r="U6" s="148">
        <v>20195.933269000001</v>
      </c>
      <c r="V6" s="148">
        <v>18394.020077299901</v>
      </c>
      <c r="W6" s="148">
        <f t="shared" si="15"/>
        <v>18176.201482341014</v>
      </c>
      <c r="X6" s="148">
        <f t="shared" si="16"/>
        <v>1772.684035369999</v>
      </c>
      <c r="Y6" s="148">
        <f t="shared" si="17"/>
        <v>4905.1988626499005</v>
      </c>
      <c r="Z6" s="148">
        <f t="shared" si="18"/>
        <v>8479.7960897199991</v>
      </c>
      <c r="AA6" s="149">
        <f t="shared" si="19"/>
        <v>7.0621676587042465E-2</v>
      </c>
      <c r="AB6" s="149">
        <f t="shared" si="20"/>
        <v>-8.9221585737063638E-2</v>
      </c>
      <c r="AC6" s="149">
        <f t="shared" si="21"/>
        <v>2.6247485213667812</v>
      </c>
      <c r="AD6" s="149">
        <f t="shared" si="22"/>
        <v>1.8886280598233167</v>
      </c>
      <c r="AE6" s="150">
        <f t="shared" si="23"/>
        <v>13204.402047000001</v>
      </c>
      <c r="AF6" s="147">
        <v>90708.386493623897</v>
      </c>
      <c r="AG6" s="147">
        <v>80562.274137918503</v>
      </c>
      <c r="AH6" s="147">
        <v>84168.6217687998</v>
      </c>
      <c r="AI6" s="147">
        <v>90686.89344</v>
      </c>
      <c r="AJ6" s="148">
        <v>89333.138690000007</v>
      </c>
      <c r="AK6" s="148">
        <v>89083.816755167994</v>
      </c>
      <c r="AL6" s="148">
        <f t="shared" si="24"/>
        <v>-10146.112355705394</v>
      </c>
      <c r="AM6" s="148">
        <f t="shared" si="25"/>
        <v>3606.3476308812969</v>
      </c>
      <c r="AN6" s="148">
        <f t="shared" si="26"/>
        <v>-8770.8645520815044</v>
      </c>
      <c r="AO6" s="148">
        <f t="shared" si="27"/>
        <v>-4915.1949863681948</v>
      </c>
      <c r="AP6" s="149">
        <f t="shared" si="28"/>
        <v>4.4764719832851463E-2</v>
      </c>
      <c r="AQ6" s="149">
        <f t="shared" si="29"/>
        <v>-2.7909232619397692E-3</v>
      </c>
      <c r="AR6" s="149">
        <f t="shared" si="30"/>
        <v>-0.11185418182274236</v>
      </c>
      <c r="AS6" s="149">
        <f t="shared" si="31"/>
        <v>-1.4927788334657865E-2</v>
      </c>
      <c r="AT6" s="151"/>
      <c r="AU6" s="147">
        <v>149596.82062073</v>
      </c>
      <c r="AV6" s="147">
        <v>120894.097949056</v>
      </c>
      <c r="AW6" s="147">
        <v>114356.101441001</v>
      </c>
      <c r="AX6" s="147">
        <v>149596.82062073</v>
      </c>
      <c r="AY6" s="148">
        <v>120893.811</v>
      </c>
      <c r="AZ6" s="148">
        <v>110768.442120912</v>
      </c>
      <c r="BA6" s="148">
        <f t="shared" si="32"/>
        <v>-28702.722671673997</v>
      </c>
      <c r="BB6" s="148">
        <f t="shared" si="33"/>
        <v>-6537.9965080550028</v>
      </c>
      <c r="BC6" s="148">
        <f t="shared" si="34"/>
        <v>0.2869490559969563</v>
      </c>
      <c r="BD6" s="148">
        <f t="shared" si="35"/>
        <v>3587.6593200889911</v>
      </c>
      <c r="BE6" s="149">
        <f t="shared" si="36"/>
        <v>-5.4080361398701801E-2</v>
      </c>
      <c r="BF6" s="149">
        <f t="shared" si="37"/>
        <v>-8.3754236840858601E-2</v>
      </c>
      <c r="BG6" s="149">
        <f t="shared" si="38"/>
        <v>-0.19186719712742739</v>
      </c>
      <c r="BH6" s="149">
        <f t="shared" si="39"/>
        <v>-0.19186911527685602</v>
      </c>
      <c r="BI6" s="152"/>
      <c r="BJ6" s="147">
        <v>11207.509</v>
      </c>
      <c r="BK6" s="147">
        <v>14025.5484263586</v>
      </c>
      <c r="BL6" s="147">
        <v>14931.299533539201</v>
      </c>
      <c r="BM6" s="147">
        <v>110739.83739866001</v>
      </c>
      <c r="BN6" s="148">
        <v>151376.12880000001</v>
      </c>
      <c r="BO6" s="148">
        <v>164965.20917346299</v>
      </c>
      <c r="BP6" s="148">
        <f t="shared" si="40"/>
        <v>2818.0394263586004</v>
      </c>
      <c r="BQ6" s="148">
        <f t="shared" si="41"/>
        <v>905.75110718060023</v>
      </c>
      <c r="BR6" s="148">
        <f t="shared" si="42"/>
        <v>-137350.58037364139</v>
      </c>
      <c r="BS6" s="148">
        <f t="shared" si="43"/>
        <v>-150033.9096399238</v>
      </c>
      <c r="BT6" s="149">
        <f t="shared" si="44"/>
        <v>6.4578658862165933E-2</v>
      </c>
      <c r="BU6" s="149">
        <f t="shared" si="45"/>
        <v>8.9770299195701106E-2</v>
      </c>
      <c r="BV6" s="149">
        <f t="shared" si="46"/>
        <v>0.25144208462010609</v>
      </c>
      <c r="BW6" s="149">
        <f t="shared" si="47"/>
        <v>0.36695278190675507</v>
      </c>
      <c r="BX6" s="152"/>
      <c r="BY6" s="147">
        <v>121882.207304506</v>
      </c>
      <c r="BZ6" s="147">
        <v>120337.391364733</v>
      </c>
      <c r="CA6" s="147">
        <v>116421.733519</v>
      </c>
      <c r="CB6" s="147">
        <v>121882.20729999999</v>
      </c>
      <c r="CC6" s="148">
        <v>121585.09753354709</v>
      </c>
      <c r="CD6" s="148">
        <v>121495.96430450599</v>
      </c>
      <c r="CE6" s="148">
        <f t="shared" si="48"/>
        <v>-1544.8159397729905</v>
      </c>
      <c r="CF6" s="148">
        <f t="shared" si="49"/>
        <v>-3915.6578457330033</v>
      </c>
      <c r="CG6" s="148">
        <f t="shared" si="50"/>
        <v>-1247.706168814082</v>
      </c>
      <c r="CH6" s="148">
        <f t="shared" si="51"/>
        <v>-5074.2307855059917</v>
      </c>
      <c r="CI6" s="149">
        <f t="shared" si="52"/>
        <v>-3.253899558006005E-2</v>
      </c>
      <c r="CJ6" s="149">
        <f t="shared" si="53"/>
        <v>-7.3309337122093093E-4</v>
      </c>
      <c r="CK6" s="149">
        <f t="shared" si="54"/>
        <v>-1.2674663299405791E-2</v>
      </c>
      <c r="CL6" s="149">
        <f t="shared" si="55"/>
        <v>-2.4376795681227211E-3</v>
      </c>
      <c r="CM6" s="150"/>
      <c r="CN6" s="147">
        <v>24562.774199999989</v>
      </c>
      <c r="CO6" s="147">
        <v>24562.774199999989</v>
      </c>
      <c r="CP6" s="147">
        <v>24562.774199999989</v>
      </c>
      <c r="CQ6" s="147">
        <v>24562.774199999989</v>
      </c>
      <c r="CR6" s="147">
        <v>24562.774199999989</v>
      </c>
      <c r="CS6" s="147">
        <v>24562.774199999989</v>
      </c>
      <c r="CT6" s="148">
        <f t="shared" si="56"/>
        <v>0</v>
      </c>
      <c r="CU6" s="148">
        <f t="shared" si="57"/>
        <v>0</v>
      </c>
      <c r="CV6" s="148">
        <f t="shared" si="58"/>
        <v>0</v>
      </c>
      <c r="CW6" s="148">
        <f t="shared" si="59"/>
        <v>0</v>
      </c>
      <c r="CX6" s="149">
        <f t="shared" si="60"/>
        <v>0</v>
      </c>
      <c r="CY6" s="149">
        <f t="shared" si="61"/>
        <v>0</v>
      </c>
      <c r="CZ6" s="149">
        <f t="shared" si="62"/>
        <v>0</v>
      </c>
      <c r="DA6" s="149">
        <f t="shared" si="63"/>
        <v>0</v>
      </c>
      <c r="DB6" s="151"/>
      <c r="DC6" s="147">
        <v>665224.65449948201</v>
      </c>
      <c r="DD6" s="147">
        <v>451498.54019846127</v>
      </c>
      <c r="DE6" s="147">
        <v>386587.33246487001</v>
      </c>
      <c r="DF6" s="147">
        <v>665224.65449999995</v>
      </c>
      <c r="DG6" s="148">
        <v>405140.49959999998</v>
      </c>
      <c r="DH6" s="148">
        <v>346901.01614229701</v>
      </c>
      <c r="DI6" s="148">
        <f t="shared" si="64"/>
        <v>-213726.11430102075</v>
      </c>
      <c r="DJ6" s="148">
        <f t="shared" si="65"/>
        <v>-64911.207733591262</v>
      </c>
      <c r="DK6" s="148">
        <f t="shared" si="66"/>
        <v>46358.040598461288</v>
      </c>
      <c r="DL6" s="148">
        <f t="shared" si="67"/>
        <v>39686.316322572995</v>
      </c>
      <c r="DM6" s="149">
        <f t="shared" si="68"/>
        <v>-0.14376836679263416</v>
      </c>
      <c r="DN6" s="149">
        <f t="shared" si="69"/>
        <v>-0.14375132457802539</v>
      </c>
      <c r="DO6" s="149">
        <f t="shared" si="70"/>
        <v>-0.32128411485564862</v>
      </c>
      <c r="DP6" s="149">
        <f t="shared" si="71"/>
        <v>-0.39097191173031004</v>
      </c>
      <c r="DQ6" s="151"/>
      <c r="DR6" s="147">
        <v>263463.509716712</v>
      </c>
      <c r="DS6" s="147">
        <v>193882.55709037272</v>
      </c>
      <c r="DT6" s="147">
        <v>174352.38127783101</v>
      </c>
      <c r="DU6" s="147">
        <v>263463.50971999997</v>
      </c>
      <c r="DV6" s="148">
        <v>169926.19680000001</v>
      </c>
      <c r="DW6" s="148">
        <v>153910.15932380399</v>
      </c>
      <c r="DX6" s="148">
        <f t="shared" si="72"/>
        <v>-69580.952626339276</v>
      </c>
      <c r="DY6" s="148">
        <f t="shared" si="73"/>
        <v>-19530.175812541711</v>
      </c>
      <c r="DZ6" s="148">
        <f t="shared" si="74"/>
        <v>23956.360290372715</v>
      </c>
      <c r="EA6" s="148">
        <f t="shared" si="75"/>
        <v>20442.221954027016</v>
      </c>
      <c r="EB6" s="149">
        <f t="shared" si="76"/>
        <v>-0.10073199005436206</v>
      </c>
      <c r="EC6" s="149">
        <f t="shared" si="77"/>
        <v>-9.4252903777082661E-2</v>
      </c>
      <c r="ED6" s="149">
        <f t="shared" si="78"/>
        <v>-0.26410090984195839</v>
      </c>
      <c r="EE6" s="149">
        <f t="shared" si="79"/>
        <v>-0.35502948024721992</v>
      </c>
      <c r="EF6" s="150"/>
      <c r="EG6" s="147">
        <v>0</v>
      </c>
      <c r="EH6" s="147">
        <v>0</v>
      </c>
      <c r="EI6" s="147">
        <v>0</v>
      </c>
      <c r="EJ6" s="147">
        <v>0</v>
      </c>
      <c r="EK6" s="147">
        <v>0</v>
      </c>
      <c r="EL6" s="147">
        <v>0</v>
      </c>
      <c r="EM6" s="148">
        <f t="shared" si="80"/>
        <v>0</v>
      </c>
      <c r="EN6" s="148">
        <f t="shared" si="81"/>
        <v>0</v>
      </c>
      <c r="EO6" s="148">
        <f t="shared" si="82"/>
        <v>0</v>
      </c>
      <c r="EP6" s="148">
        <f t="shared" si="83"/>
        <v>0</v>
      </c>
      <c r="EQ6" s="149">
        <f t="shared" si="84"/>
        <v>0</v>
      </c>
      <c r="ER6" s="149">
        <f t="shared" si="85"/>
        <v>0</v>
      </c>
      <c r="ES6" s="149">
        <f t="shared" si="86"/>
        <v>0</v>
      </c>
      <c r="ET6" s="149">
        <f t="shared" si="87"/>
        <v>0</v>
      </c>
      <c r="EU6" s="151"/>
      <c r="EV6" s="147">
        <v>0</v>
      </c>
      <c r="EW6" s="147">
        <v>0</v>
      </c>
      <c r="EX6" s="147">
        <v>0</v>
      </c>
      <c r="EY6" s="147">
        <v>0</v>
      </c>
      <c r="EZ6" s="147">
        <v>0</v>
      </c>
      <c r="FA6" s="147">
        <v>0</v>
      </c>
      <c r="FB6" s="148">
        <f t="shared" si="88"/>
        <v>0</v>
      </c>
      <c r="FC6" s="148">
        <f t="shared" si="89"/>
        <v>0</v>
      </c>
      <c r="FD6" s="148">
        <f t="shared" si="90"/>
        <v>0</v>
      </c>
      <c r="FE6" s="148">
        <f t="shared" si="91"/>
        <v>0</v>
      </c>
      <c r="FF6" s="149">
        <f t="shared" si="92"/>
        <v>0</v>
      </c>
      <c r="FG6" s="149">
        <f t="shared" si="93"/>
        <v>0</v>
      </c>
      <c r="FH6" s="149">
        <f t="shared" si="94"/>
        <v>0</v>
      </c>
      <c r="FI6" s="149">
        <f t="shared" si="95"/>
        <v>0</v>
      </c>
      <c r="FJ6" s="151"/>
    </row>
    <row r="7" spans="1:166" s="144" customFormat="1">
      <c r="A7" s="146" t="s">
        <v>4</v>
      </c>
      <c r="B7" s="147">
        <f t="shared" si="0"/>
        <v>334634.6692305422</v>
      </c>
      <c r="C7" s="147">
        <f t="shared" si="1"/>
        <v>253290.70646947651</v>
      </c>
      <c r="D7" s="147">
        <f t="shared" si="2"/>
        <v>237295.96541503069</v>
      </c>
      <c r="E7" s="147">
        <f t="shared" si="3"/>
        <v>304890.09642210312</v>
      </c>
      <c r="F7" s="147">
        <f t="shared" si="4"/>
        <v>244139.52109960694</v>
      </c>
      <c r="G7" s="147">
        <f t="shared" si="5"/>
        <v>228066.21305868978</v>
      </c>
      <c r="H7" s="148">
        <f t="shared" si="6"/>
        <v>-81343.96276106569</v>
      </c>
      <c r="I7" s="148">
        <f t="shared" si="7"/>
        <v>-15994.741054445825</v>
      </c>
      <c r="J7" s="148">
        <f t="shared" si="8"/>
        <v>9151.1853698695777</v>
      </c>
      <c r="K7" s="148">
        <f t="shared" si="9"/>
        <v>9229.752356340905</v>
      </c>
      <c r="L7" s="149">
        <f t="shared" si="10"/>
        <v>-6.3147761232105512E-2</v>
      </c>
      <c r="M7" s="149">
        <f t="shared" si="11"/>
        <v>-6.5836567420640479E-2</v>
      </c>
      <c r="N7" s="149">
        <f t="shared" si="12"/>
        <v>-0.24308289080778067</v>
      </c>
      <c r="O7" s="160">
        <f t="shared" si="13"/>
        <v>-0.19925401328349623</v>
      </c>
      <c r="P7" s="147">
        <f t="shared" si="14"/>
        <v>-60750.575322496181</v>
      </c>
      <c r="Q7" s="161">
        <v>73908.897561745995</v>
      </c>
      <c r="R7" s="147">
        <v>48464.037602160002</v>
      </c>
      <c r="S7" s="147">
        <v>49380.7029998</v>
      </c>
      <c r="T7" s="147">
        <v>73908.897559999998</v>
      </c>
      <c r="U7" s="148">
        <v>61533.912341999996</v>
      </c>
      <c r="V7" s="148">
        <v>61641.063549699902</v>
      </c>
      <c r="W7" s="148">
        <f t="shared" si="15"/>
        <v>-25444.859959585992</v>
      </c>
      <c r="X7" s="148">
        <f t="shared" si="16"/>
        <v>916.66539763999754</v>
      </c>
      <c r="Y7" s="148">
        <f t="shared" si="17"/>
        <v>-13069.874739839994</v>
      </c>
      <c r="Z7" s="148">
        <f t="shared" si="18"/>
        <v>-12260.360549899902</v>
      </c>
      <c r="AA7" s="149">
        <f t="shared" si="19"/>
        <v>1.8914342324609423E-2</v>
      </c>
      <c r="AB7" s="149">
        <f t="shared" si="20"/>
        <v>1.7413358524055683E-3</v>
      </c>
      <c r="AC7" s="149">
        <f t="shared" si="21"/>
        <v>-0.34427329860154515</v>
      </c>
      <c r="AD7" s="149">
        <f t="shared" si="22"/>
        <v>-0.16743566237006663</v>
      </c>
      <c r="AE7" s="150">
        <f t="shared" si="23"/>
        <v>-12374.985218000002</v>
      </c>
      <c r="AF7" s="147">
        <v>20970.935088779301</v>
      </c>
      <c r="AG7" s="147">
        <v>20698.1881278865</v>
      </c>
      <c r="AH7" s="147">
        <v>19256.229004252102</v>
      </c>
      <c r="AI7" s="147">
        <v>20970.935089999999</v>
      </c>
      <c r="AJ7" s="148">
        <v>21000.72899</v>
      </c>
      <c r="AK7" s="148">
        <v>21138.7993536215</v>
      </c>
      <c r="AL7" s="148">
        <f t="shared" si="24"/>
        <v>-272.74696089280042</v>
      </c>
      <c r="AM7" s="148">
        <f t="shared" si="25"/>
        <v>-1441.9591236343986</v>
      </c>
      <c r="AN7" s="148">
        <f t="shared" si="26"/>
        <v>-302.54086211349932</v>
      </c>
      <c r="AO7" s="148">
        <f t="shared" si="27"/>
        <v>-1882.5703493693982</v>
      </c>
      <c r="AP7" s="149">
        <f t="shared" si="28"/>
        <v>-6.9665958910270928E-2</v>
      </c>
      <c r="AQ7" s="149">
        <f t="shared" si="29"/>
        <v>6.5745509923605889E-3</v>
      </c>
      <c r="AR7" s="149">
        <f t="shared" si="30"/>
        <v>-1.3005951319678457E-2</v>
      </c>
      <c r="AS7" s="149">
        <f t="shared" si="31"/>
        <v>1.4207234857260996E-3</v>
      </c>
      <c r="AT7" s="151"/>
      <c r="AU7" s="147">
        <v>17055.977807973599</v>
      </c>
      <c r="AV7" s="147">
        <v>13015.3207706639</v>
      </c>
      <c r="AW7" s="147">
        <v>12658.036034774999</v>
      </c>
      <c r="AX7" s="147">
        <v>17055.977807973599</v>
      </c>
      <c r="AY7" s="148">
        <v>13015.681280000001</v>
      </c>
      <c r="AZ7" s="148">
        <v>12319.204937845099</v>
      </c>
      <c r="BA7" s="148">
        <f t="shared" si="32"/>
        <v>-4040.6570373096984</v>
      </c>
      <c r="BB7" s="148">
        <f t="shared" si="33"/>
        <v>-357.2847358889012</v>
      </c>
      <c r="BC7" s="148">
        <f t="shared" si="34"/>
        <v>-0.36050933610022184</v>
      </c>
      <c r="BD7" s="148">
        <f t="shared" si="35"/>
        <v>338.83109692990001</v>
      </c>
      <c r="BE7" s="149">
        <f t="shared" si="36"/>
        <v>-2.7451089541658404E-2</v>
      </c>
      <c r="BF7" s="149">
        <f t="shared" si="37"/>
        <v>-5.351055601101054E-2</v>
      </c>
      <c r="BG7" s="149">
        <f t="shared" si="38"/>
        <v>-0.23690562234553963</v>
      </c>
      <c r="BH7" s="149">
        <f t="shared" si="39"/>
        <v>-0.23688448551362304</v>
      </c>
      <c r="BI7" s="152"/>
      <c r="BJ7" s="147">
        <v>0</v>
      </c>
      <c r="BK7" s="147">
        <v>0</v>
      </c>
      <c r="BL7" s="147">
        <v>0</v>
      </c>
      <c r="BM7" s="147">
        <v>0</v>
      </c>
      <c r="BN7" s="148">
        <v>0</v>
      </c>
      <c r="BO7" s="148">
        <v>0</v>
      </c>
      <c r="BP7" s="148">
        <f t="shared" si="40"/>
        <v>0</v>
      </c>
      <c r="BQ7" s="148">
        <f t="shared" si="41"/>
        <v>0</v>
      </c>
      <c r="BR7" s="148">
        <f t="shared" si="42"/>
        <v>0</v>
      </c>
      <c r="BS7" s="148">
        <f t="shared" si="43"/>
        <v>0</v>
      </c>
      <c r="BT7" s="149">
        <f t="shared" si="44"/>
        <v>0</v>
      </c>
      <c r="BU7" s="149">
        <f t="shared" si="45"/>
        <v>0</v>
      </c>
      <c r="BV7" s="149">
        <f t="shared" si="46"/>
        <v>0</v>
      </c>
      <c r="BW7" s="149">
        <f t="shared" si="47"/>
        <v>0</v>
      </c>
      <c r="BX7" s="153"/>
      <c r="BY7" s="147">
        <v>43652.227894919502</v>
      </c>
      <c r="BZ7" s="147">
        <v>43164.996740067501</v>
      </c>
      <c r="CA7" s="147">
        <v>41872.011847970098</v>
      </c>
      <c r="CB7" s="147">
        <v>43652.227890000002</v>
      </c>
      <c r="CC7" s="148">
        <v>43578.078616606945</v>
      </c>
      <c r="CD7" s="148">
        <v>43555.833596513599</v>
      </c>
      <c r="CE7" s="148">
        <f t="shared" si="48"/>
        <v>-487.23115485200105</v>
      </c>
      <c r="CF7" s="148">
        <f t="shared" si="49"/>
        <v>-1292.9848920974036</v>
      </c>
      <c r="CG7" s="148">
        <f t="shared" si="50"/>
        <v>-413.08187653944333</v>
      </c>
      <c r="CH7" s="148">
        <f t="shared" si="51"/>
        <v>-1683.8217485435016</v>
      </c>
      <c r="CI7" s="149">
        <f t="shared" si="52"/>
        <v>-2.9954476769303278E-2</v>
      </c>
      <c r="CJ7" s="149">
        <f t="shared" si="53"/>
        <v>-5.1046353578489655E-4</v>
      </c>
      <c r="CK7" s="149">
        <f t="shared" si="54"/>
        <v>-1.1161656079155305E-2</v>
      </c>
      <c r="CL7" s="149">
        <f t="shared" si="55"/>
        <v>-1.6986366327030834E-3</v>
      </c>
      <c r="CM7" s="150"/>
      <c r="CN7" s="147">
        <v>6270.7070999999996</v>
      </c>
      <c r="CO7" s="147">
        <v>6270.7070999999996</v>
      </c>
      <c r="CP7" s="147">
        <v>6270.7070999999996</v>
      </c>
      <c r="CQ7" s="147">
        <v>6270.7070999999996</v>
      </c>
      <c r="CR7" s="147">
        <v>6270.7070999999996</v>
      </c>
      <c r="CS7" s="147">
        <v>6270.7070999999996</v>
      </c>
      <c r="CT7" s="148">
        <f t="shared" si="56"/>
        <v>0</v>
      </c>
      <c r="CU7" s="148">
        <f t="shared" si="57"/>
        <v>0</v>
      </c>
      <c r="CV7" s="148">
        <f t="shared" si="58"/>
        <v>0</v>
      </c>
      <c r="CW7" s="148">
        <f t="shared" si="59"/>
        <v>0</v>
      </c>
      <c r="CX7" s="149">
        <f t="shared" si="60"/>
        <v>0</v>
      </c>
      <c r="CY7" s="149">
        <f t="shared" si="61"/>
        <v>0</v>
      </c>
      <c r="CZ7" s="149">
        <f t="shared" si="62"/>
        <v>0</v>
      </c>
      <c r="DA7" s="149">
        <f t="shared" si="63"/>
        <v>0</v>
      </c>
      <c r="DB7" s="151"/>
      <c r="DC7" s="147">
        <v>138975.84488261299</v>
      </c>
      <c r="DD7" s="147">
        <v>95548.864237698581</v>
      </c>
      <c r="DE7" s="147">
        <v>84697.432448795997</v>
      </c>
      <c r="DF7" s="147">
        <v>109231.27208412949</v>
      </c>
      <c r="DG7" s="148">
        <v>72611.820879999999</v>
      </c>
      <c r="DH7" s="148">
        <v>59979.758541572199</v>
      </c>
      <c r="DI7" s="148">
        <f t="shared" si="64"/>
        <v>-43426.980644914409</v>
      </c>
      <c r="DJ7" s="148">
        <f t="shared" si="65"/>
        <v>-10851.431788902584</v>
      </c>
      <c r="DK7" s="148">
        <f t="shared" si="66"/>
        <v>22937.043357698582</v>
      </c>
      <c r="DL7" s="148">
        <f t="shared" si="67"/>
        <v>24717.673907223798</v>
      </c>
      <c r="DM7" s="149">
        <f t="shared" si="68"/>
        <v>-0.11356944821350558</v>
      </c>
      <c r="DN7" s="149">
        <f t="shared" si="69"/>
        <v>-0.17396702334877187</v>
      </c>
      <c r="DO7" s="149">
        <f t="shared" si="70"/>
        <v>-0.31247862304125829</v>
      </c>
      <c r="DP7" s="149">
        <f t="shared" si="71"/>
        <v>-0.33524695360066242</v>
      </c>
      <c r="DQ7" s="151"/>
      <c r="DR7" s="147">
        <v>33800.0788945108</v>
      </c>
      <c r="DS7" s="147">
        <v>26128.591891</v>
      </c>
      <c r="DT7" s="147">
        <v>23160.845979437501</v>
      </c>
      <c r="DU7" s="147">
        <v>33800.078889999997</v>
      </c>
      <c r="DV7" s="148">
        <v>26128.591891</v>
      </c>
      <c r="DW7" s="148">
        <v>23160.845979437501</v>
      </c>
      <c r="DX7" s="148">
        <f t="shared" si="72"/>
        <v>-7671.4870035107997</v>
      </c>
      <c r="DY7" s="148">
        <f t="shared" si="73"/>
        <v>-2967.7459115624988</v>
      </c>
      <c r="DZ7" s="148">
        <f t="shared" si="74"/>
        <v>0</v>
      </c>
      <c r="EA7" s="148">
        <f t="shared" si="75"/>
        <v>0</v>
      </c>
      <c r="EB7" s="149">
        <f t="shared" si="76"/>
        <v>-0.11358231335017864</v>
      </c>
      <c r="EC7" s="149">
        <f t="shared" si="77"/>
        <v>-0.11358231335017864</v>
      </c>
      <c r="ED7" s="149">
        <f t="shared" si="78"/>
        <v>-0.22696654133421756</v>
      </c>
      <c r="EE7" s="149">
        <f t="shared" si="79"/>
        <v>-0.22696654123105206</v>
      </c>
      <c r="EF7" s="150"/>
      <c r="EG7" s="147">
        <v>0</v>
      </c>
      <c r="EH7" s="147">
        <v>0</v>
      </c>
      <c r="EI7" s="147">
        <v>0</v>
      </c>
      <c r="EJ7" s="147">
        <v>0</v>
      </c>
      <c r="EK7" s="147">
        <v>0</v>
      </c>
      <c r="EL7" s="147">
        <v>0</v>
      </c>
      <c r="EM7" s="148">
        <f t="shared" si="80"/>
        <v>0</v>
      </c>
      <c r="EN7" s="148">
        <f t="shared" si="81"/>
        <v>0</v>
      </c>
      <c r="EO7" s="148">
        <f t="shared" si="82"/>
        <v>0</v>
      </c>
      <c r="EP7" s="148">
        <f t="shared" si="83"/>
        <v>0</v>
      </c>
      <c r="EQ7" s="149">
        <f t="shared" si="84"/>
        <v>0</v>
      </c>
      <c r="ER7" s="149">
        <f t="shared" si="85"/>
        <v>0</v>
      </c>
      <c r="ES7" s="149">
        <f t="shared" si="86"/>
        <v>0</v>
      </c>
      <c r="ET7" s="149">
        <f t="shared" si="87"/>
        <v>0</v>
      </c>
      <c r="EU7" s="151"/>
      <c r="EV7" s="147">
        <v>0</v>
      </c>
      <c r="EW7" s="147">
        <v>0</v>
      </c>
      <c r="EX7" s="147">
        <v>0</v>
      </c>
      <c r="EY7" s="147">
        <v>0</v>
      </c>
      <c r="EZ7" s="147">
        <v>0</v>
      </c>
      <c r="FA7" s="147">
        <v>0</v>
      </c>
      <c r="FB7" s="148">
        <f t="shared" si="88"/>
        <v>0</v>
      </c>
      <c r="FC7" s="148">
        <f t="shared" si="89"/>
        <v>0</v>
      </c>
      <c r="FD7" s="148">
        <f t="shared" si="90"/>
        <v>0</v>
      </c>
      <c r="FE7" s="148">
        <f t="shared" si="91"/>
        <v>0</v>
      </c>
      <c r="FF7" s="149">
        <f t="shared" si="92"/>
        <v>0</v>
      </c>
      <c r="FG7" s="149">
        <f t="shared" si="93"/>
        <v>0</v>
      </c>
      <c r="FH7" s="149">
        <f t="shared" si="94"/>
        <v>0</v>
      </c>
      <c r="FI7" s="149">
        <f t="shared" si="95"/>
        <v>0</v>
      </c>
      <c r="FJ7" s="151"/>
    </row>
    <row r="8" spans="1:166" s="144" customFormat="1">
      <c r="A8" s="154" t="s">
        <v>5</v>
      </c>
      <c r="B8" s="147">
        <f t="shared" si="0"/>
        <v>129736.04212672227</v>
      </c>
      <c r="C8" s="147">
        <f t="shared" si="1"/>
        <v>88659.970858852786</v>
      </c>
      <c r="D8" s="147">
        <f t="shared" si="2"/>
        <v>80786.944299321578</v>
      </c>
      <c r="E8" s="147">
        <f t="shared" si="3"/>
        <v>116687.53207149346</v>
      </c>
      <c r="F8" s="147">
        <f t="shared" si="4"/>
        <v>74800.581477733009</v>
      </c>
      <c r="G8" s="147">
        <f t="shared" si="5"/>
        <v>67083.869586822373</v>
      </c>
      <c r="H8" s="148">
        <f t="shared" si="6"/>
        <v>-41076.071267869484</v>
      </c>
      <c r="I8" s="148">
        <f t="shared" si="7"/>
        <v>-7873.0265595312085</v>
      </c>
      <c r="J8" s="148">
        <f t="shared" si="8"/>
        <v>13859.389381119778</v>
      </c>
      <c r="K8" s="148">
        <f t="shared" si="9"/>
        <v>13703.074712499205</v>
      </c>
      <c r="L8" s="149">
        <f t="shared" si="10"/>
        <v>-8.880023852100194E-2</v>
      </c>
      <c r="M8" s="149">
        <f t="shared" si="11"/>
        <v>-0.10316379550081149</v>
      </c>
      <c r="N8" s="149">
        <f t="shared" si="12"/>
        <v>-0.31661264359943714</v>
      </c>
      <c r="O8" s="160">
        <f t="shared" si="13"/>
        <v>-0.35896680519472018</v>
      </c>
      <c r="P8" s="147">
        <f t="shared" si="14"/>
        <v>-41886.950593760455</v>
      </c>
      <c r="Q8" s="161">
        <v>6864.7497228368002</v>
      </c>
      <c r="R8" s="147">
        <v>2603.0693535</v>
      </c>
      <c r="S8" s="147">
        <v>2854.4339920999901</v>
      </c>
      <c r="T8" s="147">
        <v>6864.7497229999999</v>
      </c>
      <c r="U8" s="148">
        <v>2770.3000069999998</v>
      </c>
      <c r="V8" s="148">
        <v>2820.9</v>
      </c>
      <c r="W8" s="148">
        <f t="shared" si="15"/>
        <v>-4261.6803693368001</v>
      </c>
      <c r="X8" s="148">
        <f t="shared" si="16"/>
        <v>251.36463859999003</v>
      </c>
      <c r="Y8" s="148">
        <f t="shared" si="17"/>
        <v>-167.23065349999979</v>
      </c>
      <c r="Z8" s="148">
        <f t="shared" si="18"/>
        <v>33.533992099989973</v>
      </c>
      <c r="AA8" s="149">
        <f t="shared" si="19"/>
        <v>9.6564710526061678E-2</v>
      </c>
      <c r="AB8" s="149">
        <f t="shared" si="20"/>
        <v>1.8265167264247231E-2</v>
      </c>
      <c r="AC8" s="149">
        <f t="shared" si="21"/>
        <v>-0.62080637188557208</v>
      </c>
      <c r="AD8" s="149">
        <f t="shared" si="22"/>
        <v>-0.59644559251472073</v>
      </c>
      <c r="AE8" s="150">
        <f t="shared" si="23"/>
        <v>-4094.4497160000001</v>
      </c>
      <c r="AF8" s="147">
        <v>5824.2550950799896</v>
      </c>
      <c r="AG8" s="147">
        <v>5824.1735209933304</v>
      </c>
      <c r="AH8" s="147">
        <v>5822.67688321883</v>
      </c>
      <c r="AI8" s="147">
        <v>5824.2550950000004</v>
      </c>
      <c r="AJ8" s="148">
        <v>5829.903542</v>
      </c>
      <c r="AK8" s="148">
        <v>5854.1631169408902</v>
      </c>
      <c r="AL8" s="148">
        <f t="shared" si="24"/>
        <v>-8.1574086659202294E-2</v>
      </c>
      <c r="AM8" s="148">
        <f t="shared" si="25"/>
        <v>-1.4966377745004138</v>
      </c>
      <c r="AN8" s="148">
        <f t="shared" si="26"/>
        <v>-5.7300210066696309</v>
      </c>
      <c r="AO8" s="148">
        <f t="shared" si="27"/>
        <v>-31.486233722060206</v>
      </c>
      <c r="AP8" s="149">
        <f t="shared" si="28"/>
        <v>-2.5696998365618023E-4</v>
      </c>
      <c r="AQ8" s="149">
        <f t="shared" si="29"/>
        <v>4.1612309305151382E-3</v>
      </c>
      <c r="AR8" s="149">
        <f t="shared" si="30"/>
        <v>-1.4005926136049844E-5</v>
      </c>
      <c r="AS8" s="149">
        <f t="shared" si="31"/>
        <v>9.6981449264621847E-4</v>
      </c>
      <c r="AT8" s="151"/>
      <c r="AU8" s="147">
        <v>2835.2150045448702</v>
      </c>
      <c r="AV8" s="147">
        <v>1590.58114350396</v>
      </c>
      <c r="AW8" s="147">
        <v>1517.92729962115</v>
      </c>
      <c r="AX8" s="147">
        <v>2835.2150045448702</v>
      </c>
      <c r="AY8" s="148">
        <v>1590.658537</v>
      </c>
      <c r="AZ8" s="148">
        <v>1486.7734059772799</v>
      </c>
      <c r="BA8" s="148">
        <f t="shared" si="32"/>
        <v>-1244.6338610409102</v>
      </c>
      <c r="BB8" s="148">
        <f t="shared" si="33"/>
        <v>-72.653843882809952</v>
      </c>
      <c r="BC8" s="148">
        <f t="shared" si="34"/>
        <v>-7.7393496040031096E-2</v>
      </c>
      <c r="BD8" s="148">
        <f t="shared" si="35"/>
        <v>31.153893643870106</v>
      </c>
      <c r="BE8" s="149">
        <f t="shared" si="36"/>
        <v>-4.5677546335522158E-2</v>
      </c>
      <c r="BF8" s="149">
        <f t="shared" si="37"/>
        <v>-6.5309510876324611E-2</v>
      </c>
      <c r="BG8" s="149">
        <f t="shared" si="38"/>
        <v>-0.43899099681884907</v>
      </c>
      <c r="BH8" s="149">
        <f t="shared" si="39"/>
        <v>-0.43896369959591675</v>
      </c>
      <c r="BI8" s="152"/>
      <c r="BJ8" s="147">
        <v>1269.3400999999999</v>
      </c>
      <c r="BK8" s="147">
        <v>1528.64267187779</v>
      </c>
      <c r="BL8" s="147">
        <v>1604.2582400143001</v>
      </c>
      <c r="BM8" s="147">
        <v>1252.9339033700901</v>
      </c>
      <c r="BN8" s="148">
        <v>1655.076476</v>
      </c>
      <c r="BO8" s="148">
        <v>1787.9672680896001</v>
      </c>
      <c r="BP8" s="148">
        <f t="shared" si="40"/>
        <v>259.30257187779011</v>
      </c>
      <c r="BQ8" s="148">
        <f t="shared" si="41"/>
        <v>75.615568136510092</v>
      </c>
      <c r="BR8" s="148">
        <f t="shared" si="42"/>
        <v>-126.43380412220995</v>
      </c>
      <c r="BS8" s="148">
        <f t="shared" si="43"/>
        <v>-183.70902807530001</v>
      </c>
      <c r="BT8" s="149">
        <f t="shared" si="44"/>
        <v>4.946582319570058E-2</v>
      </c>
      <c r="BU8" s="149">
        <f t="shared" si="45"/>
        <v>8.029284085456373E-2</v>
      </c>
      <c r="BV8" s="149">
        <f t="shared" si="46"/>
        <v>0.20428139934899256</v>
      </c>
      <c r="BW8" s="149">
        <f t="shared" si="47"/>
        <v>0.32096072390430436</v>
      </c>
      <c r="BX8" s="152"/>
      <c r="BY8" s="147">
        <v>12554.1623150099</v>
      </c>
      <c r="BZ8" s="147">
        <v>12427.02399136</v>
      </c>
      <c r="CA8" s="147">
        <v>12264.45177863</v>
      </c>
      <c r="CB8" s="147">
        <v>12554.162319999999</v>
      </c>
      <c r="CC8" s="148">
        <v>12474.525242733003</v>
      </c>
      <c r="CD8" s="148">
        <v>12450.6183445233</v>
      </c>
      <c r="CE8" s="148">
        <f t="shared" si="48"/>
        <v>-127.13832364990049</v>
      </c>
      <c r="CF8" s="148">
        <f t="shared" si="49"/>
        <v>-162.57221272999959</v>
      </c>
      <c r="CG8" s="148">
        <f t="shared" si="50"/>
        <v>-47.50125137300347</v>
      </c>
      <c r="CH8" s="148">
        <f t="shared" si="51"/>
        <v>-186.16656589329978</v>
      </c>
      <c r="CI8" s="149">
        <f t="shared" si="52"/>
        <v>-1.3082151675496031E-2</v>
      </c>
      <c r="CJ8" s="149">
        <f t="shared" si="53"/>
        <v>-1.9164575600686829E-3</v>
      </c>
      <c r="CK8" s="149">
        <f t="shared" si="54"/>
        <v>-1.0127184949480257E-2</v>
      </c>
      <c r="CL8" s="149">
        <f t="shared" si="55"/>
        <v>-6.3434799739785531E-3</v>
      </c>
      <c r="CM8" s="150"/>
      <c r="CN8" s="147">
        <v>14.317899999999998</v>
      </c>
      <c r="CO8" s="147">
        <v>14.317899999999998</v>
      </c>
      <c r="CP8" s="147">
        <v>14.317899999999998</v>
      </c>
      <c r="CQ8" s="147">
        <v>14.317899999999998</v>
      </c>
      <c r="CR8" s="147">
        <v>14.317899999999998</v>
      </c>
      <c r="CS8" s="147">
        <v>14.317899999999998</v>
      </c>
      <c r="CT8" s="148">
        <f t="shared" si="56"/>
        <v>0</v>
      </c>
      <c r="CU8" s="148">
        <f t="shared" si="57"/>
        <v>0</v>
      </c>
      <c r="CV8" s="148">
        <f t="shared" si="58"/>
        <v>0</v>
      </c>
      <c r="CW8" s="148">
        <f t="shared" si="59"/>
        <v>0</v>
      </c>
      <c r="CX8" s="149">
        <f t="shared" si="60"/>
        <v>0</v>
      </c>
      <c r="CY8" s="149">
        <f t="shared" si="61"/>
        <v>0</v>
      </c>
      <c r="CZ8" s="149">
        <f t="shared" si="62"/>
        <v>0</v>
      </c>
      <c r="DA8" s="149">
        <f t="shared" si="63"/>
        <v>0</v>
      </c>
      <c r="DB8" s="151"/>
      <c r="DC8" s="147">
        <v>82676.953302989205</v>
      </c>
      <c r="DD8" s="147">
        <v>52053.020564617691</v>
      </c>
      <c r="DE8" s="147">
        <v>45573.761068061402</v>
      </c>
      <c r="DF8" s="147">
        <v>69644.849435578508</v>
      </c>
      <c r="DG8" s="148">
        <v>37846.658060000002</v>
      </c>
      <c r="DH8" s="148">
        <v>31534.012413615401</v>
      </c>
      <c r="DI8" s="148">
        <f t="shared" si="64"/>
        <v>-30623.932738371514</v>
      </c>
      <c r="DJ8" s="148">
        <f t="shared" si="65"/>
        <v>-6479.2594965562894</v>
      </c>
      <c r="DK8" s="148">
        <f t="shared" si="66"/>
        <v>14206.362504617689</v>
      </c>
      <c r="DL8" s="148">
        <f t="shared" si="67"/>
        <v>14039.748654446001</v>
      </c>
      <c r="DM8" s="149">
        <f t="shared" si="68"/>
        <v>-0.12447422697618579</v>
      </c>
      <c r="DN8" s="149">
        <f t="shared" si="69"/>
        <v>-0.1667953253990585</v>
      </c>
      <c r="DO8" s="149">
        <f t="shared" si="70"/>
        <v>-0.37040470790140134</v>
      </c>
      <c r="DP8" s="149">
        <f t="shared" si="71"/>
        <v>-0.45657635321606715</v>
      </c>
      <c r="DQ8" s="151"/>
      <c r="DR8" s="147">
        <v>17697.0486862615</v>
      </c>
      <c r="DS8" s="147">
        <v>12619.141713000001</v>
      </c>
      <c r="DT8" s="147">
        <v>11135.117137675899</v>
      </c>
      <c r="DU8" s="147">
        <v>17697.04869</v>
      </c>
      <c r="DV8" s="148">
        <v>12619.141713000001</v>
      </c>
      <c r="DW8" s="148">
        <v>11135.117137675899</v>
      </c>
      <c r="DX8" s="148">
        <f t="shared" si="72"/>
        <v>-5077.9069732614989</v>
      </c>
      <c r="DY8" s="148">
        <f t="shared" si="73"/>
        <v>-1484.0245753241015</v>
      </c>
      <c r="DZ8" s="148">
        <f t="shared" si="74"/>
        <v>0</v>
      </c>
      <c r="EA8" s="148">
        <f t="shared" si="75"/>
        <v>0</v>
      </c>
      <c r="EB8" s="149">
        <f t="shared" si="76"/>
        <v>-0.11760107058590899</v>
      </c>
      <c r="EC8" s="149">
        <f t="shared" si="77"/>
        <v>-0.11760107058590899</v>
      </c>
      <c r="ED8" s="149">
        <f t="shared" si="78"/>
        <v>-0.28693524345692506</v>
      </c>
      <c r="EE8" s="149">
        <f t="shared" si="79"/>
        <v>-0.2869352436075599</v>
      </c>
      <c r="EF8" s="150"/>
      <c r="EG8" s="147">
        <v>0</v>
      </c>
      <c r="EH8" s="147">
        <v>0</v>
      </c>
      <c r="EI8" s="147">
        <v>0</v>
      </c>
      <c r="EJ8" s="147">
        <v>0</v>
      </c>
      <c r="EK8" s="147">
        <v>0</v>
      </c>
      <c r="EL8" s="147">
        <v>0</v>
      </c>
      <c r="EM8" s="148">
        <f t="shared" si="80"/>
        <v>0</v>
      </c>
      <c r="EN8" s="148">
        <f t="shared" si="81"/>
        <v>0</v>
      </c>
      <c r="EO8" s="148">
        <f t="shared" si="82"/>
        <v>0</v>
      </c>
      <c r="EP8" s="148">
        <f t="shared" si="83"/>
        <v>0</v>
      </c>
      <c r="EQ8" s="149">
        <f t="shared" si="84"/>
        <v>0</v>
      </c>
      <c r="ER8" s="149">
        <f t="shared" si="85"/>
        <v>0</v>
      </c>
      <c r="ES8" s="149">
        <f t="shared" si="86"/>
        <v>0</v>
      </c>
      <c r="ET8" s="149">
        <f t="shared" si="87"/>
        <v>0</v>
      </c>
      <c r="EU8" s="151"/>
      <c r="EV8" s="147">
        <v>0</v>
      </c>
      <c r="EW8" s="147">
        <v>0</v>
      </c>
      <c r="EX8" s="147">
        <v>0</v>
      </c>
      <c r="EY8" s="147">
        <v>0</v>
      </c>
      <c r="EZ8" s="147">
        <v>0</v>
      </c>
      <c r="FA8" s="147">
        <v>0</v>
      </c>
      <c r="FB8" s="148">
        <f t="shared" si="88"/>
        <v>0</v>
      </c>
      <c r="FC8" s="148">
        <f t="shared" si="89"/>
        <v>0</v>
      </c>
      <c r="FD8" s="148">
        <f t="shared" si="90"/>
        <v>0</v>
      </c>
      <c r="FE8" s="148">
        <f t="shared" si="91"/>
        <v>0</v>
      </c>
      <c r="FF8" s="149">
        <f t="shared" si="92"/>
        <v>0</v>
      </c>
      <c r="FG8" s="149">
        <f t="shared" si="93"/>
        <v>0</v>
      </c>
      <c r="FH8" s="149">
        <f t="shared" si="94"/>
        <v>0</v>
      </c>
      <c r="FI8" s="149">
        <f t="shared" si="95"/>
        <v>0</v>
      </c>
      <c r="FJ8" s="151"/>
    </row>
    <row r="9" spans="1:166" s="144" customFormat="1">
      <c r="A9" s="154" t="s">
        <v>6</v>
      </c>
      <c r="B9" s="147">
        <f t="shared" si="0"/>
        <v>58485.741235917209</v>
      </c>
      <c r="C9" s="147">
        <f t="shared" si="1"/>
        <v>35549.479571382682</v>
      </c>
      <c r="D9" s="147">
        <f t="shared" si="2"/>
        <v>31729.119863631724</v>
      </c>
      <c r="E9" s="147">
        <f t="shared" si="3"/>
        <v>58901.780541646549</v>
      </c>
      <c r="F9" s="147">
        <f t="shared" si="4"/>
        <v>39686.770353482003</v>
      </c>
      <c r="G9" s="147">
        <f t="shared" si="5"/>
        <v>37352.873724664467</v>
      </c>
      <c r="H9" s="148">
        <f t="shared" si="6"/>
        <v>-22936.261664534526</v>
      </c>
      <c r="I9" s="148">
        <f t="shared" si="7"/>
        <v>-3820.3597077509585</v>
      </c>
      <c r="J9" s="148">
        <f t="shared" si="8"/>
        <v>-4137.2907820993205</v>
      </c>
      <c r="K9" s="148">
        <f t="shared" si="9"/>
        <v>-5623.7538610327429</v>
      </c>
      <c r="L9" s="149">
        <f t="shared" si="10"/>
        <v>-0.10746598132554229</v>
      </c>
      <c r="M9" s="149">
        <f t="shared" si="11"/>
        <v>-5.8807925362280501E-2</v>
      </c>
      <c r="N9" s="149">
        <f t="shared" si="12"/>
        <v>-0.39216843592723299</v>
      </c>
      <c r="O9" s="160">
        <f t="shared" si="13"/>
        <v>-0.32622121116658875</v>
      </c>
      <c r="P9" s="147">
        <f t="shared" si="14"/>
        <v>-19215.010188164546</v>
      </c>
      <c r="Q9" s="161">
        <v>11916.757688834899</v>
      </c>
      <c r="R9" s="147">
        <v>2638.6880484899998</v>
      </c>
      <c r="S9" s="147">
        <v>1701.40319479</v>
      </c>
      <c r="T9" s="147">
        <v>11916.75769</v>
      </c>
      <c r="U9" s="148">
        <v>4638.5000042000001</v>
      </c>
      <c r="V9" s="148">
        <v>4512.8999999799898</v>
      </c>
      <c r="W9" s="148">
        <f t="shared" si="15"/>
        <v>-9278.0696403449001</v>
      </c>
      <c r="X9" s="148">
        <f t="shared" si="16"/>
        <v>-937.28485369999976</v>
      </c>
      <c r="Y9" s="148">
        <f t="shared" si="17"/>
        <v>-1999.8119557100003</v>
      </c>
      <c r="Z9" s="148">
        <f t="shared" si="18"/>
        <v>-2811.4968051899896</v>
      </c>
      <c r="AA9" s="149">
        <f t="shared" si="19"/>
        <v>-0.35520866297035941</v>
      </c>
      <c r="AB9" s="149">
        <f t="shared" si="20"/>
        <v>-2.7077719975484291E-2</v>
      </c>
      <c r="AC9" s="149">
        <f t="shared" si="21"/>
        <v>-0.778573323601079</v>
      </c>
      <c r="AD9" s="149">
        <f t="shared" si="22"/>
        <v>-0.6107582175567422</v>
      </c>
      <c r="AE9" s="150">
        <f t="shared" si="23"/>
        <v>-7278.2576858000002</v>
      </c>
      <c r="AF9" s="147">
        <v>5567.46842577999</v>
      </c>
      <c r="AG9" s="147">
        <v>3974.8499643754999</v>
      </c>
      <c r="AH9" s="147">
        <v>3674.9357316518399</v>
      </c>
      <c r="AI9" s="147">
        <v>5567.4684260000004</v>
      </c>
      <c r="AJ9" s="148">
        <v>5567.0949909999999</v>
      </c>
      <c r="AK9" s="148">
        <v>5567.2545077720397</v>
      </c>
      <c r="AL9" s="148">
        <f t="shared" si="24"/>
        <v>-1592.6184614044901</v>
      </c>
      <c r="AM9" s="148">
        <f t="shared" si="25"/>
        <v>-299.91423272366001</v>
      </c>
      <c r="AN9" s="148">
        <f t="shared" si="26"/>
        <v>-1592.2450266245</v>
      </c>
      <c r="AO9" s="148">
        <f t="shared" si="27"/>
        <v>-1892.3187761201998</v>
      </c>
      <c r="AP9" s="149">
        <f t="shared" si="28"/>
        <v>-7.545296939799849E-2</v>
      </c>
      <c r="AQ9" s="149">
        <f t="shared" si="29"/>
        <v>2.8653502822860533E-5</v>
      </c>
      <c r="AR9" s="149">
        <f t="shared" si="30"/>
        <v>-0.28605792428564475</v>
      </c>
      <c r="AS9" s="149">
        <f t="shared" si="31"/>
        <v>-6.707447109291014E-5</v>
      </c>
      <c r="AT9" s="151"/>
      <c r="AU9" s="147">
        <v>2956.1578165733827</v>
      </c>
      <c r="AV9" s="147">
        <v>3297.66363898388</v>
      </c>
      <c r="AW9" s="147">
        <v>3394.7502995811501</v>
      </c>
      <c r="AX9" s="147">
        <v>5158.4072092757597</v>
      </c>
      <c r="AY9" s="148">
        <v>4515.7856700000002</v>
      </c>
      <c r="AZ9" s="148">
        <v>4148.3998809906097</v>
      </c>
      <c r="BA9" s="148">
        <f t="shared" si="32"/>
        <v>341.50582241049733</v>
      </c>
      <c r="BB9" s="148">
        <f t="shared" si="33"/>
        <v>97.086660597270111</v>
      </c>
      <c r="BC9" s="148">
        <f t="shared" si="34"/>
        <v>-1218.1220310161202</v>
      </c>
      <c r="BD9" s="148">
        <f t="shared" si="35"/>
        <v>-753.64958140945964</v>
      </c>
      <c r="BE9" s="149">
        <f t="shared" si="36"/>
        <v>2.9441044092412574E-2</v>
      </c>
      <c r="BF9" s="149">
        <f t="shared" si="37"/>
        <v>-8.1355895929708821E-2</v>
      </c>
      <c r="BG9" s="149">
        <f t="shared" si="38"/>
        <v>0.11552354224658827</v>
      </c>
      <c r="BH9" s="149">
        <f t="shared" si="39"/>
        <v>-0.12457751263223431</v>
      </c>
      <c r="BI9" s="152"/>
      <c r="BJ9" s="147">
        <v>2560</v>
      </c>
      <c r="BK9" s="147">
        <v>3083.0000000128998</v>
      </c>
      <c r="BL9" s="147">
        <v>3235.4000000139899</v>
      </c>
      <c r="BM9" s="147">
        <v>5307.7024733682101</v>
      </c>
      <c r="BN9" s="148">
        <v>7011.2665029999998</v>
      </c>
      <c r="BO9" s="148">
        <v>7574.2210068385903</v>
      </c>
      <c r="BP9" s="148">
        <f t="shared" si="40"/>
        <v>523.00000001289982</v>
      </c>
      <c r="BQ9" s="148">
        <f t="shared" si="41"/>
        <v>152.40000000109012</v>
      </c>
      <c r="BR9" s="148">
        <f t="shared" si="42"/>
        <v>-3928.2665029871</v>
      </c>
      <c r="BS9" s="148">
        <f t="shared" si="43"/>
        <v>-4338.8210068246008</v>
      </c>
      <c r="BT9" s="149">
        <f t="shared" si="44"/>
        <v>4.9432371067289149E-2</v>
      </c>
      <c r="BU9" s="149">
        <f t="shared" si="45"/>
        <v>8.0292840615559524E-2</v>
      </c>
      <c r="BV9" s="149">
        <f t="shared" si="46"/>
        <v>0.20429687500503899</v>
      </c>
      <c r="BW9" s="149">
        <f t="shared" si="47"/>
        <v>0.32096072418895905</v>
      </c>
      <c r="BX9" s="152"/>
      <c r="BY9" s="147">
        <v>2274.3871510215895</v>
      </c>
      <c r="BZ9" s="147">
        <v>2255.2441728696999</v>
      </c>
      <c r="CA9" s="147">
        <v>2193.5472105296899</v>
      </c>
      <c r="CB9" s="147">
        <v>3258.7844180000002</v>
      </c>
      <c r="CC9" s="148">
        <v>3247.8240391820009</v>
      </c>
      <c r="CD9" s="148">
        <v>3244.53373227048</v>
      </c>
      <c r="CE9" s="148">
        <f t="shared" si="48"/>
        <v>-19.142978151889565</v>
      </c>
      <c r="CF9" s="148">
        <f t="shared" si="49"/>
        <v>-61.696962340010032</v>
      </c>
      <c r="CG9" s="148">
        <f t="shared" si="50"/>
        <v>-992.57986631230096</v>
      </c>
      <c r="CH9" s="148">
        <f t="shared" si="51"/>
        <v>-1050.9865217407901</v>
      </c>
      <c r="CI9" s="149">
        <f t="shared" si="52"/>
        <v>-2.7357109745461988E-2</v>
      </c>
      <c r="CJ9" s="149">
        <f t="shared" si="53"/>
        <v>-1.0130804107077267E-3</v>
      </c>
      <c r="CK9" s="149">
        <f t="shared" si="54"/>
        <v>-8.4167632336874087E-3</v>
      </c>
      <c r="CL9" s="149">
        <f t="shared" si="55"/>
        <v>-3.3633335048060546E-3</v>
      </c>
      <c r="CM9" s="150"/>
      <c r="CN9" s="147">
        <v>22.540599999999998</v>
      </c>
      <c r="CO9" s="147">
        <v>22.540599999999998</v>
      </c>
      <c r="CP9" s="147">
        <v>22.540599999999998</v>
      </c>
      <c r="CQ9" s="147">
        <v>22.540599999999998</v>
      </c>
      <c r="CR9" s="147">
        <v>22.540599999999998</v>
      </c>
      <c r="CS9" s="147">
        <v>22.540599999999998</v>
      </c>
      <c r="CT9" s="148">
        <f t="shared" si="56"/>
        <v>0</v>
      </c>
      <c r="CU9" s="148">
        <f t="shared" si="57"/>
        <v>0</v>
      </c>
      <c r="CV9" s="148">
        <f t="shared" si="58"/>
        <v>0</v>
      </c>
      <c r="CW9" s="148">
        <f t="shared" si="59"/>
        <v>0</v>
      </c>
      <c r="CX9" s="149">
        <f t="shared" si="60"/>
        <v>0</v>
      </c>
      <c r="CY9" s="149">
        <f t="shared" si="61"/>
        <v>0</v>
      </c>
      <c r="CZ9" s="149">
        <f t="shared" si="62"/>
        <v>0</v>
      </c>
      <c r="DA9" s="149">
        <f t="shared" si="63"/>
        <v>0</v>
      </c>
      <c r="DB9" s="151"/>
      <c r="DC9" s="147">
        <v>28087.7386860404</v>
      </c>
      <c r="DD9" s="147">
        <v>16293.637470550695</v>
      </c>
      <c r="DE9" s="147">
        <v>13959.3843059879</v>
      </c>
      <c r="DF9" s="147">
        <v>22569.428857002589</v>
      </c>
      <c r="DG9" s="148">
        <v>10699.90287</v>
      </c>
      <c r="DH9" s="148">
        <v>8735.8654757355998</v>
      </c>
      <c r="DI9" s="148">
        <f t="shared" si="64"/>
        <v>-11794.101215489705</v>
      </c>
      <c r="DJ9" s="148">
        <f t="shared" si="65"/>
        <v>-2334.2531645627951</v>
      </c>
      <c r="DK9" s="148">
        <f t="shared" si="66"/>
        <v>5593.7346005506952</v>
      </c>
      <c r="DL9" s="148">
        <f t="shared" si="67"/>
        <v>5223.5188302523002</v>
      </c>
      <c r="DM9" s="149">
        <f t="shared" si="68"/>
        <v>-0.14326163625413604</v>
      </c>
      <c r="DN9" s="149">
        <f t="shared" si="69"/>
        <v>-0.18355656290779021</v>
      </c>
      <c r="DO9" s="149">
        <f t="shared" si="70"/>
        <v>-0.41990212695019735</v>
      </c>
      <c r="DP9" s="149">
        <f t="shared" si="71"/>
        <v>-0.52591166848778481</v>
      </c>
      <c r="DQ9" s="151"/>
      <c r="DR9" s="147">
        <v>5100.69086766695</v>
      </c>
      <c r="DS9" s="147">
        <v>3983.8556761</v>
      </c>
      <c r="DT9" s="147">
        <v>3547.15852107715</v>
      </c>
      <c r="DU9" s="147">
        <v>5100.6908679999997</v>
      </c>
      <c r="DV9" s="148">
        <v>3983.8556761</v>
      </c>
      <c r="DW9" s="148">
        <v>3547.15852107715</v>
      </c>
      <c r="DX9" s="148">
        <f t="shared" si="72"/>
        <v>-1116.83519156695</v>
      </c>
      <c r="DY9" s="148">
        <f t="shared" si="73"/>
        <v>-436.69715502284998</v>
      </c>
      <c r="DZ9" s="148">
        <f t="shared" si="74"/>
        <v>0</v>
      </c>
      <c r="EA9" s="148">
        <f t="shared" si="75"/>
        <v>0</v>
      </c>
      <c r="EB9" s="149">
        <f t="shared" si="76"/>
        <v>-0.10961671067621484</v>
      </c>
      <c r="EC9" s="149">
        <f t="shared" si="77"/>
        <v>-0.10961671067621484</v>
      </c>
      <c r="ED9" s="149">
        <f t="shared" si="78"/>
        <v>-0.21895763153311604</v>
      </c>
      <c r="EE9" s="149">
        <f t="shared" si="79"/>
        <v>-0.21895763158411422</v>
      </c>
      <c r="EF9" s="150"/>
      <c r="EG9" s="147">
        <v>0</v>
      </c>
      <c r="EH9" s="147">
        <v>0</v>
      </c>
      <c r="EI9" s="147">
        <v>0</v>
      </c>
      <c r="EJ9" s="147">
        <v>0</v>
      </c>
      <c r="EK9" s="147">
        <v>0</v>
      </c>
      <c r="EL9" s="147">
        <v>0</v>
      </c>
      <c r="EM9" s="148">
        <f t="shared" si="80"/>
        <v>0</v>
      </c>
      <c r="EN9" s="148">
        <f t="shared" si="81"/>
        <v>0</v>
      </c>
      <c r="EO9" s="148">
        <f t="shared" si="82"/>
        <v>0</v>
      </c>
      <c r="EP9" s="148">
        <f t="shared" si="83"/>
        <v>0</v>
      </c>
      <c r="EQ9" s="149">
        <f t="shared" si="84"/>
        <v>0</v>
      </c>
      <c r="ER9" s="149">
        <f t="shared" si="85"/>
        <v>0</v>
      </c>
      <c r="ES9" s="149">
        <f t="shared" si="86"/>
        <v>0</v>
      </c>
      <c r="ET9" s="149">
        <f t="shared" si="87"/>
        <v>0</v>
      </c>
      <c r="EU9" s="151"/>
      <c r="EV9" s="147">
        <v>0</v>
      </c>
      <c r="EW9" s="147">
        <v>0</v>
      </c>
      <c r="EX9" s="147">
        <v>0</v>
      </c>
      <c r="EY9" s="147">
        <v>0</v>
      </c>
      <c r="EZ9" s="147">
        <v>0</v>
      </c>
      <c r="FA9" s="147">
        <v>0</v>
      </c>
      <c r="FB9" s="148">
        <f t="shared" si="88"/>
        <v>0</v>
      </c>
      <c r="FC9" s="148">
        <f t="shared" si="89"/>
        <v>0</v>
      </c>
      <c r="FD9" s="148">
        <f t="shared" si="90"/>
        <v>0</v>
      </c>
      <c r="FE9" s="148">
        <f t="shared" si="91"/>
        <v>0</v>
      </c>
      <c r="FF9" s="149">
        <f t="shared" si="92"/>
        <v>0</v>
      </c>
      <c r="FG9" s="149">
        <f t="shared" si="93"/>
        <v>0</v>
      </c>
      <c r="FH9" s="149">
        <f t="shared" si="94"/>
        <v>0</v>
      </c>
      <c r="FI9" s="149">
        <f t="shared" si="95"/>
        <v>0</v>
      </c>
      <c r="FJ9" s="151"/>
    </row>
    <row r="10" spans="1:166" s="144" customFormat="1">
      <c r="A10" s="154" t="s">
        <v>7</v>
      </c>
      <c r="B10" s="147">
        <f t="shared" si="0"/>
        <v>16801.890340566275</v>
      </c>
      <c r="C10" s="147">
        <f t="shared" si="1"/>
        <v>11039.547359932589</v>
      </c>
      <c r="D10" s="147">
        <f t="shared" si="2"/>
        <v>9772.8382069049549</v>
      </c>
      <c r="E10" s="147">
        <f t="shared" si="3"/>
        <v>15903.613124345326</v>
      </c>
      <c r="F10" s="147">
        <f t="shared" si="4"/>
        <v>9802.464076622</v>
      </c>
      <c r="G10" s="147">
        <f t="shared" si="5"/>
        <v>8568.2726385218139</v>
      </c>
      <c r="H10" s="148">
        <f t="shared" si="6"/>
        <v>-5762.3429806336862</v>
      </c>
      <c r="I10" s="148">
        <f t="shared" si="7"/>
        <v>-1266.7091530276339</v>
      </c>
      <c r="J10" s="148">
        <f t="shared" si="8"/>
        <v>1237.0832833105887</v>
      </c>
      <c r="K10" s="148">
        <f t="shared" si="9"/>
        <v>1204.565568383141</v>
      </c>
      <c r="L10" s="149">
        <f t="shared" si="10"/>
        <v>-0.11474285237681782</v>
      </c>
      <c r="M10" s="149">
        <f t="shared" si="11"/>
        <v>-0.12590624443537848</v>
      </c>
      <c r="N10" s="149">
        <f t="shared" si="12"/>
        <v>-0.34295801626089401</v>
      </c>
      <c r="O10" s="160">
        <f t="shared" si="13"/>
        <v>-0.38363288895550773</v>
      </c>
      <c r="P10" s="147">
        <f t="shared" si="14"/>
        <v>-6101.1490477233256</v>
      </c>
      <c r="Q10" s="161">
        <v>492.18306100000001</v>
      </c>
      <c r="R10" s="147">
        <v>0</v>
      </c>
      <c r="S10" s="147">
        <v>0</v>
      </c>
      <c r="T10" s="147">
        <v>492.18306100000001</v>
      </c>
      <c r="U10" s="148">
        <v>1.6812674300000001</v>
      </c>
      <c r="V10" s="148">
        <v>1.44108528</v>
      </c>
      <c r="W10" s="148">
        <f t="shared" si="15"/>
        <v>-492.18306100000001</v>
      </c>
      <c r="X10" s="148">
        <f t="shared" si="16"/>
        <v>0</v>
      </c>
      <c r="Y10" s="148">
        <f t="shared" si="17"/>
        <v>-1.6812674300000001</v>
      </c>
      <c r="Z10" s="148">
        <f t="shared" si="18"/>
        <v>-1.44108528</v>
      </c>
      <c r="AA10" s="149">
        <f t="shared" si="19"/>
        <v>0</v>
      </c>
      <c r="AB10" s="149">
        <f t="shared" si="20"/>
        <v>-0.14285779032786003</v>
      </c>
      <c r="AC10" s="149">
        <f t="shared" si="21"/>
        <v>-1</v>
      </c>
      <c r="AD10" s="149">
        <f t="shared" si="22"/>
        <v>-0.99658406076270878</v>
      </c>
      <c r="AE10" s="150">
        <f t="shared" si="23"/>
        <v>-490.50179357000002</v>
      </c>
      <c r="AF10" s="147">
        <v>501.32736779999999</v>
      </c>
      <c r="AG10" s="147">
        <v>501.32711904192001</v>
      </c>
      <c r="AH10" s="147">
        <v>501.32721906232899</v>
      </c>
      <c r="AI10" s="147">
        <v>501.32736779999999</v>
      </c>
      <c r="AJ10" s="148">
        <v>501.32708710000003</v>
      </c>
      <c r="AK10" s="148">
        <v>501.32727745</v>
      </c>
      <c r="AL10" s="148">
        <f t="shared" si="24"/>
        <v>-2.4875807997659649E-4</v>
      </c>
      <c r="AM10" s="148">
        <f t="shared" si="25"/>
        <v>1.0002040897916231E-4</v>
      </c>
      <c r="AN10" s="148">
        <f t="shared" si="26"/>
        <v>3.1941919985456479E-5</v>
      </c>
      <c r="AO10" s="148">
        <f t="shared" si="27"/>
        <v>-5.8387671003856667E-5</v>
      </c>
      <c r="AP10" s="149">
        <f t="shared" si="28"/>
        <v>1.9951126755382805E-7</v>
      </c>
      <c r="AQ10" s="149">
        <f t="shared" si="29"/>
        <v>3.7969223061451343E-7</v>
      </c>
      <c r="AR10" s="149">
        <f t="shared" si="30"/>
        <v>-4.9619888311351129E-7</v>
      </c>
      <c r="AS10" s="149">
        <f t="shared" si="31"/>
        <v>-5.5991357741721311E-7</v>
      </c>
      <c r="AT10" s="151"/>
      <c r="AU10" s="147">
        <v>570.26254881314401</v>
      </c>
      <c r="AV10" s="147">
        <v>478.29433780638902</v>
      </c>
      <c r="AW10" s="147">
        <v>463.89168537772503</v>
      </c>
      <c r="AX10" s="147">
        <v>570.26254881314401</v>
      </c>
      <c r="AY10" s="148">
        <v>478.2994721</v>
      </c>
      <c r="AZ10" s="148">
        <v>459.730290359214</v>
      </c>
      <c r="BA10" s="148">
        <f t="shared" si="32"/>
        <v>-91.968211006754984</v>
      </c>
      <c r="BB10" s="148">
        <f t="shared" si="33"/>
        <v>-14.402652428663998</v>
      </c>
      <c r="BC10" s="148">
        <f t="shared" si="34"/>
        <v>-5.1342936109790571E-3</v>
      </c>
      <c r="BD10" s="148">
        <f t="shared" si="35"/>
        <v>4.1613950185110298</v>
      </c>
      <c r="BE10" s="149">
        <f t="shared" si="36"/>
        <v>-3.0112529650087799E-2</v>
      </c>
      <c r="BF10" s="149">
        <f t="shared" si="37"/>
        <v>-3.8823337310528484E-2</v>
      </c>
      <c r="BG10" s="149">
        <f t="shared" si="38"/>
        <v>-0.16127345412768793</v>
      </c>
      <c r="BH10" s="149">
        <f t="shared" si="39"/>
        <v>-0.1612644507421041</v>
      </c>
      <c r="BI10" s="152"/>
      <c r="BJ10" s="147">
        <v>1.2384207</v>
      </c>
      <c r="BK10" s="147">
        <v>1.49140717469999</v>
      </c>
      <c r="BL10" s="147">
        <v>1.56518085849999</v>
      </c>
      <c r="BM10" s="147">
        <v>1.2224142682000001</v>
      </c>
      <c r="BN10" s="148">
        <v>1.614761237</v>
      </c>
      <c r="BO10" s="148">
        <v>1.7444150034999899</v>
      </c>
      <c r="BP10" s="148">
        <f t="shared" si="40"/>
        <v>0.25298647469998992</v>
      </c>
      <c r="BQ10" s="148">
        <f t="shared" si="41"/>
        <v>7.3773683800000045E-2</v>
      </c>
      <c r="BR10" s="148">
        <f t="shared" si="42"/>
        <v>-0.12335406230001</v>
      </c>
      <c r="BS10" s="148">
        <f t="shared" si="43"/>
        <v>-0.1792341449999999</v>
      </c>
      <c r="BT10" s="149">
        <f t="shared" si="44"/>
        <v>4.946582331873272E-2</v>
      </c>
      <c r="BU10" s="149">
        <f t="shared" si="45"/>
        <v>8.0292840532181997E-2</v>
      </c>
      <c r="BV10" s="149">
        <f t="shared" si="46"/>
        <v>0.20428152945117109</v>
      </c>
      <c r="BW10" s="149">
        <f t="shared" si="47"/>
        <v>0.32096072420500221</v>
      </c>
      <c r="BX10" s="152"/>
      <c r="BY10" s="147">
        <v>1739.7667813058899</v>
      </c>
      <c r="BZ10" s="147">
        <v>1726.0107181798801</v>
      </c>
      <c r="CA10" s="147">
        <v>1686.62852985467</v>
      </c>
      <c r="CB10" s="147">
        <v>1739.766781</v>
      </c>
      <c r="CC10" s="148">
        <v>1738.6981690550001</v>
      </c>
      <c r="CD10" s="148">
        <v>1738.3775978920701</v>
      </c>
      <c r="CE10" s="148">
        <f t="shared" si="48"/>
        <v>-13.756063126009849</v>
      </c>
      <c r="CF10" s="148">
        <f t="shared" si="49"/>
        <v>-39.382188325210109</v>
      </c>
      <c r="CG10" s="148">
        <f t="shared" si="50"/>
        <v>-12.687450875120021</v>
      </c>
      <c r="CH10" s="148">
        <f t="shared" si="51"/>
        <v>-51.749068037400093</v>
      </c>
      <c r="CI10" s="149">
        <f t="shared" si="52"/>
        <v>-2.2816885150481324E-2</v>
      </c>
      <c r="CJ10" s="149">
        <f t="shared" si="53"/>
        <v>-1.843742454184963E-4</v>
      </c>
      <c r="CK10" s="149">
        <f t="shared" si="54"/>
        <v>-7.906843189455762E-3</v>
      </c>
      <c r="CL10" s="149">
        <f t="shared" si="55"/>
        <v>-6.1422712323872658E-4</v>
      </c>
      <c r="CM10" s="150"/>
      <c r="CN10" s="147">
        <v>0</v>
      </c>
      <c r="CO10" s="147">
        <v>0</v>
      </c>
      <c r="CP10" s="147">
        <v>0</v>
      </c>
      <c r="CQ10" s="147">
        <v>0</v>
      </c>
      <c r="CR10" s="147">
        <v>0</v>
      </c>
      <c r="CS10" s="147">
        <v>0</v>
      </c>
      <c r="CT10" s="148">
        <f t="shared" si="56"/>
        <v>0</v>
      </c>
      <c r="CU10" s="148">
        <f t="shared" si="57"/>
        <v>0</v>
      </c>
      <c r="CV10" s="148">
        <f t="shared" si="58"/>
        <v>0</v>
      </c>
      <c r="CW10" s="148">
        <f t="shared" si="59"/>
        <v>0</v>
      </c>
      <c r="CX10" s="149">
        <f t="shared" si="60"/>
        <v>0</v>
      </c>
      <c r="CY10" s="149">
        <f t="shared" si="61"/>
        <v>0</v>
      </c>
      <c r="CZ10" s="149">
        <f t="shared" si="62"/>
        <v>0</v>
      </c>
      <c r="DA10" s="149">
        <f t="shared" si="63"/>
        <v>0</v>
      </c>
      <c r="DB10" s="151"/>
      <c r="DC10" s="147">
        <v>10574.916632185899</v>
      </c>
      <c r="DD10" s="147">
        <v>6108.5943520297005</v>
      </c>
      <c r="DE10" s="147">
        <v>5182.7894533313001</v>
      </c>
      <c r="DF10" s="147">
        <v>9676.6554224639804</v>
      </c>
      <c r="DG10" s="148">
        <v>4857.0138939999997</v>
      </c>
      <c r="DH10" s="148">
        <v>3929.0158341166002</v>
      </c>
      <c r="DI10" s="148">
        <f t="shared" si="64"/>
        <v>-4466.3222801561988</v>
      </c>
      <c r="DJ10" s="148">
        <f t="shared" si="65"/>
        <v>-925.80489869840039</v>
      </c>
      <c r="DK10" s="148">
        <f t="shared" si="66"/>
        <v>1251.5804580297008</v>
      </c>
      <c r="DL10" s="148">
        <f t="shared" si="67"/>
        <v>1253.7736192146999</v>
      </c>
      <c r="DM10" s="149">
        <f t="shared" si="68"/>
        <v>-0.15155776359430112</v>
      </c>
      <c r="DN10" s="149">
        <f t="shared" si="69"/>
        <v>-0.19106349706550779</v>
      </c>
      <c r="DO10" s="149">
        <f t="shared" si="70"/>
        <v>-0.42235059012781861</v>
      </c>
      <c r="DP10" s="149">
        <f t="shared" si="71"/>
        <v>-0.49806894201020835</v>
      </c>
      <c r="DQ10" s="151"/>
      <c r="DR10" s="147">
        <v>2922.19552876134</v>
      </c>
      <c r="DS10" s="147">
        <v>2223.8294256999998</v>
      </c>
      <c r="DT10" s="147">
        <v>1936.6361384204299</v>
      </c>
      <c r="DU10" s="147">
        <v>2922.1955290000001</v>
      </c>
      <c r="DV10" s="148">
        <v>2223.8294256999998</v>
      </c>
      <c r="DW10" s="148">
        <v>1936.6361384204299</v>
      </c>
      <c r="DX10" s="148">
        <f t="shared" si="72"/>
        <v>-698.36610306134025</v>
      </c>
      <c r="DY10" s="148">
        <f t="shared" si="73"/>
        <v>-287.19328727956986</v>
      </c>
      <c r="DZ10" s="148">
        <f t="shared" si="74"/>
        <v>0</v>
      </c>
      <c r="EA10" s="148">
        <f t="shared" si="75"/>
        <v>0</v>
      </c>
      <c r="EB10" s="149">
        <f t="shared" si="76"/>
        <v>-0.12914357727286993</v>
      </c>
      <c r="EC10" s="149">
        <f t="shared" si="77"/>
        <v>-0.12914357727286993</v>
      </c>
      <c r="ED10" s="149">
        <f t="shared" si="78"/>
        <v>-0.23898678106504517</v>
      </c>
      <c r="EE10" s="149">
        <f t="shared" si="79"/>
        <v>-0.23898678112719823</v>
      </c>
      <c r="EF10" s="150"/>
      <c r="EG10" s="147">
        <v>0</v>
      </c>
      <c r="EH10" s="147">
        <v>0</v>
      </c>
      <c r="EI10" s="147">
        <v>0</v>
      </c>
      <c r="EJ10" s="147">
        <v>0</v>
      </c>
      <c r="EK10" s="147">
        <v>0</v>
      </c>
      <c r="EL10" s="147">
        <v>0</v>
      </c>
      <c r="EM10" s="148">
        <f t="shared" si="80"/>
        <v>0</v>
      </c>
      <c r="EN10" s="148">
        <f t="shared" si="81"/>
        <v>0</v>
      </c>
      <c r="EO10" s="148">
        <f t="shared" si="82"/>
        <v>0</v>
      </c>
      <c r="EP10" s="148">
        <f t="shared" si="83"/>
        <v>0</v>
      </c>
      <c r="EQ10" s="149">
        <f t="shared" si="84"/>
        <v>0</v>
      </c>
      <c r="ER10" s="149">
        <f t="shared" si="85"/>
        <v>0</v>
      </c>
      <c r="ES10" s="149">
        <f t="shared" si="86"/>
        <v>0</v>
      </c>
      <c r="ET10" s="149">
        <f t="shared" si="87"/>
        <v>0</v>
      </c>
      <c r="EU10" s="151"/>
      <c r="EV10" s="147">
        <v>0</v>
      </c>
      <c r="EW10" s="147">
        <v>0</v>
      </c>
      <c r="EX10" s="147">
        <v>0</v>
      </c>
      <c r="EY10" s="147">
        <v>0</v>
      </c>
      <c r="EZ10" s="147">
        <v>0</v>
      </c>
      <c r="FA10" s="147">
        <v>0</v>
      </c>
      <c r="FB10" s="148">
        <f t="shared" si="88"/>
        <v>0</v>
      </c>
      <c r="FC10" s="148">
        <f t="shared" si="89"/>
        <v>0</v>
      </c>
      <c r="FD10" s="148">
        <f t="shared" si="90"/>
        <v>0</v>
      </c>
      <c r="FE10" s="148">
        <f t="shared" si="91"/>
        <v>0</v>
      </c>
      <c r="FF10" s="149">
        <f t="shared" si="92"/>
        <v>0</v>
      </c>
      <c r="FG10" s="149">
        <f t="shared" si="93"/>
        <v>0</v>
      </c>
      <c r="FH10" s="149">
        <f t="shared" si="94"/>
        <v>0</v>
      </c>
      <c r="FI10" s="149">
        <f t="shared" si="95"/>
        <v>0</v>
      </c>
      <c r="FJ10" s="151"/>
    </row>
    <row r="11" spans="1:166" s="144" customFormat="1">
      <c r="A11" s="154" t="s">
        <v>8</v>
      </c>
      <c r="B11" s="147">
        <f t="shared" si="0"/>
        <v>1056174.0325188159</v>
      </c>
      <c r="C11" s="147">
        <f t="shared" si="1"/>
        <v>683733.1630129352</v>
      </c>
      <c r="D11" s="147">
        <f t="shared" si="2"/>
        <v>638227.43057688384</v>
      </c>
      <c r="E11" s="147">
        <f t="shared" si="3"/>
        <v>1064537.3941894355</v>
      </c>
      <c r="F11" s="147">
        <f t="shared" si="4"/>
        <v>863514.59007939091</v>
      </c>
      <c r="G11" s="147">
        <f t="shared" si="5"/>
        <v>795598.73544798838</v>
      </c>
      <c r="H11" s="148">
        <f t="shared" si="6"/>
        <v>-372440.86950588075</v>
      </c>
      <c r="I11" s="148">
        <f t="shared" si="7"/>
        <v>-45505.732436051359</v>
      </c>
      <c r="J11" s="148">
        <f t="shared" si="8"/>
        <v>-179781.42706645571</v>
      </c>
      <c r="K11" s="148">
        <f t="shared" si="9"/>
        <v>-157371.30487110454</v>
      </c>
      <c r="L11" s="149">
        <f t="shared" si="10"/>
        <v>-6.6554812458600107E-2</v>
      </c>
      <c r="M11" s="149">
        <f t="shared" si="11"/>
        <v>-7.8650500421953956E-2</v>
      </c>
      <c r="N11" s="149">
        <f t="shared" si="12"/>
        <v>-0.35263210232282022</v>
      </c>
      <c r="O11" s="160">
        <f t="shared" si="13"/>
        <v>-0.18883583160844081</v>
      </c>
      <c r="P11" s="147">
        <f t="shared" si="14"/>
        <v>-201022.80411004461</v>
      </c>
      <c r="Q11" s="161">
        <v>217282.123758167</v>
      </c>
      <c r="R11" s="147">
        <v>91072.296699389903</v>
      </c>
      <c r="S11" s="147">
        <v>100580.96538887</v>
      </c>
      <c r="T11" s="147">
        <v>217263.2928</v>
      </c>
      <c r="U11" s="148">
        <v>195673.321803</v>
      </c>
      <c r="V11" s="148">
        <v>180800.63905924</v>
      </c>
      <c r="W11" s="148">
        <f t="shared" si="15"/>
        <v>-126209.8270587771</v>
      </c>
      <c r="X11" s="148">
        <f t="shared" si="16"/>
        <v>9508.6686894800951</v>
      </c>
      <c r="Y11" s="148">
        <f t="shared" si="17"/>
        <v>-104601.0251036101</v>
      </c>
      <c r="Z11" s="148">
        <f t="shared" si="18"/>
        <v>-80219.673670370001</v>
      </c>
      <c r="AA11" s="149">
        <f t="shared" si="19"/>
        <v>0.10440791584367493</v>
      </c>
      <c r="AB11" s="149">
        <f t="shared" si="20"/>
        <v>-7.6007718409020111E-2</v>
      </c>
      <c r="AC11" s="149">
        <f t="shared" si="21"/>
        <v>-0.58085692865947625</v>
      </c>
      <c r="AD11" s="149">
        <f t="shared" si="22"/>
        <v>-9.9372382323573052E-2</v>
      </c>
      <c r="AE11" s="150">
        <f t="shared" si="23"/>
        <v>-21589.970996999997</v>
      </c>
      <c r="AF11" s="147">
        <v>53757.168349142601</v>
      </c>
      <c r="AG11" s="147">
        <v>47104.066086998697</v>
      </c>
      <c r="AH11" s="147">
        <v>50044.289563426202</v>
      </c>
      <c r="AI11" s="147">
        <v>53778.496870000003</v>
      </c>
      <c r="AJ11" s="148">
        <v>55016.722950000003</v>
      </c>
      <c r="AK11" s="148">
        <v>55343.105772804302</v>
      </c>
      <c r="AL11" s="148">
        <f t="shared" si="24"/>
        <v>-6653.1022621439042</v>
      </c>
      <c r="AM11" s="148">
        <f t="shared" si="25"/>
        <v>2940.2234764275054</v>
      </c>
      <c r="AN11" s="148">
        <f t="shared" si="26"/>
        <v>-7912.6568630013062</v>
      </c>
      <c r="AO11" s="148">
        <f t="shared" si="27"/>
        <v>-5298.8162093780993</v>
      </c>
      <c r="AP11" s="149">
        <f t="shared" si="28"/>
        <v>6.241973826626919E-2</v>
      </c>
      <c r="AQ11" s="149">
        <f t="shared" si="29"/>
        <v>5.9324293651753833E-3</v>
      </c>
      <c r="AR11" s="149">
        <f t="shared" si="30"/>
        <v>-0.12376214124474096</v>
      </c>
      <c r="AS11" s="149">
        <f t="shared" si="31"/>
        <v>2.3024557249957965E-2</v>
      </c>
      <c r="AT11" s="151"/>
      <c r="AU11" s="147">
        <v>43268.818235359497</v>
      </c>
      <c r="AV11" s="147">
        <v>35667.718366902103</v>
      </c>
      <c r="AW11" s="147">
        <v>33625.224446280103</v>
      </c>
      <c r="AX11" s="147">
        <v>43268.818235359497</v>
      </c>
      <c r="AY11" s="148">
        <v>35667.485339999999</v>
      </c>
      <c r="AZ11" s="148">
        <v>32566.7037524591</v>
      </c>
      <c r="BA11" s="148">
        <f t="shared" si="32"/>
        <v>-7601.0998684573933</v>
      </c>
      <c r="BB11" s="148">
        <f t="shared" si="33"/>
        <v>-2042.4939206220006</v>
      </c>
      <c r="BC11" s="148">
        <f t="shared" si="34"/>
        <v>0.23302690210402943</v>
      </c>
      <c r="BD11" s="148">
        <f t="shared" si="35"/>
        <v>1058.5206938210031</v>
      </c>
      <c r="BE11" s="149">
        <f t="shared" si="36"/>
        <v>-5.7264496136577518E-2</v>
      </c>
      <c r="BF11" s="149">
        <f t="shared" si="37"/>
        <v>-8.693580604247049E-2</v>
      </c>
      <c r="BG11" s="149">
        <f t="shared" si="38"/>
        <v>-0.17567153849942072</v>
      </c>
      <c r="BH11" s="149">
        <f t="shared" si="39"/>
        <v>-0.17567692406139371</v>
      </c>
      <c r="BI11" s="152"/>
      <c r="BJ11" s="147">
        <v>20105.521000000001</v>
      </c>
      <c r="BK11" s="147">
        <v>23822.9835925605</v>
      </c>
      <c r="BL11" s="147">
        <v>24897.450690064099</v>
      </c>
      <c r="BM11" s="147">
        <v>121525.681310377</v>
      </c>
      <c r="BN11" s="148">
        <v>151671.1249</v>
      </c>
      <c r="BO11" s="148">
        <v>161508.338840079</v>
      </c>
      <c r="BP11" s="148">
        <f t="shared" si="40"/>
        <v>3717.4625925604996</v>
      </c>
      <c r="BQ11" s="148">
        <f t="shared" si="41"/>
        <v>1074.4670975035988</v>
      </c>
      <c r="BR11" s="148">
        <f t="shared" si="42"/>
        <v>-127848.14130743949</v>
      </c>
      <c r="BS11" s="148">
        <f t="shared" si="43"/>
        <v>-136610.88815001491</v>
      </c>
      <c r="BT11" s="149">
        <f t="shared" si="44"/>
        <v>4.5102121374886728E-2</v>
      </c>
      <c r="BU11" s="149">
        <f t="shared" si="45"/>
        <v>6.4858844731090964E-2</v>
      </c>
      <c r="BV11" s="149">
        <f t="shared" si="46"/>
        <v>0.18489760064215693</v>
      </c>
      <c r="BW11" s="149">
        <f t="shared" si="47"/>
        <v>0.24805821505852277</v>
      </c>
      <c r="BX11" s="152"/>
      <c r="BY11" s="147">
        <v>29533.130825458898</v>
      </c>
      <c r="BZ11" s="147">
        <v>29318.678335389701</v>
      </c>
      <c r="CA11" s="147">
        <v>28825.666897709401</v>
      </c>
      <c r="CB11" s="147">
        <v>29533.130829999998</v>
      </c>
      <c r="CC11" s="148">
        <v>29474.581629390952</v>
      </c>
      <c r="CD11" s="148">
        <v>29457.016936868898</v>
      </c>
      <c r="CE11" s="148">
        <f t="shared" si="48"/>
        <v>-214.45249006919767</v>
      </c>
      <c r="CF11" s="148">
        <f t="shared" si="49"/>
        <v>-493.01143768029942</v>
      </c>
      <c r="CG11" s="148">
        <f t="shared" si="50"/>
        <v>-155.9032940012512</v>
      </c>
      <c r="CH11" s="148">
        <f t="shared" si="51"/>
        <v>-631.3500391594971</v>
      </c>
      <c r="CI11" s="149">
        <f t="shared" si="52"/>
        <v>-1.6815609218141327E-2</v>
      </c>
      <c r="CJ11" s="149">
        <f t="shared" si="53"/>
        <v>-5.9592677999333044E-4</v>
      </c>
      <c r="CK11" s="149">
        <f t="shared" si="54"/>
        <v>-7.2614207865943524E-3</v>
      </c>
      <c r="CL11" s="149">
        <f t="shared" si="55"/>
        <v>-1.9824921694238892E-3</v>
      </c>
      <c r="CM11" s="150"/>
      <c r="CN11" s="147">
        <v>25600.265999999992</v>
      </c>
      <c r="CO11" s="147">
        <v>25600.265999999992</v>
      </c>
      <c r="CP11" s="147">
        <v>25600.265999999992</v>
      </c>
      <c r="CQ11" s="147">
        <v>25600.265999999992</v>
      </c>
      <c r="CR11" s="147">
        <v>25600.265999999992</v>
      </c>
      <c r="CS11" s="147">
        <v>25600.265999999992</v>
      </c>
      <c r="CT11" s="148">
        <f t="shared" si="56"/>
        <v>0</v>
      </c>
      <c r="CU11" s="148">
        <f t="shared" si="57"/>
        <v>0</v>
      </c>
      <c r="CV11" s="148">
        <f t="shared" si="58"/>
        <v>0</v>
      </c>
      <c r="CW11" s="148">
        <f t="shared" si="59"/>
        <v>0</v>
      </c>
      <c r="CX11" s="149">
        <f t="shared" si="60"/>
        <v>0</v>
      </c>
      <c r="CY11" s="149">
        <f t="shared" si="61"/>
        <v>0</v>
      </c>
      <c r="CZ11" s="149">
        <f t="shared" si="62"/>
        <v>0</v>
      </c>
      <c r="DA11" s="149">
        <f t="shared" si="63"/>
        <v>0</v>
      </c>
      <c r="DB11" s="151"/>
      <c r="DC11" s="147">
        <v>553533.79098857101</v>
      </c>
      <c r="DD11" s="147">
        <v>336339.02057469421</v>
      </c>
      <c r="DE11" s="147">
        <v>289808.711511539</v>
      </c>
      <c r="DF11" s="147">
        <v>460474.49474369898</v>
      </c>
      <c r="DG11" s="148">
        <v>275602.95409999997</v>
      </c>
      <c r="DH11" s="148">
        <v>225477.809007542</v>
      </c>
      <c r="DI11" s="148">
        <f t="shared" si="64"/>
        <v>-217194.7704138768</v>
      </c>
      <c r="DJ11" s="148">
        <f t="shared" si="65"/>
        <v>-46530.309063155204</v>
      </c>
      <c r="DK11" s="148">
        <f t="shared" si="66"/>
        <v>60736.066474694235</v>
      </c>
      <c r="DL11" s="148">
        <f t="shared" si="67"/>
        <v>64330.902503997</v>
      </c>
      <c r="DM11" s="149">
        <f t="shared" si="68"/>
        <v>-0.13834347553147419</v>
      </c>
      <c r="DN11" s="149">
        <f t="shared" si="69"/>
        <v>-0.18187448409667817</v>
      </c>
      <c r="DO11" s="149">
        <f t="shared" si="70"/>
        <v>-0.39237852132926299</v>
      </c>
      <c r="DP11" s="149">
        <f t="shared" si="71"/>
        <v>-0.40148052227430941</v>
      </c>
      <c r="DQ11" s="151"/>
      <c r="DR11" s="147">
        <v>113093.21336211701</v>
      </c>
      <c r="DS11" s="147">
        <v>94808.133356999999</v>
      </c>
      <c r="DT11" s="147">
        <v>84844.856078994999</v>
      </c>
      <c r="DU11" s="147">
        <v>113093.21339999999</v>
      </c>
      <c r="DV11" s="148">
        <v>94808.133356999999</v>
      </c>
      <c r="DW11" s="148">
        <v>84844.856078994999</v>
      </c>
      <c r="DX11" s="148">
        <f t="shared" si="72"/>
        <v>-18285.080005117008</v>
      </c>
      <c r="DY11" s="148">
        <f t="shared" si="73"/>
        <v>-9963.277278005</v>
      </c>
      <c r="DZ11" s="148">
        <f t="shared" si="74"/>
        <v>0</v>
      </c>
      <c r="EA11" s="148">
        <f t="shared" si="75"/>
        <v>0</v>
      </c>
      <c r="EB11" s="149">
        <f t="shared" si="76"/>
        <v>-0.10508884549480879</v>
      </c>
      <c r="EC11" s="149">
        <f t="shared" si="77"/>
        <v>-0.10508884549480879</v>
      </c>
      <c r="ED11" s="149">
        <f t="shared" si="78"/>
        <v>-0.16168149671872342</v>
      </c>
      <c r="EE11" s="149">
        <f t="shared" si="79"/>
        <v>-0.1616814969995361</v>
      </c>
      <c r="EF11" s="150"/>
      <c r="EG11" s="147">
        <v>0</v>
      </c>
      <c r="EH11" s="147">
        <v>0</v>
      </c>
      <c r="EI11" s="147">
        <v>0</v>
      </c>
      <c r="EJ11" s="147">
        <v>0</v>
      </c>
      <c r="EK11" s="147">
        <v>0</v>
      </c>
      <c r="EL11" s="147">
        <v>0</v>
      </c>
      <c r="EM11" s="148">
        <f t="shared" si="80"/>
        <v>0</v>
      </c>
      <c r="EN11" s="148">
        <f t="shared" si="81"/>
        <v>0</v>
      </c>
      <c r="EO11" s="148">
        <f t="shared" si="82"/>
        <v>0</v>
      </c>
      <c r="EP11" s="148">
        <f t="shared" si="83"/>
        <v>0</v>
      </c>
      <c r="EQ11" s="149">
        <f t="shared" si="84"/>
        <v>0</v>
      </c>
      <c r="ER11" s="149">
        <f t="shared" si="85"/>
        <v>0</v>
      </c>
      <c r="ES11" s="149">
        <f t="shared" si="86"/>
        <v>0</v>
      </c>
      <c r="ET11" s="149">
        <f t="shared" si="87"/>
        <v>0</v>
      </c>
      <c r="EU11" s="151"/>
      <c r="EV11" s="147">
        <v>0</v>
      </c>
      <c r="EW11" s="147">
        <v>0</v>
      </c>
      <c r="EX11" s="147">
        <v>0</v>
      </c>
      <c r="EY11" s="147">
        <v>0</v>
      </c>
      <c r="EZ11" s="147">
        <v>0</v>
      </c>
      <c r="FA11" s="147">
        <v>0</v>
      </c>
      <c r="FB11" s="148">
        <f t="shared" si="88"/>
        <v>0</v>
      </c>
      <c r="FC11" s="148">
        <f t="shared" si="89"/>
        <v>0</v>
      </c>
      <c r="FD11" s="148">
        <f t="shared" si="90"/>
        <v>0</v>
      </c>
      <c r="FE11" s="148">
        <f t="shared" si="91"/>
        <v>0</v>
      </c>
      <c r="FF11" s="149">
        <f t="shared" si="92"/>
        <v>0</v>
      </c>
      <c r="FG11" s="149">
        <f t="shared" si="93"/>
        <v>0</v>
      </c>
      <c r="FH11" s="149">
        <f t="shared" si="94"/>
        <v>0</v>
      </c>
      <c r="FI11" s="149">
        <f t="shared" si="95"/>
        <v>0</v>
      </c>
      <c r="FJ11" s="151"/>
    </row>
    <row r="12" spans="1:166" s="144" customFormat="1">
      <c r="A12" s="154" t="s">
        <v>9</v>
      </c>
      <c r="B12" s="147">
        <f t="shared" si="0"/>
        <v>662673.03991473676</v>
      </c>
      <c r="C12" s="147">
        <f t="shared" si="1"/>
        <v>456393.23387334531</v>
      </c>
      <c r="D12" s="147">
        <f t="shared" si="2"/>
        <v>403690.98216186569</v>
      </c>
      <c r="E12" s="147">
        <f t="shared" si="3"/>
        <v>585812.49165051931</v>
      </c>
      <c r="F12" s="147">
        <f t="shared" si="4"/>
        <v>413780.37052468862</v>
      </c>
      <c r="G12" s="147">
        <f t="shared" si="5"/>
        <v>349650.35405760212</v>
      </c>
      <c r="H12" s="148">
        <f t="shared" si="6"/>
        <v>-206279.80604139145</v>
      </c>
      <c r="I12" s="148">
        <f t="shared" si="7"/>
        <v>-52702.251711479621</v>
      </c>
      <c r="J12" s="148">
        <f t="shared" si="8"/>
        <v>42612.863348656683</v>
      </c>
      <c r="K12" s="148">
        <f t="shared" si="9"/>
        <v>54040.628104263567</v>
      </c>
      <c r="L12" s="149">
        <f t="shared" si="10"/>
        <v>-0.11547553250122271</v>
      </c>
      <c r="M12" s="149">
        <f t="shared" si="11"/>
        <v>-0.15498564222794645</v>
      </c>
      <c r="N12" s="149">
        <f t="shared" si="12"/>
        <v>-0.31128443986182475</v>
      </c>
      <c r="O12" s="160">
        <f t="shared" si="13"/>
        <v>-0.29366413925577511</v>
      </c>
      <c r="P12" s="147">
        <f t="shared" si="14"/>
        <v>-172032.12112583069</v>
      </c>
      <c r="Q12" s="161">
        <v>111281.327969241</v>
      </c>
      <c r="R12" s="147">
        <v>67682.113712310005</v>
      </c>
      <c r="S12" s="147">
        <v>49411.04520791</v>
      </c>
      <c r="T12" s="147">
        <v>111017.148</v>
      </c>
      <c r="U12" s="148">
        <v>78011.338572000008</v>
      </c>
      <c r="V12" s="148">
        <v>48090.549543130001</v>
      </c>
      <c r="W12" s="148">
        <f t="shared" si="15"/>
        <v>-43599.214256930994</v>
      </c>
      <c r="X12" s="148">
        <f t="shared" si="16"/>
        <v>-18271.068504400006</v>
      </c>
      <c r="Y12" s="148">
        <f t="shared" si="17"/>
        <v>-10329.224859690003</v>
      </c>
      <c r="Z12" s="148">
        <f t="shared" si="18"/>
        <v>1320.4956647799991</v>
      </c>
      <c r="AA12" s="149">
        <f t="shared" si="19"/>
        <v>-0.26995416517372844</v>
      </c>
      <c r="AB12" s="149">
        <f t="shared" si="20"/>
        <v>-0.3835441049541129</v>
      </c>
      <c r="AC12" s="149">
        <f t="shared" si="21"/>
        <v>-0.39179272077865701</v>
      </c>
      <c r="AD12" s="149">
        <f t="shared" si="22"/>
        <v>-0.29730370508166892</v>
      </c>
      <c r="AE12" s="150">
        <f t="shared" si="23"/>
        <v>-33005.809427999993</v>
      </c>
      <c r="AF12" s="147">
        <v>50433.704095630899</v>
      </c>
      <c r="AG12" s="147">
        <v>47785.695405677099</v>
      </c>
      <c r="AH12" s="147">
        <v>48274.115022072103</v>
      </c>
      <c r="AI12" s="147">
        <v>53297.420489999997</v>
      </c>
      <c r="AJ12" s="148">
        <v>53316.636339999997</v>
      </c>
      <c r="AK12" s="148">
        <v>53557.471045782797</v>
      </c>
      <c r="AL12" s="148">
        <f t="shared" si="24"/>
        <v>-2648.0086899538001</v>
      </c>
      <c r="AM12" s="148">
        <f t="shared" si="25"/>
        <v>488.41961639500369</v>
      </c>
      <c r="AN12" s="148">
        <f t="shared" si="26"/>
        <v>-5530.9409343228981</v>
      </c>
      <c r="AO12" s="148">
        <f t="shared" si="27"/>
        <v>-5283.356023710694</v>
      </c>
      <c r="AP12" s="149">
        <f t="shared" si="28"/>
        <v>1.0221042348522101E-2</v>
      </c>
      <c r="AQ12" s="149">
        <f t="shared" si="29"/>
        <v>4.5170648847199877E-3</v>
      </c>
      <c r="AR12" s="149">
        <f t="shared" si="30"/>
        <v>-5.2504743354418786E-2</v>
      </c>
      <c r="AS12" s="149">
        <f t="shared" si="31"/>
        <v>3.6053996278498883E-4</v>
      </c>
      <c r="AT12" s="151"/>
      <c r="AU12" s="147">
        <v>32933.680112000002</v>
      </c>
      <c r="AV12" s="147">
        <v>26045.069395533901</v>
      </c>
      <c r="AW12" s="147">
        <v>25147.009588552999</v>
      </c>
      <c r="AX12" s="147">
        <v>32933.680112000002</v>
      </c>
      <c r="AY12" s="148">
        <v>26045.503629999999</v>
      </c>
      <c r="AZ12" s="148">
        <v>24477.795612691199</v>
      </c>
      <c r="BA12" s="148">
        <f t="shared" si="32"/>
        <v>-6888.6107164661007</v>
      </c>
      <c r="BB12" s="148">
        <f t="shared" si="33"/>
        <v>-898.05980698090207</v>
      </c>
      <c r="BC12" s="148">
        <f t="shared" si="34"/>
        <v>-0.43423446609813254</v>
      </c>
      <c r="BD12" s="148">
        <f t="shared" si="35"/>
        <v>669.21397586179955</v>
      </c>
      <c r="BE12" s="149">
        <f t="shared" si="36"/>
        <v>-3.4480991136652435E-2</v>
      </c>
      <c r="BF12" s="149">
        <f t="shared" si="37"/>
        <v>-6.0191119341730305E-2</v>
      </c>
      <c r="BG12" s="149">
        <f t="shared" si="38"/>
        <v>-0.209166139132933</v>
      </c>
      <c r="BH12" s="149">
        <f t="shared" si="39"/>
        <v>-0.2091529540147008</v>
      </c>
      <c r="BI12" s="152"/>
      <c r="BJ12" s="147">
        <v>1671.4724000000001</v>
      </c>
      <c r="BK12" s="147">
        <v>2012.9230562564901</v>
      </c>
      <c r="BL12" s="147">
        <v>2112.4939523072899</v>
      </c>
      <c r="BM12" s="147">
        <v>7137.7067992694301</v>
      </c>
      <c r="BN12" s="148">
        <v>9428.6303430000007</v>
      </c>
      <c r="BO12" s="148">
        <v>10185.6818559737</v>
      </c>
      <c r="BP12" s="148">
        <f t="shared" si="40"/>
        <v>341.45065625648999</v>
      </c>
      <c r="BQ12" s="148">
        <f t="shared" si="41"/>
        <v>99.570896050799774</v>
      </c>
      <c r="BR12" s="148">
        <f t="shared" si="42"/>
        <v>-7415.7072867435108</v>
      </c>
      <c r="BS12" s="148">
        <f t="shared" si="43"/>
        <v>-8073.1879036664104</v>
      </c>
      <c r="BT12" s="149">
        <f t="shared" si="44"/>
        <v>4.9465823217294543E-2</v>
      </c>
      <c r="BU12" s="149">
        <f t="shared" si="45"/>
        <v>8.0292840575275012E-2</v>
      </c>
      <c r="BV12" s="149">
        <f t="shared" si="46"/>
        <v>0.20428136070717648</v>
      </c>
      <c r="BW12" s="149">
        <f t="shared" si="47"/>
        <v>0.32096072424340194</v>
      </c>
      <c r="BX12" s="152"/>
      <c r="BY12" s="147">
        <v>38919.1310169196</v>
      </c>
      <c r="BZ12" s="147">
        <v>38588.735520194103</v>
      </c>
      <c r="CA12" s="147">
        <v>37840.0904687656</v>
      </c>
      <c r="CB12" s="147">
        <v>38919.131020000001</v>
      </c>
      <c r="CC12" s="148">
        <v>38825.148309688651</v>
      </c>
      <c r="CD12" s="148">
        <v>38796.9534055517</v>
      </c>
      <c r="CE12" s="148">
        <f t="shared" si="48"/>
        <v>-330.39549672549765</v>
      </c>
      <c r="CF12" s="148">
        <f t="shared" si="49"/>
        <v>-748.64505142850248</v>
      </c>
      <c r="CG12" s="148">
        <f t="shared" si="50"/>
        <v>-236.41278949454863</v>
      </c>
      <c r="CH12" s="148">
        <f t="shared" si="51"/>
        <v>-956.86293678609945</v>
      </c>
      <c r="CI12" s="149">
        <f t="shared" si="52"/>
        <v>-1.9400611119706802E-2</v>
      </c>
      <c r="CJ12" s="149">
        <f t="shared" si="53"/>
        <v>-7.262020974667016E-4</v>
      </c>
      <c r="CK12" s="149">
        <f t="shared" si="54"/>
        <v>-8.4892824709231658E-3</v>
      </c>
      <c r="CL12" s="149">
        <f t="shared" si="55"/>
        <v>-2.4148203684982834E-3</v>
      </c>
      <c r="CM12" s="150"/>
      <c r="CN12" s="147">
        <v>7954.9492999999975</v>
      </c>
      <c r="CO12" s="147">
        <v>7954.9492999999975</v>
      </c>
      <c r="CP12" s="147">
        <v>7954.9492999999975</v>
      </c>
      <c r="CQ12" s="147">
        <v>7954.9492999999975</v>
      </c>
      <c r="CR12" s="147">
        <v>7954.9492999999975</v>
      </c>
      <c r="CS12" s="147">
        <v>7954.9492999999975</v>
      </c>
      <c r="CT12" s="148">
        <f t="shared" si="56"/>
        <v>0</v>
      </c>
      <c r="CU12" s="148">
        <f t="shared" si="57"/>
        <v>0</v>
      </c>
      <c r="CV12" s="148">
        <f t="shared" si="58"/>
        <v>0</v>
      </c>
      <c r="CW12" s="148">
        <f t="shared" si="59"/>
        <v>0</v>
      </c>
      <c r="CX12" s="149">
        <f t="shared" si="60"/>
        <v>0</v>
      </c>
      <c r="CY12" s="149">
        <f t="shared" si="61"/>
        <v>0</v>
      </c>
      <c r="CZ12" s="149">
        <f t="shared" si="62"/>
        <v>0</v>
      </c>
      <c r="DA12" s="149">
        <f t="shared" si="63"/>
        <v>0</v>
      </c>
      <c r="DB12" s="151"/>
      <c r="DC12" s="147">
        <v>364375.65574008098</v>
      </c>
      <c r="DD12" s="147">
        <v>224896.46265337378</v>
      </c>
      <c r="DE12" s="147">
        <v>196604.176407942</v>
      </c>
      <c r="DF12" s="147">
        <v>279449.33664925001</v>
      </c>
      <c r="DG12" s="148">
        <v>158770.8792</v>
      </c>
      <c r="DH12" s="148">
        <v>130239.85108015699</v>
      </c>
      <c r="DI12" s="148">
        <f t="shared" si="64"/>
        <v>-139479.19308670721</v>
      </c>
      <c r="DJ12" s="148">
        <f t="shared" si="65"/>
        <v>-28292.28624543178</v>
      </c>
      <c r="DK12" s="148">
        <f t="shared" si="66"/>
        <v>66125.58345337378</v>
      </c>
      <c r="DL12" s="148">
        <f t="shared" si="67"/>
        <v>66364.325327785002</v>
      </c>
      <c r="DM12" s="149">
        <f t="shared" si="68"/>
        <v>-0.12580138394189791</v>
      </c>
      <c r="DN12" s="149">
        <f t="shared" si="69"/>
        <v>-0.17969937726365506</v>
      </c>
      <c r="DO12" s="149">
        <f t="shared" si="70"/>
        <v>-0.38278954943741217</v>
      </c>
      <c r="DP12" s="149">
        <f t="shared" si="71"/>
        <v>-0.43184377854050593</v>
      </c>
      <c r="DQ12" s="151"/>
      <c r="DR12" s="147">
        <v>55103.119280864303</v>
      </c>
      <c r="DS12" s="147">
        <v>41427.284829999997</v>
      </c>
      <c r="DT12" s="147">
        <v>36347.102214315702</v>
      </c>
      <c r="DU12" s="147">
        <v>55103.119279999999</v>
      </c>
      <c r="DV12" s="148">
        <v>41427.284829999997</v>
      </c>
      <c r="DW12" s="148">
        <v>36347.102214315702</v>
      </c>
      <c r="DX12" s="148">
        <f t="shared" si="72"/>
        <v>-13675.834450864306</v>
      </c>
      <c r="DY12" s="148">
        <f t="shared" si="73"/>
        <v>-5080.1826156842944</v>
      </c>
      <c r="DZ12" s="148">
        <f t="shared" si="74"/>
        <v>0</v>
      </c>
      <c r="EA12" s="148">
        <f t="shared" si="75"/>
        <v>0</v>
      </c>
      <c r="EB12" s="149">
        <f t="shared" si="76"/>
        <v>-0.12262890596212639</v>
      </c>
      <c r="EC12" s="149">
        <f t="shared" si="77"/>
        <v>-0.12262890596212639</v>
      </c>
      <c r="ED12" s="149">
        <f t="shared" si="78"/>
        <v>-0.24818621212998229</v>
      </c>
      <c r="EE12" s="149">
        <f t="shared" si="79"/>
        <v>-0.24818621211818995</v>
      </c>
      <c r="EF12" s="150"/>
      <c r="EG12" s="147">
        <v>0</v>
      </c>
      <c r="EH12" s="147">
        <v>0</v>
      </c>
      <c r="EI12" s="147">
        <v>0</v>
      </c>
      <c r="EJ12" s="147">
        <v>0</v>
      </c>
      <c r="EK12" s="147">
        <v>0</v>
      </c>
      <c r="EL12" s="147">
        <v>0</v>
      </c>
      <c r="EM12" s="148">
        <f t="shared" si="80"/>
        <v>0</v>
      </c>
      <c r="EN12" s="148">
        <f t="shared" si="81"/>
        <v>0</v>
      </c>
      <c r="EO12" s="148">
        <f t="shared" si="82"/>
        <v>0</v>
      </c>
      <c r="EP12" s="148">
        <f t="shared" si="83"/>
        <v>0</v>
      </c>
      <c r="EQ12" s="149">
        <f t="shared" si="84"/>
        <v>0</v>
      </c>
      <c r="ER12" s="149">
        <f t="shared" si="85"/>
        <v>0</v>
      </c>
      <c r="ES12" s="149">
        <f t="shared" si="86"/>
        <v>0</v>
      </c>
      <c r="ET12" s="149">
        <f t="shared" si="87"/>
        <v>0</v>
      </c>
      <c r="EU12" s="151"/>
      <c r="EV12" s="147">
        <v>0</v>
      </c>
      <c r="EW12" s="147">
        <v>0</v>
      </c>
      <c r="EX12" s="147">
        <v>0</v>
      </c>
      <c r="EY12" s="147">
        <v>0</v>
      </c>
      <c r="EZ12" s="147">
        <v>0</v>
      </c>
      <c r="FA12" s="147">
        <v>0</v>
      </c>
      <c r="FB12" s="148">
        <f t="shared" si="88"/>
        <v>0</v>
      </c>
      <c r="FC12" s="148">
        <f t="shared" si="89"/>
        <v>0</v>
      </c>
      <c r="FD12" s="148">
        <f t="shared" si="90"/>
        <v>0</v>
      </c>
      <c r="FE12" s="148">
        <f t="shared" si="91"/>
        <v>0</v>
      </c>
      <c r="FF12" s="149">
        <f t="shared" si="92"/>
        <v>0</v>
      </c>
      <c r="FG12" s="149">
        <f t="shared" si="93"/>
        <v>0</v>
      </c>
      <c r="FH12" s="149">
        <f t="shared" si="94"/>
        <v>0</v>
      </c>
      <c r="FI12" s="149">
        <f t="shared" si="95"/>
        <v>0</v>
      </c>
      <c r="FJ12" s="151"/>
    </row>
    <row r="13" spans="1:166" s="144" customFormat="1">
      <c r="A13" s="146" t="s">
        <v>10</v>
      </c>
      <c r="B13" s="147">
        <f t="shared" si="0"/>
        <v>122227.94928580883</v>
      </c>
      <c r="C13" s="147">
        <f t="shared" si="1"/>
        <v>105887.85548986938</v>
      </c>
      <c r="D13" s="147">
        <f t="shared" si="2"/>
        <v>101710.29847176014</v>
      </c>
      <c r="E13" s="147">
        <f t="shared" si="3"/>
        <v>111659.39377190743</v>
      </c>
      <c r="F13" s="147">
        <f t="shared" si="4"/>
        <v>97069.564068125706</v>
      </c>
      <c r="G13" s="147">
        <f t="shared" si="5"/>
        <v>91640.942599223607</v>
      </c>
      <c r="H13" s="148">
        <f t="shared" si="6"/>
        <v>-16340.093795939451</v>
      </c>
      <c r="I13" s="148">
        <f t="shared" si="7"/>
        <v>-4177.557018109248</v>
      </c>
      <c r="J13" s="148">
        <f t="shared" si="8"/>
        <v>8818.2914217436773</v>
      </c>
      <c r="K13" s="148">
        <f t="shared" si="9"/>
        <v>10069.355872536529</v>
      </c>
      <c r="L13" s="149">
        <f t="shared" si="10"/>
        <v>-3.9452654875128036E-2</v>
      </c>
      <c r="M13" s="149">
        <f t="shared" si="11"/>
        <v>-5.5925062824967106E-2</v>
      </c>
      <c r="N13" s="149">
        <f>H13/(B13+1E-50)</f>
        <v>-0.13368541230885728</v>
      </c>
      <c r="O13" s="160">
        <f t="shared" si="13"/>
        <v>-0.13066370155640594</v>
      </c>
      <c r="P13" s="147">
        <f t="shared" si="14"/>
        <v>-14589.829703781725</v>
      </c>
      <c r="Q13" s="161">
        <v>19.239999999999998</v>
      </c>
      <c r="R13" s="147">
        <v>608.46038586999896</v>
      </c>
      <c r="S13" s="147">
        <v>608.40892876999897</v>
      </c>
      <c r="T13" s="147">
        <v>19.239999999999998</v>
      </c>
      <c r="U13" s="148">
        <v>396.60000006999996</v>
      </c>
      <c r="V13" s="148">
        <v>397.89353525000001</v>
      </c>
      <c r="W13" s="148">
        <f t="shared" si="15"/>
        <v>589.22038586999895</v>
      </c>
      <c r="X13" s="148">
        <f t="shared" si="16"/>
        <v>-5.1457099999993261E-2</v>
      </c>
      <c r="Y13" s="148">
        <f t="shared" si="17"/>
        <v>211.86038579999899</v>
      </c>
      <c r="Z13" s="148">
        <f t="shared" si="18"/>
        <v>210.51539351999895</v>
      </c>
      <c r="AA13" s="149">
        <f t="shared" si="19"/>
        <v>-8.4569351094924627E-5</v>
      </c>
      <c r="AB13" s="149">
        <f t="shared" si="20"/>
        <v>3.2615612197976294E-3</v>
      </c>
      <c r="AC13" s="149">
        <f t="shared" si="21"/>
        <v>30.624760180353377</v>
      </c>
      <c r="AD13" s="149">
        <f t="shared" si="22"/>
        <v>19.613305616943865</v>
      </c>
      <c r="AE13" s="150">
        <f t="shared" si="23"/>
        <v>377.36000006999996</v>
      </c>
      <c r="AF13" s="147">
        <v>10354.2003055</v>
      </c>
      <c r="AG13" s="147">
        <v>9842.4550042670398</v>
      </c>
      <c r="AH13" s="147">
        <v>9687.4370335906897</v>
      </c>
      <c r="AI13" s="147">
        <v>10354.20031</v>
      </c>
      <c r="AJ13" s="148">
        <v>10355.84662</v>
      </c>
      <c r="AK13" s="148">
        <v>10366.8752707817</v>
      </c>
      <c r="AL13" s="148">
        <f t="shared" si="24"/>
        <v>-511.74530123296063</v>
      </c>
      <c r="AM13" s="148">
        <f t="shared" si="25"/>
        <v>-155.01797067635016</v>
      </c>
      <c r="AN13" s="148">
        <f t="shared" si="26"/>
        <v>-513.39161573296042</v>
      </c>
      <c r="AO13" s="148">
        <f t="shared" si="27"/>
        <v>-679.43823719101056</v>
      </c>
      <c r="AP13" s="149">
        <f t="shared" si="28"/>
        <v>-1.5749929322424597E-2</v>
      </c>
      <c r="AQ13" s="149">
        <f t="shared" si="29"/>
        <v>1.0649685328865926E-3</v>
      </c>
      <c r="AR13" s="149">
        <f t="shared" si="30"/>
        <v>-4.9423932909732196E-2</v>
      </c>
      <c r="AS13" s="149">
        <f t="shared" si="31"/>
        <v>1.5899924192214947E-4</v>
      </c>
      <c r="AT13" s="151"/>
      <c r="AU13" s="147">
        <v>7145.3947588122401</v>
      </c>
      <c r="AV13" s="147">
        <v>5038.9869481514997</v>
      </c>
      <c r="AW13" s="147">
        <v>4911.7409690486602</v>
      </c>
      <c r="AX13" s="147">
        <v>7145.3947588122401</v>
      </c>
      <c r="AY13" s="148">
        <v>5039.1642529999999</v>
      </c>
      <c r="AZ13" s="148">
        <v>4779.8218792091102</v>
      </c>
      <c r="BA13" s="148">
        <f t="shared" si="32"/>
        <v>-2106.4078106607403</v>
      </c>
      <c r="BB13" s="148">
        <f t="shared" si="33"/>
        <v>-127.24597910283956</v>
      </c>
      <c r="BC13" s="148">
        <f t="shared" si="34"/>
        <v>-0.17730484850017092</v>
      </c>
      <c r="BD13" s="148">
        <f t="shared" si="35"/>
        <v>131.91908983955</v>
      </c>
      <c r="BE13" s="149">
        <f t="shared" si="36"/>
        <v>-2.5252293846388791E-2</v>
      </c>
      <c r="BF13" s="149">
        <f t="shared" si="37"/>
        <v>-5.1465354326661147E-2</v>
      </c>
      <c r="BG13" s="149">
        <f t="shared" si="38"/>
        <v>-0.2947923637197174</v>
      </c>
      <c r="BH13" s="149">
        <f t="shared" si="39"/>
        <v>-0.29476754985645515</v>
      </c>
      <c r="BI13" s="152"/>
      <c r="BJ13" s="147">
        <v>0</v>
      </c>
      <c r="BK13" s="147">
        <v>0</v>
      </c>
      <c r="BL13" s="147">
        <v>0</v>
      </c>
      <c r="BM13" s="147">
        <v>0</v>
      </c>
      <c r="BN13" s="148">
        <v>0</v>
      </c>
      <c r="BO13" s="148">
        <v>0</v>
      </c>
      <c r="BP13" s="148">
        <f t="shared" si="40"/>
        <v>0</v>
      </c>
      <c r="BQ13" s="148">
        <f t="shared" si="41"/>
        <v>0</v>
      </c>
      <c r="BR13" s="148">
        <f t="shared" si="42"/>
        <v>0</v>
      </c>
      <c r="BS13" s="148">
        <f t="shared" si="43"/>
        <v>0</v>
      </c>
      <c r="BT13" s="149">
        <f t="shared" si="44"/>
        <v>0</v>
      </c>
      <c r="BU13" s="149">
        <f t="shared" si="45"/>
        <v>0</v>
      </c>
      <c r="BV13" s="149">
        <f t="shared" si="46"/>
        <v>0</v>
      </c>
      <c r="BW13" s="149">
        <f t="shared" si="47"/>
        <v>0</v>
      </c>
      <c r="BX13" s="153"/>
      <c r="BY13" s="147">
        <v>30317.188230425301</v>
      </c>
      <c r="BZ13" s="147">
        <v>30264.016908425299</v>
      </c>
      <c r="CA13" s="147">
        <v>30151.719482025299</v>
      </c>
      <c r="CB13" s="147">
        <v>30317.18823</v>
      </c>
      <c r="CC13" s="148">
        <v>30299.228970055712</v>
      </c>
      <c r="CD13" s="148">
        <v>30293.8376194253</v>
      </c>
      <c r="CE13" s="148">
        <f t="shared" si="48"/>
        <v>-53.171322000001965</v>
      </c>
      <c r="CF13" s="148">
        <f t="shared" si="49"/>
        <v>-112.2974264000004</v>
      </c>
      <c r="CG13" s="148">
        <f t="shared" si="50"/>
        <v>-35.212061630412791</v>
      </c>
      <c r="CH13" s="148">
        <f t="shared" si="51"/>
        <v>-142.11813740000071</v>
      </c>
      <c r="CI13" s="149">
        <f t="shared" si="52"/>
        <v>-3.710592243580777E-3</v>
      </c>
      <c r="CJ13" s="149">
        <f t="shared" si="53"/>
        <v>-1.7793689191697527E-4</v>
      </c>
      <c r="CK13" s="149">
        <f t="shared" si="54"/>
        <v>-1.7538342143035887E-3</v>
      </c>
      <c r="CL13" s="149">
        <f t="shared" si="55"/>
        <v>-5.9237881191489454E-4</v>
      </c>
      <c r="CM13" s="150"/>
      <c r="CN13" s="147">
        <v>14023.696499999996</v>
      </c>
      <c r="CO13" s="147">
        <v>14023.696499999996</v>
      </c>
      <c r="CP13" s="147">
        <v>14023.696499999996</v>
      </c>
      <c r="CQ13" s="147">
        <v>14023.696499999996</v>
      </c>
      <c r="CR13" s="147">
        <v>14023.696499999996</v>
      </c>
      <c r="CS13" s="147">
        <v>14023.696499999996</v>
      </c>
      <c r="CT13" s="148">
        <f t="shared" si="56"/>
        <v>0</v>
      </c>
      <c r="CU13" s="148">
        <f t="shared" si="57"/>
        <v>0</v>
      </c>
      <c r="CV13" s="148">
        <f t="shared" si="58"/>
        <v>0</v>
      </c>
      <c r="CW13" s="148">
        <f t="shared" si="59"/>
        <v>0</v>
      </c>
      <c r="CX13" s="149">
        <f t="shared" si="60"/>
        <v>0</v>
      </c>
      <c r="CY13" s="149">
        <f t="shared" si="61"/>
        <v>0</v>
      </c>
      <c r="CZ13" s="149">
        <f t="shared" si="62"/>
        <v>0</v>
      </c>
      <c r="DA13" s="149">
        <f t="shared" si="63"/>
        <v>0</v>
      </c>
      <c r="DB13" s="151"/>
      <c r="DC13" s="147">
        <v>45426.509015764197</v>
      </c>
      <c r="DD13" s="147">
        <v>33879.921378155537</v>
      </c>
      <c r="DE13" s="147">
        <v>31275.161227288099</v>
      </c>
      <c r="DF13" s="147">
        <v>34857.9534930952</v>
      </c>
      <c r="DG13" s="148">
        <v>24724.709360000001</v>
      </c>
      <c r="DH13" s="148">
        <v>20726.683463520101</v>
      </c>
      <c r="DI13" s="148">
        <f t="shared" si="64"/>
        <v>-11546.58763760866</v>
      </c>
      <c r="DJ13" s="148">
        <f t="shared" si="65"/>
        <v>-2604.7601508674379</v>
      </c>
      <c r="DK13" s="148">
        <f t="shared" si="66"/>
        <v>9155.2120181555365</v>
      </c>
      <c r="DL13" s="148">
        <f t="shared" si="67"/>
        <v>10548.477763767998</v>
      </c>
      <c r="DM13" s="149">
        <f t="shared" si="68"/>
        <v>-7.688211911102269E-2</v>
      </c>
      <c r="DN13" s="149">
        <f t="shared" si="69"/>
        <v>-0.16170163370850235</v>
      </c>
      <c r="DO13" s="149">
        <f t="shared" si="70"/>
        <v>-0.25418170772492532</v>
      </c>
      <c r="DP13" s="149">
        <f t="shared" si="71"/>
        <v>-0.29070106296121001</v>
      </c>
      <c r="DQ13" s="151"/>
      <c r="DR13" s="147">
        <v>14941.7204753071</v>
      </c>
      <c r="DS13" s="147">
        <v>12230.318364999999</v>
      </c>
      <c r="DT13" s="147">
        <v>11052.1343310374</v>
      </c>
      <c r="DU13" s="147">
        <v>14941.72048</v>
      </c>
      <c r="DV13" s="148">
        <v>12230.318364999999</v>
      </c>
      <c r="DW13" s="148">
        <v>11052.1343310374</v>
      </c>
      <c r="DX13" s="148">
        <f t="shared" si="72"/>
        <v>-2711.4021103071009</v>
      </c>
      <c r="DY13" s="148">
        <f t="shared" si="73"/>
        <v>-1178.1840339625996</v>
      </c>
      <c r="DZ13" s="148">
        <f t="shared" si="74"/>
        <v>0</v>
      </c>
      <c r="EA13" s="148">
        <f t="shared" si="75"/>
        <v>0</v>
      </c>
      <c r="EB13" s="149">
        <f t="shared" si="76"/>
        <v>-9.6333063359516205E-2</v>
      </c>
      <c r="EC13" s="149">
        <f t="shared" si="77"/>
        <v>-9.6333063359516205E-2</v>
      </c>
      <c r="ED13" s="149">
        <f t="shared" si="78"/>
        <v>-0.18146518767955822</v>
      </c>
      <c r="EE13" s="149">
        <f t="shared" si="79"/>
        <v>-0.18146518793664387</v>
      </c>
      <c r="EF13" s="150"/>
      <c r="EG13" s="147">
        <v>0</v>
      </c>
      <c r="EH13" s="147">
        <v>0</v>
      </c>
      <c r="EI13" s="147">
        <v>0</v>
      </c>
      <c r="EJ13" s="147">
        <v>0</v>
      </c>
      <c r="EK13" s="147">
        <v>0</v>
      </c>
      <c r="EL13" s="147">
        <v>0</v>
      </c>
      <c r="EM13" s="148">
        <f t="shared" si="80"/>
        <v>0</v>
      </c>
      <c r="EN13" s="148">
        <f t="shared" si="81"/>
        <v>0</v>
      </c>
      <c r="EO13" s="148">
        <f t="shared" si="82"/>
        <v>0</v>
      </c>
      <c r="EP13" s="148">
        <f t="shared" si="83"/>
        <v>0</v>
      </c>
      <c r="EQ13" s="149">
        <f t="shared" si="84"/>
        <v>0</v>
      </c>
      <c r="ER13" s="149">
        <f t="shared" si="85"/>
        <v>0</v>
      </c>
      <c r="ES13" s="149">
        <f t="shared" si="86"/>
        <v>0</v>
      </c>
      <c r="ET13" s="149">
        <f t="shared" si="87"/>
        <v>0</v>
      </c>
      <c r="EU13" s="151"/>
      <c r="EV13" s="147">
        <v>0</v>
      </c>
      <c r="EW13" s="147">
        <v>0</v>
      </c>
      <c r="EX13" s="147">
        <v>0</v>
      </c>
      <c r="EY13" s="147">
        <v>0</v>
      </c>
      <c r="EZ13" s="147">
        <v>0</v>
      </c>
      <c r="FA13" s="147">
        <v>0</v>
      </c>
      <c r="FB13" s="148">
        <f t="shared" si="88"/>
        <v>0</v>
      </c>
      <c r="FC13" s="148">
        <f t="shared" si="89"/>
        <v>0</v>
      </c>
      <c r="FD13" s="148">
        <f t="shared" si="90"/>
        <v>0</v>
      </c>
      <c r="FE13" s="148">
        <f t="shared" si="91"/>
        <v>0</v>
      </c>
      <c r="FF13" s="149">
        <f t="shared" si="92"/>
        <v>0</v>
      </c>
      <c r="FG13" s="149">
        <f t="shared" si="93"/>
        <v>0</v>
      </c>
      <c r="FH13" s="149">
        <f t="shared" si="94"/>
        <v>0</v>
      </c>
      <c r="FI13" s="149">
        <f t="shared" si="95"/>
        <v>0</v>
      </c>
      <c r="FJ13" s="151"/>
    </row>
    <row r="14" spans="1:166" s="144" customFormat="1">
      <c r="A14" s="154" t="s">
        <v>11</v>
      </c>
      <c r="B14" s="147">
        <f t="shared" si="0"/>
        <v>865138.95153815614</v>
      </c>
      <c r="C14" s="147">
        <f t="shared" si="1"/>
        <v>583602.2628175295</v>
      </c>
      <c r="D14" s="147">
        <f t="shared" si="2"/>
        <v>546467.21049974719</v>
      </c>
      <c r="E14" s="147">
        <f t="shared" si="3"/>
        <v>773347.09336946858</v>
      </c>
      <c r="F14" s="147">
        <f t="shared" si="4"/>
        <v>542957.36057688016</v>
      </c>
      <c r="G14" s="147">
        <f t="shared" si="5"/>
        <v>503676.2640297343</v>
      </c>
      <c r="H14" s="148">
        <f t="shared" si="6"/>
        <v>-281536.68872062664</v>
      </c>
      <c r="I14" s="148">
        <f t="shared" si="7"/>
        <v>-37135.052317782305</v>
      </c>
      <c r="J14" s="148">
        <f t="shared" si="8"/>
        <v>40644.902240649331</v>
      </c>
      <c r="K14" s="148">
        <f t="shared" si="9"/>
        <v>42790.946470012888</v>
      </c>
      <c r="L14" s="149">
        <f t="shared" si="10"/>
        <v>-6.3630754511644239E-2</v>
      </c>
      <c r="M14" s="149">
        <f t="shared" si="11"/>
        <v>-7.2346558678955133E-2</v>
      </c>
      <c r="N14" s="149">
        <f t="shared" si="12"/>
        <v>-0.32542366543556295</v>
      </c>
      <c r="O14" s="160">
        <f t="shared" si="13"/>
        <v>-0.29791245712036202</v>
      </c>
      <c r="P14" s="147">
        <f t="shared" si="14"/>
        <v>-230389.73279258842</v>
      </c>
      <c r="Q14" s="161">
        <v>127939.695383725</v>
      </c>
      <c r="R14" s="147">
        <v>52481.010787379899</v>
      </c>
      <c r="S14" s="147">
        <v>55269.0802234199</v>
      </c>
      <c r="T14" s="147">
        <v>127923.2144</v>
      </c>
      <c r="U14" s="148">
        <v>77920.083354000002</v>
      </c>
      <c r="V14" s="148">
        <v>80228.469556539902</v>
      </c>
      <c r="W14" s="148">
        <f t="shared" si="15"/>
        <v>-75458.684596345105</v>
      </c>
      <c r="X14" s="148">
        <f t="shared" si="16"/>
        <v>2788.0694360400012</v>
      </c>
      <c r="Y14" s="148">
        <f t="shared" si="17"/>
        <v>-25439.072566620103</v>
      </c>
      <c r="Z14" s="148">
        <f t="shared" si="18"/>
        <v>-24959.389333120002</v>
      </c>
      <c r="AA14" s="149">
        <f t="shared" si="19"/>
        <v>5.3125299879141198E-2</v>
      </c>
      <c r="AB14" s="149">
        <f t="shared" si="20"/>
        <v>2.9625047910339524E-2</v>
      </c>
      <c r="AC14" s="149">
        <f t="shared" si="21"/>
        <v>-0.58979884522957904</v>
      </c>
      <c r="AD14" s="149">
        <f t="shared" si="22"/>
        <v>-0.39088394769104551</v>
      </c>
      <c r="AE14" s="150">
        <f t="shared" si="23"/>
        <v>-50003.131045999995</v>
      </c>
      <c r="AF14" s="147">
        <v>97408.645183999906</v>
      </c>
      <c r="AG14" s="147">
        <v>80802.530921383805</v>
      </c>
      <c r="AH14" s="147">
        <v>79962.620065237003</v>
      </c>
      <c r="AI14" s="147">
        <v>97503.579180000001</v>
      </c>
      <c r="AJ14" s="148">
        <v>92440.268400000001</v>
      </c>
      <c r="AK14" s="148">
        <v>93059.363998286106</v>
      </c>
      <c r="AL14" s="148">
        <f t="shared" si="24"/>
        <v>-16606.114262616102</v>
      </c>
      <c r="AM14" s="148">
        <f t="shared" si="25"/>
        <v>-839.91085614680196</v>
      </c>
      <c r="AN14" s="148">
        <f t="shared" si="26"/>
        <v>-11637.737478616196</v>
      </c>
      <c r="AO14" s="148">
        <f t="shared" si="27"/>
        <v>-13096.743933049103</v>
      </c>
      <c r="AP14" s="149">
        <f t="shared" si="28"/>
        <v>-1.0394610745101372E-2</v>
      </c>
      <c r="AQ14" s="149">
        <f t="shared" si="29"/>
        <v>6.6972501162286232E-3</v>
      </c>
      <c r="AR14" s="149">
        <f t="shared" si="30"/>
        <v>-0.17047885463603368</v>
      </c>
      <c r="AS14" s="149">
        <f t="shared" si="31"/>
        <v>-5.1929486307909702E-2</v>
      </c>
      <c r="AT14" s="151"/>
      <c r="AU14" s="147">
        <v>114354.458455903</v>
      </c>
      <c r="AV14" s="147">
        <v>85776.491563542295</v>
      </c>
      <c r="AW14" s="147">
        <v>82227.070139721007</v>
      </c>
      <c r="AX14" s="147">
        <v>114354.458455903</v>
      </c>
      <c r="AY14" s="148">
        <v>85778.210860000007</v>
      </c>
      <c r="AZ14" s="148">
        <v>79768.889877815905</v>
      </c>
      <c r="BA14" s="148">
        <f t="shared" si="32"/>
        <v>-28577.96689236071</v>
      </c>
      <c r="BB14" s="148">
        <f t="shared" si="33"/>
        <v>-3549.421423821288</v>
      </c>
      <c r="BC14" s="148">
        <f t="shared" si="34"/>
        <v>-1.7192964577116072</v>
      </c>
      <c r="BD14" s="148">
        <f t="shared" si="35"/>
        <v>2458.1802619051014</v>
      </c>
      <c r="BE14" s="149">
        <f t="shared" si="36"/>
        <v>-4.1379885783646389E-2</v>
      </c>
      <c r="BF14" s="149">
        <f t="shared" si="37"/>
        <v>-7.0056497121302866E-2</v>
      </c>
      <c r="BG14" s="149">
        <f t="shared" si="38"/>
        <v>-0.24990688844353937</v>
      </c>
      <c r="BH14" s="149">
        <f t="shared" si="39"/>
        <v>-0.24989185364313957</v>
      </c>
      <c r="BI14" s="152"/>
      <c r="BJ14" s="147">
        <v>102.36957</v>
      </c>
      <c r="BK14" s="147">
        <v>106.200761117499</v>
      </c>
      <c r="BL14" s="147">
        <v>108.15996041509899</v>
      </c>
      <c r="BM14" s="147">
        <v>102.62875772770001</v>
      </c>
      <c r="BN14" s="148">
        <v>115.0756801</v>
      </c>
      <c r="BO14" s="148">
        <v>118.721905691299</v>
      </c>
      <c r="BP14" s="148">
        <f t="shared" si="40"/>
        <v>3.831191117499003</v>
      </c>
      <c r="BQ14" s="148">
        <f t="shared" si="41"/>
        <v>1.9591992975999943</v>
      </c>
      <c r="BR14" s="148">
        <f t="shared" si="42"/>
        <v>-8.8749189825010006</v>
      </c>
      <c r="BS14" s="148">
        <f t="shared" si="43"/>
        <v>-10.561945276200007</v>
      </c>
      <c r="BT14" s="149">
        <f t="shared" si="44"/>
        <v>1.8448072094628062E-2</v>
      </c>
      <c r="BU14" s="149">
        <f t="shared" si="45"/>
        <v>3.1685457675596218E-2</v>
      </c>
      <c r="BV14" s="149">
        <f t="shared" si="46"/>
        <v>3.7425097296970217E-2</v>
      </c>
      <c r="BW14" s="149">
        <f t="shared" si="47"/>
        <v>0.1212810390370779</v>
      </c>
      <c r="BX14" s="152"/>
      <c r="BY14" s="147">
        <v>47644.808068030303</v>
      </c>
      <c r="BZ14" s="147">
        <v>47389.8055680303</v>
      </c>
      <c r="CA14" s="147">
        <v>46834.751168030198</v>
      </c>
      <c r="CB14" s="147">
        <v>47644.808069999999</v>
      </c>
      <c r="CC14" s="148">
        <v>47564.389051780126</v>
      </c>
      <c r="CD14" s="148">
        <v>47540.263368030101</v>
      </c>
      <c r="CE14" s="148">
        <f t="shared" si="48"/>
        <v>-255.00250000000233</v>
      </c>
      <c r="CF14" s="148">
        <f t="shared" si="49"/>
        <v>-555.05440000010276</v>
      </c>
      <c r="CG14" s="148">
        <f t="shared" si="50"/>
        <v>-174.58348374982597</v>
      </c>
      <c r="CH14" s="148">
        <f t="shared" si="51"/>
        <v>-705.5121999999028</v>
      </c>
      <c r="CI14" s="149">
        <f t="shared" si="52"/>
        <v>-1.1712527480267796E-2</v>
      </c>
      <c r="CJ14" s="149">
        <f t="shared" si="53"/>
        <v>-5.0722156283268842E-4</v>
      </c>
      <c r="CK14" s="149">
        <f t="shared" si="54"/>
        <v>-5.3521571466064776E-3</v>
      </c>
      <c r="CL14" s="149">
        <f t="shared" si="55"/>
        <v>-1.6878862876668667E-3</v>
      </c>
      <c r="CM14" s="150"/>
      <c r="CN14" s="147">
        <v>71.324699999999993</v>
      </c>
      <c r="CO14" s="147">
        <v>71.324699999999993</v>
      </c>
      <c r="CP14" s="147">
        <v>71.324699999999993</v>
      </c>
      <c r="CQ14" s="147">
        <v>71.324699999999993</v>
      </c>
      <c r="CR14" s="147">
        <v>71.324699999999993</v>
      </c>
      <c r="CS14" s="147">
        <v>71.324699999999993</v>
      </c>
      <c r="CT14" s="148">
        <f t="shared" si="56"/>
        <v>0</v>
      </c>
      <c r="CU14" s="148">
        <f t="shared" si="57"/>
        <v>0</v>
      </c>
      <c r="CV14" s="148">
        <f t="shared" si="58"/>
        <v>0</v>
      </c>
      <c r="CW14" s="148">
        <f t="shared" si="59"/>
        <v>0</v>
      </c>
      <c r="CX14" s="149">
        <f t="shared" si="60"/>
        <v>0</v>
      </c>
      <c r="CY14" s="149">
        <f t="shared" si="61"/>
        <v>0</v>
      </c>
      <c r="CZ14" s="149">
        <f t="shared" si="62"/>
        <v>0</v>
      </c>
      <c r="DA14" s="149">
        <f t="shared" si="63"/>
        <v>0</v>
      </c>
      <c r="DB14" s="151"/>
      <c r="DC14" s="147">
        <v>368377.99716755899</v>
      </c>
      <c r="DD14" s="147">
        <v>235821.93438507567</v>
      </c>
      <c r="DE14" s="147">
        <v>210508.40859998399</v>
      </c>
      <c r="DF14" s="147">
        <v>276507.42680583801</v>
      </c>
      <c r="DG14" s="148">
        <v>157915.04440000001</v>
      </c>
      <c r="DH14" s="148">
        <v>131403.43498043099</v>
      </c>
      <c r="DI14" s="148">
        <f t="shared" si="64"/>
        <v>-132556.06278248332</v>
      </c>
      <c r="DJ14" s="148">
        <f t="shared" si="65"/>
        <v>-25313.525785091682</v>
      </c>
      <c r="DK14" s="148">
        <f t="shared" si="66"/>
        <v>77906.889985075657</v>
      </c>
      <c r="DL14" s="148">
        <f t="shared" si="67"/>
        <v>79104.973619552999</v>
      </c>
      <c r="DM14" s="149">
        <f t="shared" si="68"/>
        <v>-0.10734169343109962</v>
      </c>
      <c r="DN14" s="149">
        <f t="shared" si="69"/>
        <v>-0.1678852671719796</v>
      </c>
      <c r="DO14" s="149">
        <f t="shared" si="70"/>
        <v>-0.35983707985194724</v>
      </c>
      <c r="DP14" s="149">
        <f t="shared" si="71"/>
        <v>-0.42889402203693039</v>
      </c>
      <c r="DQ14" s="151"/>
      <c r="DR14" s="147">
        <v>109239.653008939</v>
      </c>
      <c r="DS14" s="147">
        <v>81152.964131000001</v>
      </c>
      <c r="DT14" s="147">
        <v>71485.795642939993</v>
      </c>
      <c r="DU14" s="147">
        <v>109239.65300000001</v>
      </c>
      <c r="DV14" s="148">
        <v>81152.964131000001</v>
      </c>
      <c r="DW14" s="148">
        <v>71485.795642939993</v>
      </c>
      <c r="DX14" s="148">
        <f t="shared" si="72"/>
        <v>-28086.688877938999</v>
      </c>
      <c r="DY14" s="148">
        <f t="shared" si="73"/>
        <v>-9667.1684880600078</v>
      </c>
      <c r="DZ14" s="148">
        <f t="shared" si="74"/>
        <v>0</v>
      </c>
      <c r="EA14" s="148">
        <f t="shared" si="75"/>
        <v>0</v>
      </c>
      <c r="EB14" s="149">
        <f t="shared" si="76"/>
        <v>-0.11912280212531634</v>
      </c>
      <c r="EC14" s="149">
        <f t="shared" si="77"/>
        <v>-0.11912280212531634</v>
      </c>
      <c r="ED14" s="149">
        <f t="shared" si="78"/>
        <v>-0.25711074783110749</v>
      </c>
      <c r="EE14" s="149">
        <f t="shared" si="79"/>
        <v>-0.25711074777031745</v>
      </c>
      <c r="EF14" s="150"/>
      <c r="EG14" s="147">
        <v>0</v>
      </c>
      <c r="EH14" s="147">
        <v>0</v>
      </c>
      <c r="EI14" s="147">
        <v>0</v>
      </c>
      <c r="EJ14" s="147">
        <v>0</v>
      </c>
      <c r="EK14" s="147">
        <v>0</v>
      </c>
      <c r="EL14" s="147">
        <v>0</v>
      </c>
      <c r="EM14" s="148">
        <f t="shared" si="80"/>
        <v>0</v>
      </c>
      <c r="EN14" s="148">
        <f t="shared" si="81"/>
        <v>0</v>
      </c>
      <c r="EO14" s="148">
        <f t="shared" si="82"/>
        <v>0</v>
      </c>
      <c r="EP14" s="148">
        <f t="shared" si="83"/>
        <v>0</v>
      </c>
      <c r="EQ14" s="149">
        <f t="shared" si="84"/>
        <v>0</v>
      </c>
      <c r="ER14" s="149">
        <f t="shared" si="85"/>
        <v>0</v>
      </c>
      <c r="ES14" s="149">
        <f t="shared" si="86"/>
        <v>0</v>
      </c>
      <c r="ET14" s="149">
        <f t="shared" si="87"/>
        <v>0</v>
      </c>
      <c r="EU14" s="151"/>
      <c r="EV14" s="147">
        <v>0</v>
      </c>
      <c r="EW14" s="147">
        <v>0</v>
      </c>
      <c r="EX14" s="147">
        <v>0</v>
      </c>
      <c r="EY14" s="147">
        <v>0</v>
      </c>
      <c r="EZ14" s="147">
        <v>0</v>
      </c>
      <c r="FA14" s="147">
        <v>0</v>
      </c>
      <c r="FB14" s="148">
        <f t="shared" si="88"/>
        <v>0</v>
      </c>
      <c r="FC14" s="148">
        <f t="shared" si="89"/>
        <v>0</v>
      </c>
      <c r="FD14" s="148">
        <f t="shared" si="90"/>
        <v>0</v>
      </c>
      <c r="FE14" s="148">
        <f t="shared" si="91"/>
        <v>0</v>
      </c>
      <c r="FF14" s="149">
        <f t="shared" si="92"/>
        <v>0</v>
      </c>
      <c r="FG14" s="149">
        <f t="shared" si="93"/>
        <v>0</v>
      </c>
      <c r="FH14" s="149">
        <f t="shared" si="94"/>
        <v>0</v>
      </c>
      <c r="FI14" s="149">
        <f t="shared" si="95"/>
        <v>0</v>
      </c>
      <c r="FJ14" s="151"/>
    </row>
    <row r="15" spans="1:166" s="144" customFormat="1">
      <c r="A15" s="154" t="s">
        <v>12</v>
      </c>
      <c r="B15" s="147">
        <f t="shared" si="0"/>
        <v>673669.16178029252</v>
      </c>
      <c r="C15" s="147">
        <f t="shared" si="1"/>
        <v>455325.10735011339</v>
      </c>
      <c r="D15" s="147">
        <f t="shared" si="2"/>
        <v>431342.04535104905</v>
      </c>
      <c r="E15" s="147">
        <f t="shared" si="3"/>
        <v>614949.47528913827</v>
      </c>
      <c r="F15" s="147">
        <f t="shared" si="4"/>
        <v>505127.05351691484</v>
      </c>
      <c r="G15" s="147">
        <f t="shared" si="5"/>
        <v>474858.45581747778</v>
      </c>
      <c r="H15" s="148">
        <f t="shared" si="6"/>
        <v>-218344.05443017912</v>
      </c>
      <c r="I15" s="148">
        <f t="shared" si="7"/>
        <v>-23983.061999064346</v>
      </c>
      <c r="J15" s="148">
        <f t="shared" si="8"/>
        <v>-49801.946166801441</v>
      </c>
      <c r="K15" s="148">
        <f t="shared" si="9"/>
        <v>-43516.41046642873</v>
      </c>
      <c r="L15" s="149">
        <f t="shared" si="10"/>
        <v>-5.2672390808054075E-2</v>
      </c>
      <c r="M15" s="149">
        <f t="shared" si="11"/>
        <v>-5.9922741196880826E-2</v>
      </c>
      <c r="N15" s="149">
        <f t="shared" si="12"/>
        <v>-0.3241116957961464</v>
      </c>
      <c r="O15" s="160">
        <f t="shared" si="13"/>
        <v>-0.17858771522747766</v>
      </c>
      <c r="P15" s="147">
        <f t="shared" si="14"/>
        <v>-109822.42177222343</v>
      </c>
      <c r="Q15" s="161">
        <v>213587.75119916999</v>
      </c>
      <c r="R15" s="147">
        <v>120592.68841089901</v>
      </c>
      <c r="S15" s="147">
        <v>117831.8756417</v>
      </c>
      <c r="T15" s="147">
        <v>213503.45120000001</v>
      </c>
      <c r="U15" s="148">
        <v>203106.53423700001</v>
      </c>
      <c r="V15" s="148">
        <v>200898.65963096899</v>
      </c>
      <c r="W15" s="148">
        <f t="shared" si="15"/>
        <v>-92995.062788270981</v>
      </c>
      <c r="X15" s="148">
        <f t="shared" si="16"/>
        <v>-2760.8127691990085</v>
      </c>
      <c r="Y15" s="148">
        <f t="shared" si="17"/>
        <v>-82513.845826101009</v>
      </c>
      <c r="Z15" s="148">
        <f t="shared" si="18"/>
        <v>-83066.783989268995</v>
      </c>
      <c r="AA15" s="149">
        <f t="shared" si="19"/>
        <v>-2.2893699490237833E-2</v>
      </c>
      <c r="AB15" s="149">
        <f t="shared" si="20"/>
        <v>-1.0870524743702769E-2</v>
      </c>
      <c r="AC15" s="149">
        <f t="shared" si="21"/>
        <v>-0.43539511168668721</v>
      </c>
      <c r="AD15" s="149">
        <f t="shared" si="22"/>
        <v>-4.8696716163434059E-2</v>
      </c>
      <c r="AE15" s="150">
        <f t="shared" si="23"/>
        <v>-10396.916962999996</v>
      </c>
      <c r="AF15" s="147">
        <v>67478.531112307406</v>
      </c>
      <c r="AG15" s="147">
        <v>62464.852060732701</v>
      </c>
      <c r="AH15" s="147">
        <v>63443.908713957702</v>
      </c>
      <c r="AI15" s="147">
        <v>73646.781000000003</v>
      </c>
      <c r="AJ15" s="148">
        <v>73650.799889999995</v>
      </c>
      <c r="AK15" s="148">
        <v>73523.121893393996</v>
      </c>
      <c r="AL15" s="148">
        <f t="shared" si="24"/>
        <v>-5013.6790515747052</v>
      </c>
      <c r="AM15" s="148">
        <f t="shared" si="25"/>
        <v>979.05665322500136</v>
      </c>
      <c r="AN15" s="148">
        <f t="shared" si="26"/>
        <v>-11185.947829267294</v>
      </c>
      <c r="AO15" s="148">
        <f t="shared" si="27"/>
        <v>-10079.213179436294</v>
      </c>
      <c r="AP15" s="149">
        <f t="shared" si="28"/>
        <v>1.5673720835408269E-2</v>
      </c>
      <c r="AQ15" s="149">
        <f t="shared" si="29"/>
        <v>-1.7335588587861907E-3</v>
      </c>
      <c r="AR15" s="149">
        <f t="shared" si="30"/>
        <v>-7.4300358483355616E-2</v>
      </c>
      <c r="AS15" s="149">
        <f t="shared" si="31"/>
        <v>5.4569798508805124E-5</v>
      </c>
      <c r="AT15" s="151"/>
      <c r="AU15" s="147">
        <v>48235.197811558603</v>
      </c>
      <c r="AV15" s="147">
        <v>38992.636518974097</v>
      </c>
      <c r="AW15" s="147">
        <v>37612.574242069197</v>
      </c>
      <c r="AX15" s="147">
        <v>48235.197811558603</v>
      </c>
      <c r="AY15" s="148">
        <v>38993.101029999998</v>
      </c>
      <c r="AZ15" s="148">
        <v>36690.749281093798</v>
      </c>
      <c r="BA15" s="148">
        <f t="shared" si="32"/>
        <v>-9242.5612925845053</v>
      </c>
      <c r="BB15" s="148">
        <f t="shared" si="33"/>
        <v>-1380.0622769049005</v>
      </c>
      <c r="BC15" s="148">
        <f t="shared" si="34"/>
        <v>-0.46451102590071969</v>
      </c>
      <c r="BD15" s="148">
        <f t="shared" si="35"/>
        <v>921.82496097539843</v>
      </c>
      <c r="BE15" s="149">
        <f t="shared" si="36"/>
        <v>-3.5392894661876798E-2</v>
      </c>
      <c r="BF15" s="149">
        <f t="shared" si="37"/>
        <v>-5.904510511064115E-2</v>
      </c>
      <c r="BG15" s="149">
        <f t="shared" si="38"/>
        <v>-0.19161445815341324</v>
      </c>
      <c r="BH15" s="149">
        <f t="shared" si="39"/>
        <v>-0.1916048280275513</v>
      </c>
      <c r="BI15" s="152"/>
      <c r="BJ15" s="147">
        <v>44.866290999999997</v>
      </c>
      <c r="BK15" s="147">
        <v>46.545386779399998</v>
      </c>
      <c r="BL15" s="147">
        <v>47.404059430299903</v>
      </c>
      <c r="BM15" s="147">
        <v>44.979858645599997</v>
      </c>
      <c r="BN15" s="148">
        <v>50.435062629999997</v>
      </c>
      <c r="BO15" s="148">
        <v>52.033120680300001</v>
      </c>
      <c r="BP15" s="148">
        <f t="shared" si="40"/>
        <v>1.6790957794000008</v>
      </c>
      <c r="BQ15" s="148">
        <f t="shared" si="41"/>
        <v>0.85867265089990497</v>
      </c>
      <c r="BR15" s="148">
        <f t="shared" si="42"/>
        <v>-3.8896758505999998</v>
      </c>
      <c r="BS15" s="148">
        <f t="shared" si="43"/>
        <v>-4.6290612500000989</v>
      </c>
      <c r="BT15" s="149">
        <f t="shared" si="44"/>
        <v>1.8448072092934788E-2</v>
      </c>
      <c r="BU15" s="149">
        <f t="shared" si="45"/>
        <v>3.1685457833642912E-2</v>
      </c>
      <c r="BV15" s="149">
        <f t="shared" si="46"/>
        <v>3.7424439194227152E-2</v>
      </c>
      <c r="BW15" s="149">
        <f t="shared" si="47"/>
        <v>0.12128103886190486</v>
      </c>
      <c r="BX15" s="152"/>
      <c r="BY15" s="147">
        <v>30185.311348875301</v>
      </c>
      <c r="BZ15" s="147">
        <v>29940.652268590999</v>
      </c>
      <c r="CA15" s="147">
        <v>29358.932183086999</v>
      </c>
      <c r="CB15" s="147">
        <v>30185.31135</v>
      </c>
      <c r="CC15" s="148">
        <v>30125.188202284866</v>
      </c>
      <c r="CD15" s="148">
        <v>30107.1512164503</v>
      </c>
      <c r="CE15" s="148">
        <f t="shared" si="48"/>
        <v>-244.65908028430204</v>
      </c>
      <c r="CF15" s="148">
        <f t="shared" si="49"/>
        <v>-581.72008550399914</v>
      </c>
      <c r="CG15" s="148">
        <f t="shared" si="50"/>
        <v>-184.53593369386726</v>
      </c>
      <c r="CH15" s="148">
        <f t="shared" si="51"/>
        <v>-748.2190333633007</v>
      </c>
      <c r="CI15" s="149">
        <f t="shared" si="52"/>
        <v>-1.9429105294217253E-2</v>
      </c>
      <c r="CJ15" s="149">
        <f t="shared" si="53"/>
        <v>-5.9873437846929981E-4</v>
      </c>
      <c r="CK15" s="149">
        <f t="shared" si="54"/>
        <v>-8.1052362672885923E-3</v>
      </c>
      <c r="CL15" s="149">
        <f t="shared" si="55"/>
        <v>-1.9918014764864801E-3</v>
      </c>
      <c r="CM15" s="150"/>
      <c r="CN15" s="147">
        <v>88.491199999999978</v>
      </c>
      <c r="CO15" s="147">
        <v>88.491199999999978</v>
      </c>
      <c r="CP15" s="147">
        <v>88.491199999999978</v>
      </c>
      <c r="CQ15" s="147">
        <v>88.491199999999978</v>
      </c>
      <c r="CR15" s="147">
        <v>88.491199999999978</v>
      </c>
      <c r="CS15" s="147">
        <v>88.491199999999978</v>
      </c>
      <c r="CT15" s="148">
        <f t="shared" si="56"/>
        <v>0</v>
      </c>
      <c r="CU15" s="148">
        <f t="shared" si="57"/>
        <v>0</v>
      </c>
      <c r="CV15" s="148">
        <f t="shared" si="58"/>
        <v>0</v>
      </c>
      <c r="CW15" s="148">
        <f t="shared" si="59"/>
        <v>0</v>
      </c>
      <c r="CX15" s="149">
        <f t="shared" si="60"/>
        <v>0</v>
      </c>
      <c r="CY15" s="149">
        <f t="shared" si="61"/>
        <v>0</v>
      </c>
      <c r="CZ15" s="149">
        <f t="shared" si="62"/>
        <v>0</v>
      </c>
      <c r="DA15" s="149">
        <f t="shared" si="63"/>
        <v>0</v>
      </c>
      <c r="DB15" s="151"/>
      <c r="DC15" s="147">
        <v>252229.365940466</v>
      </c>
      <c r="DD15" s="147">
        <v>158482.94720913714</v>
      </c>
      <c r="DE15" s="147">
        <v>143677.79023169199</v>
      </c>
      <c r="DF15" s="147">
        <v>187425.61598893409</v>
      </c>
      <c r="DG15" s="148">
        <v>114396.2096</v>
      </c>
      <c r="DH15" s="148">
        <v>94217.180395777497</v>
      </c>
      <c r="DI15" s="148">
        <f t="shared" si="64"/>
        <v>-93746.418731328857</v>
      </c>
      <c r="DJ15" s="148">
        <f t="shared" si="65"/>
        <v>-14805.156977445149</v>
      </c>
      <c r="DK15" s="148">
        <f t="shared" si="66"/>
        <v>44086.737609137141</v>
      </c>
      <c r="DL15" s="148">
        <f t="shared" si="67"/>
        <v>49460.609835914496</v>
      </c>
      <c r="DM15" s="149">
        <f t="shared" si="68"/>
        <v>-9.3417981165557065E-2</v>
      </c>
      <c r="DN15" s="149">
        <f t="shared" si="69"/>
        <v>-0.17639595992542836</v>
      </c>
      <c r="DO15" s="149">
        <f t="shared" si="70"/>
        <v>-0.37167130949159954</v>
      </c>
      <c r="DP15" s="149">
        <f t="shared" si="71"/>
        <v>-0.38964474521586134</v>
      </c>
      <c r="DQ15" s="151"/>
      <c r="DR15" s="147">
        <v>61819.6468769153</v>
      </c>
      <c r="DS15" s="147">
        <v>44716.294295</v>
      </c>
      <c r="DT15" s="147">
        <v>39281.069079112902</v>
      </c>
      <c r="DU15" s="147">
        <v>61819.64688</v>
      </c>
      <c r="DV15" s="148">
        <v>44716.294295</v>
      </c>
      <c r="DW15" s="148">
        <v>39281.069079112902</v>
      </c>
      <c r="DX15" s="148">
        <f t="shared" si="72"/>
        <v>-17103.3525819153</v>
      </c>
      <c r="DY15" s="148">
        <f t="shared" si="73"/>
        <v>-5435.2252158870979</v>
      </c>
      <c r="DZ15" s="148">
        <f t="shared" si="74"/>
        <v>0</v>
      </c>
      <c r="EA15" s="148">
        <f t="shared" si="75"/>
        <v>0</v>
      </c>
      <c r="EB15" s="149">
        <f t="shared" si="76"/>
        <v>-0.12154909751756517</v>
      </c>
      <c r="EC15" s="149">
        <f t="shared" si="77"/>
        <v>-0.12154909751756517</v>
      </c>
      <c r="ED15" s="149">
        <f t="shared" si="78"/>
        <v>-0.27666532317741266</v>
      </c>
      <c r="EE15" s="149">
        <f t="shared" si="79"/>
        <v>-0.2766653232135059</v>
      </c>
      <c r="EF15" s="150"/>
      <c r="EG15" s="147">
        <v>0</v>
      </c>
      <c r="EH15" s="147">
        <v>0</v>
      </c>
      <c r="EI15" s="147">
        <v>0</v>
      </c>
      <c r="EJ15" s="147">
        <v>0</v>
      </c>
      <c r="EK15" s="147">
        <v>0</v>
      </c>
      <c r="EL15" s="147">
        <v>0</v>
      </c>
      <c r="EM15" s="148">
        <f t="shared" si="80"/>
        <v>0</v>
      </c>
      <c r="EN15" s="148">
        <f t="shared" si="81"/>
        <v>0</v>
      </c>
      <c r="EO15" s="148">
        <f t="shared" si="82"/>
        <v>0</v>
      </c>
      <c r="EP15" s="148">
        <f t="shared" si="83"/>
        <v>0</v>
      </c>
      <c r="EQ15" s="149">
        <f t="shared" si="84"/>
        <v>0</v>
      </c>
      <c r="ER15" s="149">
        <f t="shared" si="85"/>
        <v>0</v>
      </c>
      <c r="ES15" s="149">
        <f t="shared" si="86"/>
        <v>0</v>
      </c>
      <c r="ET15" s="149">
        <f t="shared" si="87"/>
        <v>0</v>
      </c>
      <c r="EU15" s="151"/>
      <c r="EV15" s="147">
        <v>0</v>
      </c>
      <c r="EW15" s="147">
        <v>0</v>
      </c>
      <c r="EX15" s="147">
        <v>0</v>
      </c>
      <c r="EY15" s="147">
        <v>0</v>
      </c>
      <c r="EZ15" s="147">
        <v>0</v>
      </c>
      <c r="FA15" s="147">
        <v>0</v>
      </c>
      <c r="FB15" s="148">
        <f t="shared" si="88"/>
        <v>0</v>
      </c>
      <c r="FC15" s="148">
        <f t="shared" si="89"/>
        <v>0</v>
      </c>
      <c r="FD15" s="148">
        <f t="shared" si="90"/>
        <v>0</v>
      </c>
      <c r="FE15" s="148">
        <f t="shared" si="91"/>
        <v>0</v>
      </c>
      <c r="FF15" s="149">
        <f t="shared" si="92"/>
        <v>0</v>
      </c>
      <c r="FG15" s="149">
        <f t="shared" si="93"/>
        <v>0</v>
      </c>
      <c r="FH15" s="149">
        <f t="shared" si="94"/>
        <v>0</v>
      </c>
      <c r="FI15" s="149">
        <f t="shared" si="95"/>
        <v>0</v>
      </c>
      <c r="FJ15" s="151"/>
    </row>
    <row r="16" spans="1:166" s="144" customFormat="1">
      <c r="A16" s="154" t="s">
        <v>13</v>
      </c>
      <c r="B16" s="147">
        <f t="shared" si="0"/>
        <v>331033.60931063117</v>
      </c>
      <c r="C16" s="147">
        <f t="shared" si="1"/>
        <v>238425.45965756199</v>
      </c>
      <c r="D16" s="147">
        <f t="shared" si="2"/>
        <v>223389.56984282032</v>
      </c>
      <c r="E16" s="147">
        <f t="shared" si="3"/>
        <v>312104.86230328627</v>
      </c>
      <c r="F16" s="147">
        <f t="shared" si="4"/>
        <v>251721.40027294401</v>
      </c>
      <c r="G16" s="147">
        <f t="shared" si="5"/>
        <v>236691.83774411131</v>
      </c>
      <c r="H16" s="148">
        <f t="shared" si="6"/>
        <v>-92608.14965306918</v>
      </c>
      <c r="I16" s="148">
        <f t="shared" si="7"/>
        <v>-15035.889814741677</v>
      </c>
      <c r="J16" s="148">
        <f t="shared" si="8"/>
        <v>-13295.940615382016</v>
      </c>
      <c r="K16" s="148">
        <f t="shared" si="9"/>
        <v>-13302.267901290994</v>
      </c>
      <c r="L16" s="149">
        <f t="shared" si="10"/>
        <v>-6.3063272841486551E-2</v>
      </c>
      <c r="M16" s="149">
        <f t="shared" si="11"/>
        <v>-5.9707130631467945E-2</v>
      </c>
      <c r="N16" s="149">
        <f t="shared" si="12"/>
        <v>-0.27975452355403801</v>
      </c>
      <c r="O16" s="160">
        <f t="shared" si="13"/>
        <v>-0.19347171199039168</v>
      </c>
      <c r="P16" s="147">
        <f t="shared" si="14"/>
        <v>-60383.462030342256</v>
      </c>
      <c r="Q16" s="161">
        <v>72805.988523923705</v>
      </c>
      <c r="R16" s="147">
        <v>46105.181511000003</v>
      </c>
      <c r="S16" s="147">
        <v>48399.9991372</v>
      </c>
      <c r="T16" s="147">
        <v>72805.988519999999</v>
      </c>
      <c r="U16" s="148">
        <v>66316.067509999993</v>
      </c>
      <c r="V16" s="148">
        <v>68145.80685347</v>
      </c>
      <c r="W16" s="148">
        <f t="shared" si="15"/>
        <v>-26700.807012923702</v>
      </c>
      <c r="X16" s="148">
        <f t="shared" si="16"/>
        <v>2294.8176261999979</v>
      </c>
      <c r="Y16" s="148">
        <f t="shared" si="17"/>
        <v>-20210.885998999991</v>
      </c>
      <c r="Z16" s="148">
        <f t="shared" si="18"/>
        <v>-19745.807716269999</v>
      </c>
      <c r="AA16" s="149">
        <f t="shared" si="19"/>
        <v>4.9773529807110486E-2</v>
      </c>
      <c r="AB16" s="149">
        <f t="shared" si="20"/>
        <v>2.7591191881124352E-2</v>
      </c>
      <c r="AC16" s="149">
        <f t="shared" si="21"/>
        <v>-0.36673915915790284</v>
      </c>
      <c r="AD16" s="149">
        <f t="shared" si="22"/>
        <v>-8.9139933979705627E-2</v>
      </c>
      <c r="AE16" s="150">
        <f t="shared" si="23"/>
        <v>-6489.9210100000055</v>
      </c>
      <c r="AF16" s="147">
        <v>41818.194842946701</v>
      </c>
      <c r="AG16" s="147">
        <v>39176.646942104198</v>
      </c>
      <c r="AH16" s="147">
        <v>35330.839449148298</v>
      </c>
      <c r="AI16" s="147">
        <v>39299.180289999997</v>
      </c>
      <c r="AJ16" s="148">
        <v>39301.142959999997</v>
      </c>
      <c r="AK16" s="148">
        <v>38831.244769326899</v>
      </c>
      <c r="AL16" s="148">
        <f t="shared" si="24"/>
        <v>-2641.5479008425027</v>
      </c>
      <c r="AM16" s="148">
        <f t="shared" si="25"/>
        <v>-3845.8074929559007</v>
      </c>
      <c r="AN16" s="148">
        <f t="shared" si="26"/>
        <v>-124.49601789579901</v>
      </c>
      <c r="AO16" s="148">
        <f t="shared" si="27"/>
        <v>-3500.405320178601</v>
      </c>
      <c r="AP16" s="149">
        <f t="shared" si="28"/>
        <v>-9.8165815431812964E-2</v>
      </c>
      <c r="AQ16" s="149">
        <f t="shared" si="29"/>
        <v>-1.1956349237765241E-2</v>
      </c>
      <c r="AR16" s="149">
        <f t="shared" si="30"/>
        <v>-6.3167430128515972E-2</v>
      </c>
      <c r="AS16" s="149">
        <f t="shared" si="31"/>
        <v>4.9941754141376234E-5</v>
      </c>
      <c r="AT16" s="151"/>
      <c r="AU16" s="147">
        <v>32213.161275508399</v>
      </c>
      <c r="AV16" s="147">
        <v>23974.8950260089</v>
      </c>
      <c r="AW16" s="147">
        <v>23161.183537427401</v>
      </c>
      <c r="AX16" s="147">
        <v>32213.161275508399</v>
      </c>
      <c r="AY16" s="148">
        <v>23975.527900000001</v>
      </c>
      <c r="AZ16" s="148">
        <v>22437.4756270293</v>
      </c>
      <c r="BA16" s="148">
        <f t="shared" si="32"/>
        <v>-8238.2662494994984</v>
      </c>
      <c r="BB16" s="148">
        <f t="shared" si="33"/>
        <v>-813.711488581499</v>
      </c>
      <c r="BC16" s="148">
        <f t="shared" si="34"/>
        <v>-0.63287399110049591</v>
      </c>
      <c r="BD16" s="148">
        <f t="shared" si="35"/>
        <v>723.70791039810138</v>
      </c>
      <c r="BE16" s="149">
        <f t="shared" si="36"/>
        <v>-3.3940148129898089E-2</v>
      </c>
      <c r="BF16" s="149">
        <f t="shared" si="37"/>
        <v>-6.4150924200117435E-2</v>
      </c>
      <c r="BG16" s="149">
        <f t="shared" si="38"/>
        <v>-0.25574224705983872</v>
      </c>
      <c r="BH16" s="149">
        <f t="shared" si="39"/>
        <v>-0.25572260061825891</v>
      </c>
      <c r="BI16" s="152"/>
      <c r="BJ16" s="147">
        <v>0</v>
      </c>
      <c r="BK16" s="147">
        <v>0</v>
      </c>
      <c r="BL16" s="147">
        <v>0</v>
      </c>
      <c r="BM16" s="147">
        <v>0</v>
      </c>
      <c r="BN16" s="148">
        <v>0</v>
      </c>
      <c r="BO16" s="148">
        <v>0</v>
      </c>
      <c r="BP16" s="148">
        <f t="shared" si="40"/>
        <v>0</v>
      </c>
      <c r="BQ16" s="148">
        <f t="shared" si="41"/>
        <v>0</v>
      </c>
      <c r="BR16" s="148">
        <f t="shared" si="42"/>
        <v>0</v>
      </c>
      <c r="BS16" s="148">
        <f t="shared" si="43"/>
        <v>0</v>
      </c>
      <c r="BT16" s="149">
        <f t="shared" si="44"/>
        <v>0</v>
      </c>
      <c r="BU16" s="149">
        <f t="shared" si="45"/>
        <v>0</v>
      </c>
      <c r="BV16" s="149">
        <f t="shared" si="46"/>
        <v>0</v>
      </c>
      <c r="BW16" s="149">
        <f t="shared" si="47"/>
        <v>0</v>
      </c>
      <c r="BX16" s="153"/>
      <c r="BY16" s="147">
        <v>15150.146606018199</v>
      </c>
      <c r="BZ16" s="147">
        <v>14973.7479496702</v>
      </c>
      <c r="CA16" s="147">
        <v>14678.799892200101</v>
      </c>
      <c r="CB16" s="147">
        <v>15150.14661</v>
      </c>
      <c r="CC16" s="148">
        <v>15063.686368944043</v>
      </c>
      <c r="CD16" s="148">
        <v>15037.748282946701</v>
      </c>
      <c r="CE16" s="148">
        <f t="shared" si="48"/>
        <v>-176.39865634799935</v>
      </c>
      <c r="CF16" s="148">
        <f t="shared" si="49"/>
        <v>-294.94805747009923</v>
      </c>
      <c r="CG16" s="148">
        <f t="shared" si="50"/>
        <v>-89.938419273843465</v>
      </c>
      <c r="CH16" s="148">
        <f t="shared" si="51"/>
        <v>-358.94839074660013</v>
      </c>
      <c r="CI16" s="149">
        <f t="shared" si="52"/>
        <v>-1.9697677459342804E-2</v>
      </c>
      <c r="CJ16" s="149">
        <f t="shared" si="53"/>
        <v>-1.7218949838744429E-3</v>
      </c>
      <c r="CK16" s="149">
        <f t="shared" si="54"/>
        <v>-1.1643362994119626E-2</v>
      </c>
      <c r="CL16" s="149">
        <f t="shared" si="55"/>
        <v>-5.7068913774661108E-3</v>
      </c>
      <c r="CM16" s="150"/>
      <c r="CN16" s="147">
        <v>89.752200000000002</v>
      </c>
      <c r="CO16" s="147">
        <v>89.752200000000002</v>
      </c>
      <c r="CP16" s="147">
        <v>89.752200000000002</v>
      </c>
      <c r="CQ16" s="147">
        <v>89.752200000000002</v>
      </c>
      <c r="CR16" s="147">
        <v>89.752200000000002</v>
      </c>
      <c r="CS16" s="147">
        <v>89.752200000000002</v>
      </c>
      <c r="CT16" s="148">
        <f t="shared" si="56"/>
        <v>0</v>
      </c>
      <c r="CU16" s="148">
        <f t="shared" si="57"/>
        <v>0</v>
      </c>
      <c r="CV16" s="148">
        <f t="shared" si="58"/>
        <v>0</v>
      </c>
      <c r="CW16" s="148">
        <f t="shared" si="59"/>
        <v>0</v>
      </c>
      <c r="CX16" s="149">
        <f t="shared" si="60"/>
        <v>0</v>
      </c>
      <c r="CY16" s="149">
        <f t="shared" si="61"/>
        <v>0</v>
      </c>
      <c r="CZ16" s="149">
        <f t="shared" si="62"/>
        <v>0</v>
      </c>
      <c r="DA16" s="149">
        <f t="shared" si="63"/>
        <v>0</v>
      </c>
      <c r="DB16" s="151"/>
      <c r="DC16" s="147">
        <v>108204.823401787</v>
      </c>
      <c r="DD16" s="147">
        <v>66050.11993477869</v>
      </c>
      <c r="DE16" s="147">
        <v>58415.369630089001</v>
      </c>
      <c r="DF16" s="147">
        <v>91795.090947777906</v>
      </c>
      <c r="DG16" s="148">
        <v>58920.107239999998</v>
      </c>
      <c r="DH16" s="148">
        <v>48836.184014582897</v>
      </c>
      <c r="DI16" s="148">
        <f t="shared" si="64"/>
        <v>-42154.703467008309</v>
      </c>
      <c r="DJ16" s="148">
        <f t="shared" si="65"/>
        <v>-7634.7503046896891</v>
      </c>
      <c r="DK16" s="148">
        <f t="shared" si="66"/>
        <v>7130.0126947786921</v>
      </c>
      <c r="DL16" s="148">
        <f t="shared" si="67"/>
        <v>9579.1856155061032</v>
      </c>
      <c r="DM16" s="149">
        <f t="shared" si="68"/>
        <v>-0.11559025649353305</v>
      </c>
      <c r="DN16" s="149">
        <f t="shared" si="69"/>
        <v>-0.17114570386544159</v>
      </c>
      <c r="DO16" s="149">
        <f t="shared" si="70"/>
        <v>-0.38958248016799707</v>
      </c>
      <c r="DP16" s="149">
        <f t="shared" si="71"/>
        <v>-0.35813444235793002</v>
      </c>
      <c r="DQ16" s="151"/>
      <c r="DR16" s="147">
        <v>60751.542460447199</v>
      </c>
      <c r="DS16" s="147">
        <v>48055.116093999997</v>
      </c>
      <c r="DT16" s="147">
        <v>43313.625996755502</v>
      </c>
      <c r="DU16" s="147">
        <v>60751.542459999997</v>
      </c>
      <c r="DV16" s="148">
        <v>48055.116093999997</v>
      </c>
      <c r="DW16" s="148">
        <v>43313.625996755502</v>
      </c>
      <c r="DX16" s="148">
        <f t="shared" si="72"/>
        <v>-12696.426366447202</v>
      </c>
      <c r="DY16" s="148">
        <f t="shared" si="73"/>
        <v>-4741.4900972444957</v>
      </c>
      <c r="DZ16" s="148">
        <f t="shared" si="74"/>
        <v>0</v>
      </c>
      <c r="EA16" s="148">
        <f t="shared" si="75"/>
        <v>0</v>
      </c>
      <c r="EB16" s="149">
        <f t="shared" si="76"/>
        <v>-9.8667748257432727E-2</v>
      </c>
      <c r="EC16" s="149">
        <f t="shared" si="77"/>
        <v>-9.8667748257432727E-2</v>
      </c>
      <c r="ED16" s="149">
        <f t="shared" si="78"/>
        <v>-0.20898936639696541</v>
      </c>
      <c r="EE16" s="149">
        <f t="shared" si="79"/>
        <v>-0.20898936639114266</v>
      </c>
      <c r="EF16" s="150"/>
      <c r="EG16" s="147">
        <v>0</v>
      </c>
      <c r="EH16" s="147">
        <v>0</v>
      </c>
      <c r="EI16" s="147">
        <v>0</v>
      </c>
      <c r="EJ16" s="147">
        <v>0</v>
      </c>
      <c r="EK16" s="147">
        <v>0</v>
      </c>
      <c r="EL16" s="147">
        <v>0</v>
      </c>
      <c r="EM16" s="148">
        <f t="shared" si="80"/>
        <v>0</v>
      </c>
      <c r="EN16" s="148">
        <f t="shared" si="81"/>
        <v>0</v>
      </c>
      <c r="EO16" s="148">
        <f t="shared" si="82"/>
        <v>0</v>
      </c>
      <c r="EP16" s="148">
        <f t="shared" si="83"/>
        <v>0</v>
      </c>
      <c r="EQ16" s="149">
        <f t="shared" si="84"/>
        <v>0</v>
      </c>
      <c r="ER16" s="149">
        <f t="shared" si="85"/>
        <v>0</v>
      </c>
      <c r="ES16" s="149">
        <f t="shared" si="86"/>
        <v>0</v>
      </c>
      <c r="ET16" s="149">
        <f t="shared" si="87"/>
        <v>0</v>
      </c>
      <c r="EU16" s="151"/>
      <c r="EV16" s="147">
        <v>0</v>
      </c>
      <c r="EW16" s="147">
        <v>0</v>
      </c>
      <c r="EX16" s="147">
        <v>0</v>
      </c>
      <c r="EY16" s="147">
        <v>0</v>
      </c>
      <c r="EZ16" s="147">
        <v>0</v>
      </c>
      <c r="FA16" s="147">
        <v>0</v>
      </c>
      <c r="FB16" s="148">
        <f t="shared" si="88"/>
        <v>0</v>
      </c>
      <c r="FC16" s="148">
        <f t="shared" si="89"/>
        <v>0</v>
      </c>
      <c r="FD16" s="148">
        <f t="shared" si="90"/>
        <v>0</v>
      </c>
      <c r="FE16" s="148">
        <f t="shared" si="91"/>
        <v>0</v>
      </c>
      <c r="FF16" s="149">
        <f t="shared" si="92"/>
        <v>0</v>
      </c>
      <c r="FG16" s="149">
        <f t="shared" si="93"/>
        <v>0</v>
      </c>
      <c r="FH16" s="149">
        <f t="shared" si="94"/>
        <v>0</v>
      </c>
      <c r="FI16" s="149">
        <f t="shared" si="95"/>
        <v>0</v>
      </c>
      <c r="FJ16" s="151"/>
    </row>
    <row r="17" spans="1:166" s="144" customFormat="1">
      <c r="A17" s="154" t="s">
        <v>14</v>
      </c>
      <c r="B17" s="147">
        <f t="shared" si="0"/>
        <v>387554.35975901899</v>
      </c>
      <c r="C17" s="147">
        <f t="shared" si="1"/>
        <v>271578.0623755327</v>
      </c>
      <c r="D17" s="147">
        <f t="shared" si="2"/>
        <v>248691.74957881207</v>
      </c>
      <c r="E17" s="147">
        <f t="shared" si="3"/>
        <v>366284.51448192785</v>
      </c>
      <c r="F17" s="147">
        <f t="shared" si="4"/>
        <v>295011.99918727565</v>
      </c>
      <c r="G17" s="147">
        <f t="shared" si="5"/>
        <v>289829.0989897938</v>
      </c>
      <c r="H17" s="148">
        <f t="shared" si="6"/>
        <v>-115976.29738348629</v>
      </c>
      <c r="I17" s="148">
        <f t="shared" si="7"/>
        <v>-22886.312796720624</v>
      </c>
      <c r="J17" s="148">
        <f t="shared" si="8"/>
        <v>-23433.936811742955</v>
      </c>
      <c r="K17" s="148">
        <f t="shared" si="9"/>
        <v>-41137.349410981726</v>
      </c>
      <c r="L17" s="149">
        <f t="shared" si="10"/>
        <v>-8.4271581424989653E-2</v>
      </c>
      <c r="M17" s="149">
        <f t="shared" si="11"/>
        <v>-1.7568438611853587E-2</v>
      </c>
      <c r="N17" s="149">
        <f t="shared" si="12"/>
        <v>-0.29925169066760149</v>
      </c>
      <c r="O17" s="160">
        <f t="shared" si="13"/>
        <v>-0.19458238739756692</v>
      </c>
      <c r="P17" s="147">
        <f t="shared" si="14"/>
        <v>-71272.515294652199</v>
      </c>
      <c r="Q17" s="161">
        <v>90220.199267306103</v>
      </c>
      <c r="R17" s="147">
        <v>37239.505249050002</v>
      </c>
      <c r="S17" s="147">
        <v>32636.5016851199</v>
      </c>
      <c r="T17" s="147">
        <v>90220.199269999997</v>
      </c>
      <c r="U17" s="148">
        <v>70822.884925999999</v>
      </c>
      <c r="V17" s="148">
        <v>78920.322351889903</v>
      </c>
      <c r="W17" s="148">
        <f t="shared" si="15"/>
        <v>-52980.694018256101</v>
      </c>
      <c r="X17" s="148">
        <f t="shared" si="16"/>
        <v>-4603.0035639301022</v>
      </c>
      <c r="Y17" s="148">
        <f t="shared" si="17"/>
        <v>-33583.379676949997</v>
      </c>
      <c r="Z17" s="148">
        <f t="shared" si="18"/>
        <v>-46283.82066677</v>
      </c>
      <c r="AA17" s="149">
        <f t="shared" si="19"/>
        <v>-0.12360538984463353</v>
      </c>
      <c r="AB17" s="149">
        <f t="shared" si="20"/>
        <v>0.11433362866184557</v>
      </c>
      <c r="AC17" s="149">
        <f t="shared" si="21"/>
        <v>-0.58723760808024716</v>
      </c>
      <c r="AD17" s="149">
        <f t="shared" si="22"/>
        <v>-0.21499968411674733</v>
      </c>
      <c r="AE17" s="150">
        <f t="shared" si="23"/>
        <v>-19397.314343999999</v>
      </c>
      <c r="AF17" s="147">
        <v>70857.632375750807</v>
      </c>
      <c r="AG17" s="147">
        <v>68037.651864954794</v>
      </c>
      <c r="AH17" s="147">
        <v>62468.888406651597</v>
      </c>
      <c r="AI17" s="147">
        <v>70784.881049999996</v>
      </c>
      <c r="AJ17" s="148">
        <v>70750.945550000004</v>
      </c>
      <c r="AK17" s="148">
        <v>70729.785048135396</v>
      </c>
      <c r="AL17" s="148">
        <f t="shared" si="24"/>
        <v>-2819.9805107960128</v>
      </c>
      <c r="AM17" s="148">
        <f t="shared" si="25"/>
        <v>-5568.7634583031977</v>
      </c>
      <c r="AN17" s="148">
        <f t="shared" si="26"/>
        <v>-2713.2936850452097</v>
      </c>
      <c r="AO17" s="148">
        <f t="shared" si="27"/>
        <v>-8260.8966414837996</v>
      </c>
      <c r="AP17" s="149">
        <f t="shared" si="28"/>
        <v>-8.1848260568374895E-2</v>
      </c>
      <c r="AQ17" s="149">
        <f t="shared" si="29"/>
        <v>-2.9908436841531082E-4</v>
      </c>
      <c r="AR17" s="149">
        <f t="shared" si="30"/>
        <v>-3.9797837103022912E-2</v>
      </c>
      <c r="AS17" s="149">
        <f t="shared" si="31"/>
        <v>-4.7941734868525737E-4</v>
      </c>
      <c r="AT17" s="151"/>
      <c r="AU17" s="147">
        <v>41009.763454402797</v>
      </c>
      <c r="AV17" s="147">
        <v>31019.493218625001</v>
      </c>
      <c r="AW17" s="147">
        <v>30174.8128953536</v>
      </c>
      <c r="AX17" s="147">
        <v>41009.763454402797</v>
      </c>
      <c r="AY17" s="148">
        <v>31020.401999999998</v>
      </c>
      <c r="AZ17" s="148">
        <v>29334.9810104026</v>
      </c>
      <c r="BA17" s="148">
        <f t="shared" si="32"/>
        <v>-9990.2702357777962</v>
      </c>
      <c r="BB17" s="148">
        <f t="shared" si="33"/>
        <v>-844.68032327140099</v>
      </c>
      <c r="BC17" s="148">
        <f t="shared" si="34"/>
        <v>-0.90878137499748846</v>
      </c>
      <c r="BD17" s="148">
        <f t="shared" si="35"/>
        <v>839.83188495099967</v>
      </c>
      <c r="BE17" s="149">
        <f t="shared" si="36"/>
        <v>-2.723062937611858E-2</v>
      </c>
      <c r="BF17" s="149">
        <f t="shared" si="37"/>
        <v>-5.4332661117589588E-2</v>
      </c>
      <c r="BG17" s="149">
        <f t="shared" si="38"/>
        <v>-0.24360711680001762</v>
      </c>
      <c r="BH17" s="149">
        <f t="shared" si="39"/>
        <v>-0.24358495667768459</v>
      </c>
      <c r="BI17" s="152"/>
      <c r="BJ17" s="147">
        <v>0</v>
      </c>
      <c r="BK17" s="147">
        <v>0</v>
      </c>
      <c r="BL17" s="147">
        <v>0</v>
      </c>
      <c r="BM17" s="147">
        <v>0</v>
      </c>
      <c r="BN17" s="148">
        <v>0</v>
      </c>
      <c r="BO17" s="148">
        <v>0</v>
      </c>
      <c r="BP17" s="148">
        <f t="shared" si="40"/>
        <v>0</v>
      </c>
      <c r="BQ17" s="148">
        <f t="shared" si="41"/>
        <v>0</v>
      </c>
      <c r="BR17" s="148">
        <f t="shared" si="42"/>
        <v>0</v>
      </c>
      <c r="BS17" s="148">
        <f t="shared" si="43"/>
        <v>0</v>
      </c>
      <c r="BT17" s="149">
        <f t="shared" si="44"/>
        <v>0</v>
      </c>
      <c r="BU17" s="149">
        <f t="shared" si="45"/>
        <v>0</v>
      </c>
      <c r="BV17" s="149">
        <f t="shared" si="46"/>
        <v>0</v>
      </c>
      <c r="BW17" s="149">
        <f t="shared" si="47"/>
        <v>0</v>
      </c>
      <c r="BX17" s="153"/>
      <c r="BY17" s="147">
        <v>42286.375320010702</v>
      </c>
      <c r="BZ17" s="147">
        <v>42155.3585352831</v>
      </c>
      <c r="CA17" s="147">
        <v>41858.679905755402</v>
      </c>
      <c r="CB17" s="147">
        <v>42286.375319999999</v>
      </c>
      <c r="CC17" s="148">
        <v>42249.040001275614</v>
      </c>
      <c r="CD17" s="148">
        <v>42237.839435210502</v>
      </c>
      <c r="CE17" s="148">
        <f t="shared" si="48"/>
        <v>-131.0167847276025</v>
      </c>
      <c r="CF17" s="148">
        <f t="shared" si="49"/>
        <v>-296.67862952769792</v>
      </c>
      <c r="CG17" s="148">
        <f t="shared" si="50"/>
        <v>-93.681465992514859</v>
      </c>
      <c r="CH17" s="148">
        <f t="shared" si="51"/>
        <v>-379.15952945510071</v>
      </c>
      <c r="CI17" s="149">
        <f t="shared" si="52"/>
        <v>-7.0377441880700529E-3</v>
      </c>
      <c r="CJ17" s="149">
        <f t="shared" si="53"/>
        <v>-2.6510817913907381E-4</v>
      </c>
      <c r="CK17" s="149">
        <f t="shared" si="54"/>
        <v>-3.0983214743781295E-3</v>
      </c>
      <c r="CL17" s="149">
        <f t="shared" si="55"/>
        <v>-8.829160324537532E-4</v>
      </c>
      <c r="CM17" s="150"/>
      <c r="CN17" s="147">
        <v>377.51119999999986</v>
      </c>
      <c r="CO17" s="147">
        <v>377.51119999999986</v>
      </c>
      <c r="CP17" s="147">
        <v>377.51119999999986</v>
      </c>
      <c r="CQ17" s="147">
        <v>377.51119999999986</v>
      </c>
      <c r="CR17" s="147">
        <v>377.51119999999986</v>
      </c>
      <c r="CS17" s="147">
        <v>377.51119999999986</v>
      </c>
      <c r="CT17" s="148">
        <f t="shared" si="56"/>
        <v>0</v>
      </c>
      <c r="CU17" s="148">
        <f t="shared" si="57"/>
        <v>0</v>
      </c>
      <c r="CV17" s="148">
        <f t="shared" si="58"/>
        <v>0</v>
      </c>
      <c r="CW17" s="148">
        <f t="shared" si="59"/>
        <v>0</v>
      </c>
      <c r="CX17" s="149">
        <f t="shared" si="60"/>
        <v>0</v>
      </c>
      <c r="CY17" s="149">
        <f t="shared" si="61"/>
        <v>0</v>
      </c>
      <c r="CZ17" s="149">
        <f t="shared" si="62"/>
        <v>0</v>
      </c>
      <c r="DA17" s="149">
        <f t="shared" si="63"/>
        <v>0</v>
      </c>
      <c r="DB17" s="151"/>
      <c r="DC17" s="147">
        <v>97259.339835983599</v>
      </c>
      <c r="DD17" s="147">
        <v>56871.621887619833</v>
      </c>
      <c r="DE17" s="147">
        <v>48896.941933158399</v>
      </c>
      <c r="DF17" s="147">
        <v>76062.2458775251</v>
      </c>
      <c r="DG17" s="148">
        <v>43914.29509</v>
      </c>
      <c r="DH17" s="148">
        <v>35950.246391382199</v>
      </c>
      <c r="DI17" s="148">
        <f t="shared" si="64"/>
        <v>-40387.717948363766</v>
      </c>
      <c r="DJ17" s="148">
        <f t="shared" si="65"/>
        <v>-7974.6799544614332</v>
      </c>
      <c r="DK17" s="148">
        <f t="shared" si="66"/>
        <v>12957.326797619833</v>
      </c>
      <c r="DL17" s="148">
        <f t="shared" si="67"/>
        <v>12946.6955417762</v>
      </c>
      <c r="DM17" s="149">
        <f t="shared" si="68"/>
        <v>-0.14022248161340745</v>
      </c>
      <c r="DN17" s="149">
        <f t="shared" si="69"/>
        <v>-0.18135435584918097</v>
      </c>
      <c r="DO17" s="149">
        <f t="shared" si="70"/>
        <v>-0.41525798978764289</v>
      </c>
      <c r="DP17" s="149">
        <f t="shared" si="71"/>
        <v>-0.4226531890642502</v>
      </c>
      <c r="DQ17" s="151"/>
      <c r="DR17" s="147">
        <v>45543.538305565002</v>
      </c>
      <c r="DS17" s="147">
        <v>35876.920420000002</v>
      </c>
      <c r="DT17" s="147">
        <v>32278.4135527732</v>
      </c>
      <c r="DU17" s="147">
        <v>45543.538310000004</v>
      </c>
      <c r="DV17" s="148">
        <v>35876.920420000002</v>
      </c>
      <c r="DW17" s="148">
        <v>32278.4135527732</v>
      </c>
      <c r="DX17" s="148">
        <f t="shared" si="72"/>
        <v>-9666.6178855649996</v>
      </c>
      <c r="DY17" s="148">
        <f t="shared" si="73"/>
        <v>-3598.5068672268026</v>
      </c>
      <c r="DZ17" s="148">
        <f t="shared" si="74"/>
        <v>0</v>
      </c>
      <c r="EA17" s="148">
        <f t="shared" si="75"/>
        <v>0</v>
      </c>
      <c r="EB17" s="149">
        <f t="shared" si="76"/>
        <v>-0.10030144240643278</v>
      </c>
      <c r="EC17" s="149">
        <f t="shared" si="77"/>
        <v>-0.10030144240643278</v>
      </c>
      <c r="ED17" s="149">
        <f t="shared" si="78"/>
        <v>-0.21225004128376709</v>
      </c>
      <c r="EE17" s="149">
        <f t="shared" si="79"/>
        <v>-0.2122500413604777</v>
      </c>
      <c r="EF17" s="150"/>
      <c r="EG17" s="147">
        <v>0</v>
      </c>
      <c r="EH17" s="147">
        <v>0</v>
      </c>
      <c r="EI17" s="147">
        <v>0</v>
      </c>
      <c r="EJ17" s="147">
        <v>0</v>
      </c>
      <c r="EK17" s="147">
        <v>0</v>
      </c>
      <c r="EL17" s="147">
        <v>0</v>
      </c>
      <c r="EM17" s="148">
        <f t="shared" si="80"/>
        <v>0</v>
      </c>
      <c r="EN17" s="148">
        <f t="shared" si="81"/>
        <v>0</v>
      </c>
      <c r="EO17" s="148">
        <f t="shared" si="82"/>
        <v>0</v>
      </c>
      <c r="EP17" s="148">
        <f t="shared" si="83"/>
        <v>0</v>
      </c>
      <c r="EQ17" s="149">
        <f t="shared" si="84"/>
        <v>0</v>
      </c>
      <c r="ER17" s="149">
        <f t="shared" si="85"/>
        <v>0</v>
      </c>
      <c r="ES17" s="149">
        <f t="shared" si="86"/>
        <v>0</v>
      </c>
      <c r="ET17" s="149">
        <f t="shared" si="87"/>
        <v>0</v>
      </c>
      <c r="EU17" s="151"/>
      <c r="EV17" s="147">
        <v>0</v>
      </c>
      <c r="EW17" s="147">
        <v>0</v>
      </c>
      <c r="EX17" s="147">
        <v>0</v>
      </c>
      <c r="EY17" s="147">
        <v>0</v>
      </c>
      <c r="EZ17" s="147">
        <v>0</v>
      </c>
      <c r="FA17" s="147">
        <v>0</v>
      </c>
      <c r="FB17" s="148">
        <f t="shared" si="88"/>
        <v>0</v>
      </c>
      <c r="FC17" s="148">
        <f t="shared" si="89"/>
        <v>0</v>
      </c>
      <c r="FD17" s="148">
        <f t="shared" si="90"/>
        <v>0</v>
      </c>
      <c r="FE17" s="148">
        <f t="shared" si="91"/>
        <v>0</v>
      </c>
      <c r="FF17" s="149">
        <f t="shared" si="92"/>
        <v>0</v>
      </c>
      <c r="FG17" s="149">
        <f t="shared" si="93"/>
        <v>0</v>
      </c>
      <c r="FH17" s="149">
        <f t="shared" si="94"/>
        <v>0</v>
      </c>
      <c r="FI17" s="149">
        <f t="shared" si="95"/>
        <v>0</v>
      </c>
      <c r="FJ17" s="151"/>
    </row>
    <row r="18" spans="1:166">
      <c r="A18" s="5" t="s">
        <v>15</v>
      </c>
      <c r="B18" s="9">
        <f t="shared" si="0"/>
        <v>482262.21948378597</v>
      </c>
      <c r="C18" s="9">
        <f t="shared" si="1"/>
        <v>318047.75948815729</v>
      </c>
      <c r="D18" s="9">
        <f t="shared" si="2"/>
        <v>294261.71725438983</v>
      </c>
      <c r="E18" s="9">
        <f t="shared" si="3"/>
        <v>437162.98001925705</v>
      </c>
      <c r="F18" s="9">
        <f t="shared" si="4"/>
        <v>346398.98866977438</v>
      </c>
      <c r="G18" s="9">
        <f t="shared" si="5"/>
        <v>325791.10810898885</v>
      </c>
      <c r="H18" s="10">
        <f t="shared" si="6"/>
        <v>-164214.45999562868</v>
      </c>
      <c r="I18" s="10">
        <f t="shared" si="7"/>
        <v>-23786.042233767454</v>
      </c>
      <c r="J18" s="10">
        <f t="shared" si="8"/>
        <v>-28351.229181617091</v>
      </c>
      <c r="K18" s="10">
        <f t="shared" si="9"/>
        <v>-31529.390854599013</v>
      </c>
      <c r="L18" s="18">
        <f t="shared" si="10"/>
        <v>-7.4787642812032262E-2</v>
      </c>
      <c r="M18" s="18">
        <f t="shared" si="11"/>
        <v>-5.9491745746495898E-2</v>
      </c>
      <c r="N18" s="18">
        <f t="shared" si="12"/>
        <v>-0.34050865558451587</v>
      </c>
      <c r="O18" s="159">
        <f t="shared" si="13"/>
        <v>-0.20762048823412385</v>
      </c>
      <c r="P18" s="9">
        <f t="shared" si="14"/>
        <v>-90763.991349482676</v>
      </c>
      <c r="Q18" s="25">
        <v>164782.675463625</v>
      </c>
      <c r="R18" s="9">
        <v>88194.728498149998</v>
      </c>
      <c r="S18" s="9">
        <v>83543.619049760004</v>
      </c>
      <c r="T18" s="9">
        <v>164743.01269999999</v>
      </c>
      <c r="U18" s="10">
        <v>149179.21148600001</v>
      </c>
      <c r="V18" s="10">
        <v>148509.211760259</v>
      </c>
      <c r="W18" s="10">
        <f t="shared" si="15"/>
        <v>-76587.946965474999</v>
      </c>
      <c r="X18" s="10">
        <f t="shared" si="16"/>
        <v>-4651.1094483899942</v>
      </c>
      <c r="Y18" s="10">
        <f t="shared" si="17"/>
        <v>-60984.482987850017</v>
      </c>
      <c r="Z18" s="10">
        <f t="shared" si="18"/>
        <v>-64965.592710498997</v>
      </c>
      <c r="AA18" s="18">
        <f t="shared" si="19"/>
        <v>-5.2736819168138348E-2</v>
      </c>
      <c r="AB18" s="18">
        <f t="shared" si="20"/>
        <v>-4.4912405627233884E-3</v>
      </c>
      <c r="AC18" s="18">
        <f t="shared" si="21"/>
        <v>-0.46478154787808035</v>
      </c>
      <c r="AD18" s="18">
        <f t="shared" si="22"/>
        <v>-9.4473209873501232E-2</v>
      </c>
      <c r="AE18" s="6">
        <f t="shared" si="23"/>
        <v>-15563.801213999977</v>
      </c>
      <c r="AF18" s="9">
        <v>35425.110522220399</v>
      </c>
      <c r="AG18" s="9">
        <v>34663.0352663507</v>
      </c>
      <c r="AH18" s="9">
        <v>33995.629988745401</v>
      </c>
      <c r="AI18" s="9">
        <v>35432.24467</v>
      </c>
      <c r="AJ18" s="10">
        <v>34875.049079999997</v>
      </c>
      <c r="AK18" s="10">
        <v>34979.109320963202</v>
      </c>
      <c r="AL18" s="10">
        <f t="shared" si="24"/>
        <v>-762.07525586969859</v>
      </c>
      <c r="AM18" s="10">
        <f t="shared" si="25"/>
        <v>-667.40527760529949</v>
      </c>
      <c r="AN18" s="10">
        <f t="shared" si="26"/>
        <v>-212.01381364929694</v>
      </c>
      <c r="AO18" s="10">
        <f t="shared" si="27"/>
        <v>-983.47933221780113</v>
      </c>
      <c r="AP18" s="18">
        <f t="shared" si="28"/>
        <v>-1.9254092218900006E-2</v>
      </c>
      <c r="AQ18" s="18">
        <f t="shared" si="29"/>
        <v>2.9838019933534875E-3</v>
      </c>
      <c r="AR18" s="18">
        <f t="shared" si="30"/>
        <v>-2.1512290142092483E-2</v>
      </c>
      <c r="AS18" s="18">
        <f t="shared" si="31"/>
        <v>-1.5725664438972813E-2</v>
      </c>
      <c r="AT18" s="7"/>
      <c r="AU18" s="9">
        <v>60383.600594306998</v>
      </c>
      <c r="AV18" s="9">
        <v>49139.690260941301</v>
      </c>
      <c r="AW18" s="9">
        <v>46628.925184523097</v>
      </c>
      <c r="AX18" s="9">
        <v>60383.600594306998</v>
      </c>
      <c r="AY18" s="10">
        <v>49139.663919999999</v>
      </c>
      <c r="AZ18" s="10">
        <v>45195.692200152604</v>
      </c>
      <c r="BA18" s="10">
        <f t="shared" si="32"/>
        <v>-11243.910333365697</v>
      </c>
      <c r="BB18" s="10">
        <f t="shared" si="33"/>
        <v>-2510.7650764182035</v>
      </c>
      <c r="BC18" s="10">
        <f t="shared" si="34"/>
        <v>2.6340941301896237E-2</v>
      </c>
      <c r="BD18" s="10">
        <f t="shared" si="35"/>
        <v>1433.2329843704938</v>
      </c>
      <c r="BE18" s="18">
        <f t="shared" si="36"/>
        <v>-5.109444245752371E-2</v>
      </c>
      <c r="BF18" s="18">
        <f t="shared" si="37"/>
        <v>-8.0260453678890273E-2</v>
      </c>
      <c r="BG18" s="18">
        <f t="shared" si="38"/>
        <v>-0.18620801381005722</v>
      </c>
      <c r="BH18" s="18">
        <f t="shared" si="39"/>
        <v>-0.18620845003679831</v>
      </c>
      <c r="BI18" s="1"/>
      <c r="BJ18" s="9">
        <v>0</v>
      </c>
      <c r="BK18" s="9">
        <v>0</v>
      </c>
      <c r="BL18" s="9">
        <v>0</v>
      </c>
      <c r="BM18" s="9">
        <v>0</v>
      </c>
      <c r="BN18" s="10">
        <v>0</v>
      </c>
      <c r="BO18" s="10">
        <v>0</v>
      </c>
      <c r="BP18" s="10">
        <f t="shared" si="40"/>
        <v>0</v>
      </c>
      <c r="BQ18" s="10">
        <f t="shared" si="41"/>
        <v>0</v>
      </c>
      <c r="BR18" s="10">
        <f t="shared" si="42"/>
        <v>0</v>
      </c>
      <c r="BS18" s="10">
        <f t="shared" si="43"/>
        <v>0</v>
      </c>
      <c r="BT18" s="18">
        <f t="shared" si="44"/>
        <v>0</v>
      </c>
      <c r="BU18" s="18">
        <f t="shared" si="45"/>
        <v>0</v>
      </c>
      <c r="BV18" s="18">
        <f t="shared" si="46"/>
        <v>0</v>
      </c>
      <c r="BW18" s="18">
        <f t="shared" si="47"/>
        <v>0</v>
      </c>
      <c r="BX18" s="2"/>
      <c r="BY18" s="9">
        <v>17557.4536549929</v>
      </c>
      <c r="BZ18" s="9">
        <v>17363.256800155901</v>
      </c>
      <c r="CA18" s="9">
        <v>17084.391048089899</v>
      </c>
      <c r="CB18" s="9">
        <v>17557.453649999999</v>
      </c>
      <c r="CC18" s="10">
        <v>17446.392046774381</v>
      </c>
      <c r="CD18" s="10">
        <v>17413.073565389499</v>
      </c>
      <c r="CE18" s="10">
        <f t="shared" si="48"/>
        <v>-194.19685483699868</v>
      </c>
      <c r="CF18" s="10">
        <f t="shared" si="49"/>
        <v>-278.86575206600173</v>
      </c>
      <c r="CG18" s="10">
        <f t="shared" si="50"/>
        <v>-83.135246618479869</v>
      </c>
      <c r="CH18" s="10">
        <f t="shared" si="51"/>
        <v>-328.68251729959957</v>
      </c>
      <c r="CI18" s="18">
        <f t="shared" si="52"/>
        <v>-1.606068235214363E-2</v>
      </c>
      <c r="CJ18" s="18">
        <f t="shared" si="53"/>
        <v>-1.9097634224631678E-3</v>
      </c>
      <c r="CK18" s="18">
        <f t="shared" si="54"/>
        <v>-1.1060650288646723E-2</v>
      </c>
      <c r="CL18" s="18">
        <f t="shared" si="55"/>
        <v>-6.3256099340816691E-3</v>
      </c>
      <c r="CM18" s="6"/>
      <c r="CN18" s="9">
        <v>1326.1017999999995</v>
      </c>
      <c r="CO18" s="9">
        <v>1326.1017999999995</v>
      </c>
      <c r="CP18" s="9">
        <v>1326.1017999999995</v>
      </c>
      <c r="CQ18" s="9">
        <v>1326.1017999999995</v>
      </c>
      <c r="CR18" s="9">
        <v>1326.1017999999995</v>
      </c>
      <c r="CS18" s="9">
        <v>1326.1017999999995</v>
      </c>
      <c r="CT18" s="10">
        <f t="shared" si="56"/>
        <v>0</v>
      </c>
      <c r="CU18" s="10">
        <f t="shared" si="57"/>
        <v>0</v>
      </c>
      <c r="CV18" s="10">
        <f t="shared" si="58"/>
        <v>0</v>
      </c>
      <c r="CW18" s="10">
        <f t="shared" si="59"/>
        <v>0</v>
      </c>
      <c r="CX18" s="18">
        <f t="shared" si="60"/>
        <v>0</v>
      </c>
      <c r="CY18" s="18">
        <f t="shared" si="61"/>
        <v>0</v>
      </c>
      <c r="CZ18" s="18">
        <f t="shared" si="62"/>
        <v>0</v>
      </c>
      <c r="DA18" s="18">
        <f t="shared" si="63"/>
        <v>0</v>
      </c>
      <c r="DB18" s="7"/>
      <c r="DC18" s="9">
        <v>172502.13542490301</v>
      </c>
      <c r="DD18" s="9">
        <v>104212.0284355594</v>
      </c>
      <c r="DE18" s="9">
        <v>91074.182410076406</v>
      </c>
      <c r="DF18" s="9">
        <v>127435.42458495009</v>
      </c>
      <c r="DG18" s="10">
        <v>71283.65191</v>
      </c>
      <c r="DH18" s="10">
        <v>57759.051689029497</v>
      </c>
      <c r="DI18" s="10">
        <f t="shared" si="64"/>
        <v>-68290.106989343607</v>
      </c>
      <c r="DJ18" s="10">
        <f t="shared" si="65"/>
        <v>-13137.846025482999</v>
      </c>
      <c r="DK18" s="10">
        <f t="shared" si="66"/>
        <v>32928.376525559404</v>
      </c>
      <c r="DL18" s="10">
        <f t="shared" si="67"/>
        <v>33315.130721046909</v>
      </c>
      <c r="DM18" s="18">
        <f t="shared" si="68"/>
        <v>-0.1260684224528546</v>
      </c>
      <c r="DN18" s="18">
        <f t="shared" si="69"/>
        <v>-0.18972933987790278</v>
      </c>
      <c r="DO18" s="18">
        <f t="shared" si="70"/>
        <v>-0.39587977749453995</v>
      </c>
      <c r="DP18" s="18">
        <f t="shared" si="71"/>
        <v>-0.4406292273740462</v>
      </c>
      <c r="DQ18" s="7"/>
      <c r="DR18" s="9">
        <v>30285.142023737699</v>
      </c>
      <c r="DS18" s="9">
        <v>23148.918427000001</v>
      </c>
      <c r="DT18" s="9">
        <v>20608.867773195001</v>
      </c>
      <c r="DU18" s="9">
        <v>30285.142019999999</v>
      </c>
      <c r="DV18" s="10">
        <v>23148.918427000001</v>
      </c>
      <c r="DW18" s="10">
        <v>20608.867773195001</v>
      </c>
      <c r="DX18" s="10">
        <f t="shared" si="72"/>
        <v>-7136.2235967376982</v>
      </c>
      <c r="DY18" s="10">
        <f t="shared" si="73"/>
        <v>-2540.0506538049995</v>
      </c>
      <c r="DZ18" s="10">
        <f t="shared" si="74"/>
        <v>0</v>
      </c>
      <c r="EA18" s="10">
        <f t="shared" si="75"/>
        <v>0</v>
      </c>
      <c r="EB18" s="18">
        <f t="shared" si="76"/>
        <v>-0.10972653697904015</v>
      </c>
      <c r="EC18" s="18">
        <f t="shared" si="77"/>
        <v>-0.10972653697904015</v>
      </c>
      <c r="ED18" s="18">
        <f t="shared" si="78"/>
        <v>-0.2356344768383215</v>
      </c>
      <c r="EE18" s="18">
        <f t="shared" si="79"/>
        <v>-0.23563447674398585</v>
      </c>
      <c r="EF18" s="6"/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0</v>
      </c>
      <c r="EM18" s="10">
        <f t="shared" si="80"/>
        <v>0</v>
      </c>
      <c r="EN18" s="10">
        <f t="shared" si="81"/>
        <v>0</v>
      </c>
      <c r="EO18" s="10">
        <f t="shared" si="82"/>
        <v>0</v>
      </c>
      <c r="EP18" s="10">
        <f t="shared" si="83"/>
        <v>0</v>
      </c>
      <c r="EQ18" s="18">
        <f t="shared" si="84"/>
        <v>0</v>
      </c>
      <c r="ER18" s="18">
        <f t="shared" si="85"/>
        <v>0</v>
      </c>
      <c r="ES18" s="18">
        <f t="shared" si="86"/>
        <v>0</v>
      </c>
      <c r="ET18" s="18">
        <f t="shared" si="87"/>
        <v>0</v>
      </c>
      <c r="EU18" s="7"/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10">
        <f t="shared" si="88"/>
        <v>0</v>
      </c>
      <c r="FC18" s="10">
        <f t="shared" si="89"/>
        <v>0</v>
      </c>
      <c r="FD18" s="10">
        <f t="shared" si="90"/>
        <v>0</v>
      </c>
      <c r="FE18" s="10">
        <f t="shared" si="91"/>
        <v>0</v>
      </c>
      <c r="FF18" s="18">
        <f t="shared" si="92"/>
        <v>0</v>
      </c>
      <c r="FG18" s="18">
        <f t="shared" si="93"/>
        <v>0</v>
      </c>
      <c r="FH18" s="18">
        <f t="shared" si="94"/>
        <v>0</v>
      </c>
      <c r="FI18" s="18">
        <f t="shared" si="95"/>
        <v>0</v>
      </c>
      <c r="FJ18" s="7"/>
    </row>
    <row r="19" spans="1:166">
      <c r="A19" s="5" t="s">
        <v>16</v>
      </c>
      <c r="B19" s="9">
        <f t="shared" si="0"/>
        <v>626542.01534121367</v>
      </c>
      <c r="C19" s="9">
        <f t="shared" si="1"/>
        <v>494774.22186632152</v>
      </c>
      <c r="D19" s="9">
        <f t="shared" si="2"/>
        <v>466088.65398804768</v>
      </c>
      <c r="E19" s="9">
        <f t="shared" si="3"/>
        <v>673824.23864231713</v>
      </c>
      <c r="F19" s="9">
        <f t="shared" si="4"/>
        <v>586912.31300502527</v>
      </c>
      <c r="G19" s="9">
        <f t="shared" si="5"/>
        <v>565048.64781169815</v>
      </c>
      <c r="H19" s="10">
        <f t="shared" si="6"/>
        <v>-131767.79347489215</v>
      </c>
      <c r="I19" s="10">
        <f t="shared" si="7"/>
        <v>-28685.56787827384</v>
      </c>
      <c r="J19" s="10">
        <f t="shared" si="8"/>
        <v>-92138.091138703749</v>
      </c>
      <c r="K19" s="10">
        <f t="shared" si="9"/>
        <v>-98959.993823650468</v>
      </c>
      <c r="L19" s="18">
        <f t="shared" si="10"/>
        <v>-5.7977086538724583E-2</v>
      </c>
      <c r="M19" s="18">
        <f t="shared" si="11"/>
        <v>-3.7252013135290821E-2</v>
      </c>
      <c r="N19" s="18">
        <f t="shared" si="12"/>
        <v>-0.21030958858063437</v>
      </c>
      <c r="O19" s="159">
        <f t="shared" si="13"/>
        <v>-0.12898307993848659</v>
      </c>
      <c r="P19" s="9">
        <f t="shared" si="14"/>
        <v>-86911.925637291861</v>
      </c>
      <c r="Q19" s="25">
        <v>64987.315018280002</v>
      </c>
      <c r="R19" s="9">
        <v>30452.8754529699</v>
      </c>
      <c r="S19" s="9">
        <v>31573.231298829902</v>
      </c>
      <c r="T19" s="9">
        <v>63791.315020000002</v>
      </c>
      <c r="U19" s="10">
        <v>44773.238009000001</v>
      </c>
      <c r="V19" s="10">
        <v>45457.451073759898</v>
      </c>
      <c r="W19" s="10">
        <f t="shared" si="15"/>
        <v>-34534.439565310102</v>
      </c>
      <c r="X19" s="10">
        <f t="shared" si="16"/>
        <v>1120.3558458600019</v>
      </c>
      <c r="Y19" s="10">
        <f t="shared" si="17"/>
        <v>-14320.362556030101</v>
      </c>
      <c r="Z19" s="10">
        <f t="shared" si="18"/>
        <v>-13884.219774929996</v>
      </c>
      <c r="AA19" s="18">
        <f t="shared" si="19"/>
        <v>3.6789821295865173E-2</v>
      </c>
      <c r="AB19" s="18">
        <f t="shared" si="20"/>
        <v>1.5281741843696033E-2</v>
      </c>
      <c r="AC19" s="18">
        <f t="shared" si="21"/>
        <v>-0.53140277538156577</v>
      </c>
      <c r="AD19" s="18">
        <f t="shared" si="22"/>
        <v>-0.2981295652086402</v>
      </c>
      <c r="AE19" s="6">
        <f t="shared" si="23"/>
        <v>-19018.077011000001</v>
      </c>
      <c r="AF19" s="9">
        <v>162770.15425250001</v>
      </c>
      <c r="AG19" s="9">
        <v>155332.15697036401</v>
      </c>
      <c r="AH19" s="9">
        <v>150459.818765765</v>
      </c>
      <c r="AI19" s="9">
        <v>165162.15429999999</v>
      </c>
      <c r="AJ19" s="10">
        <v>161724.28419999999</v>
      </c>
      <c r="AK19" s="10">
        <v>161765.571181248</v>
      </c>
      <c r="AL19" s="10">
        <f t="shared" si="24"/>
        <v>-7437.9972821359988</v>
      </c>
      <c r="AM19" s="10">
        <f t="shared" si="25"/>
        <v>-4872.3382045990147</v>
      </c>
      <c r="AN19" s="10">
        <f t="shared" si="26"/>
        <v>-6392.1272296359821</v>
      </c>
      <c r="AO19" s="10">
        <f t="shared" si="27"/>
        <v>-11305.752415483003</v>
      </c>
      <c r="AP19" s="18">
        <f t="shared" si="28"/>
        <v>-3.1367221698521922E-2</v>
      </c>
      <c r="AQ19" s="18">
        <f t="shared" si="29"/>
        <v>2.5529240368717463E-4</v>
      </c>
      <c r="AR19" s="18">
        <f t="shared" si="30"/>
        <v>-4.5696321394385835E-2</v>
      </c>
      <c r="AS19" s="18">
        <f t="shared" si="31"/>
        <v>-2.081512023484184E-2</v>
      </c>
      <c r="AT19" s="7"/>
      <c r="AU19" s="9">
        <v>177402.18208055201</v>
      </c>
      <c r="AV19" s="9">
        <v>148994.00430107999</v>
      </c>
      <c r="AW19" s="9">
        <v>139360.838091718</v>
      </c>
      <c r="AX19" s="9">
        <v>177402.18208055201</v>
      </c>
      <c r="AY19" s="10">
        <v>148991.6513</v>
      </c>
      <c r="AZ19" s="10">
        <v>134707.40001022301</v>
      </c>
      <c r="BA19" s="10">
        <f t="shared" si="32"/>
        <v>-28408.177779472026</v>
      </c>
      <c r="BB19" s="10">
        <f t="shared" si="33"/>
        <v>-9633.1662093619816</v>
      </c>
      <c r="BC19" s="10">
        <f t="shared" si="34"/>
        <v>2.3530010799877346</v>
      </c>
      <c r="BD19" s="10">
        <f t="shared" si="35"/>
        <v>4653.4380814949982</v>
      </c>
      <c r="BE19" s="18">
        <f t="shared" si="36"/>
        <v>-6.465472389006835E-2</v>
      </c>
      <c r="BF19" s="18">
        <f t="shared" si="37"/>
        <v>-9.587283022331998E-2</v>
      </c>
      <c r="BG19" s="18">
        <f t="shared" si="38"/>
        <v>-0.16013431991818952</v>
      </c>
      <c r="BH19" s="18">
        <f t="shared" si="39"/>
        <v>-0.16014758357172745</v>
      </c>
      <c r="BI19" s="1"/>
      <c r="BJ19" s="9">
        <v>17774.032999999999</v>
      </c>
      <c r="BK19" s="9">
        <v>19179.630560488298</v>
      </c>
      <c r="BL19" s="9">
        <v>19534.748803724</v>
      </c>
      <c r="BM19" s="9">
        <v>96368.922205694806</v>
      </c>
      <c r="BN19" s="10">
        <v>114038.1551</v>
      </c>
      <c r="BO19" s="10">
        <v>119690.63294959599</v>
      </c>
      <c r="BP19" s="10">
        <f t="shared" si="40"/>
        <v>1405.5975604882988</v>
      </c>
      <c r="BQ19" s="10">
        <f t="shared" si="41"/>
        <v>355.11824323570181</v>
      </c>
      <c r="BR19" s="10">
        <f t="shared" si="42"/>
        <v>-94858.524539511709</v>
      </c>
      <c r="BS19" s="10">
        <f t="shared" si="43"/>
        <v>-100155.884145872</v>
      </c>
      <c r="BT19" s="18">
        <f t="shared" si="44"/>
        <v>1.8515384960921831E-2</v>
      </c>
      <c r="BU19" s="18">
        <f t="shared" si="45"/>
        <v>4.9566549411811649E-2</v>
      </c>
      <c r="BV19" s="18">
        <f t="shared" si="46"/>
        <v>7.9081520805564992E-2</v>
      </c>
      <c r="BW19" s="18">
        <f t="shared" si="47"/>
        <v>0.18334990669078019</v>
      </c>
      <c r="BX19" s="1"/>
      <c r="BY19" s="9">
        <v>27558.679766557401</v>
      </c>
      <c r="BZ19" s="9">
        <v>27166.960769043901</v>
      </c>
      <c r="CA19" s="9">
        <v>26054.447554008198</v>
      </c>
      <c r="CB19" s="9">
        <v>27558.679769999999</v>
      </c>
      <c r="CC19" s="10">
        <v>27525.154543025263</v>
      </c>
      <c r="CD19" s="10">
        <v>27515.0968403718</v>
      </c>
      <c r="CE19" s="10">
        <f t="shared" si="48"/>
        <v>-391.71899751350065</v>
      </c>
      <c r="CF19" s="10">
        <f t="shared" si="49"/>
        <v>-1112.5132150357022</v>
      </c>
      <c r="CG19" s="10">
        <f t="shared" si="50"/>
        <v>-358.19377398136203</v>
      </c>
      <c r="CH19" s="10">
        <f t="shared" si="51"/>
        <v>-1460.6492863636013</v>
      </c>
      <c r="CI19" s="18">
        <f t="shared" si="52"/>
        <v>-4.095096335926484E-2</v>
      </c>
      <c r="CJ19" s="18">
        <f t="shared" si="53"/>
        <v>-3.6540040629895329E-4</v>
      </c>
      <c r="CK19" s="18">
        <f t="shared" si="54"/>
        <v>-1.4213997217270678E-2</v>
      </c>
      <c r="CL19" s="18">
        <f t="shared" si="55"/>
        <v>-1.2165033758703943E-3</v>
      </c>
      <c r="CM19" s="6"/>
      <c r="CN19" s="9">
        <v>3253.5868000000023</v>
      </c>
      <c r="CO19" s="9">
        <v>3253.5868000000023</v>
      </c>
      <c r="CP19" s="9">
        <v>3253.5868000000023</v>
      </c>
      <c r="CQ19" s="9">
        <v>3253.5868000000023</v>
      </c>
      <c r="CR19" s="9">
        <v>3253.5868000000023</v>
      </c>
      <c r="CS19" s="9">
        <v>3253.5868000000023</v>
      </c>
      <c r="CT19" s="10">
        <f t="shared" si="56"/>
        <v>0</v>
      </c>
      <c r="CU19" s="10">
        <f t="shared" si="57"/>
        <v>0</v>
      </c>
      <c r="CV19" s="10">
        <f t="shared" si="58"/>
        <v>0</v>
      </c>
      <c r="CW19" s="10">
        <f t="shared" si="59"/>
        <v>0</v>
      </c>
      <c r="CX19" s="18">
        <f t="shared" si="60"/>
        <v>0</v>
      </c>
      <c r="CY19" s="18">
        <f t="shared" si="61"/>
        <v>0</v>
      </c>
      <c r="CZ19" s="18">
        <f t="shared" si="62"/>
        <v>0</v>
      </c>
      <c r="DA19" s="18">
        <f t="shared" si="63"/>
        <v>0</v>
      </c>
      <c r="DB19" s="7"/>
      <c r="DC19" s="9">
        <v>145397.63170191101</v>
      </c>
      <c r="DD19" s="9">
        <v>87862.858119375363</v>
      </c>
      <c r="DE19" s="9">
        <v>75553.447923212807</v>
      </c>
      <c r="DF19" s="9">
        <v>112888.9657460704</v>
      </c>
      <c r="DG19" s="10">
        <v>64074.094160000001</v>
      </c>
      <c r="DH19" s="10">
        <v>52360.374205709602</v>
      </c>
      <c r="DI19" s="10">
        <f t="shared" si="64"/>
        <v>-57534.77358253565</v>
      </c>
      <c r="DJ19" s="10">
        <f t="shared" si="65"/>
        <v>-12309.410196162557</v>
      </c>
      <c r="DK19" s="10">
        <f t="shared" si="66"/>
        <v>23788.763959375363</v>
      </c>
      <c r="DL19" s="10">
        <f t="shared" si="67"/>
        <v>23193.073717503205</v>
      </c>
      <c r="DM19" s="18">
        <f t="shared" si="68"/>
        <v>-0.1400979943019644</v>
      </c>
      <c r="DN19" s="18">
        <f t="shared" si="69"/>
        <v>-0.18281522521473284</v>
      </c>
      <c r="DO19" s="18">
        <f t="shared" si="70"/>
        <v>-0.39570640119153638</v>
      </c>
      <c r="DP19" s="18">
        <f t="shared" si="71"/>
        <v>-0.43241490666034932</v>
      </c>
      <c r="DQ19" s="7"/>
      <c r="DR19" s="9">
        <v>27398.432721413301</v>
      </c>
      <c r="DS19" s="9">
        <v>22532.148893000001</v>
      </c>
      <c r="DT19" s="9">
        <v>20298.5347507898</v>
      </c>
      <c r="DU19" s="9">
        <v>27398.432720000001</v>
      </c>
      <c r="DV19" s="10">
        <v>22532.148893000001</v>
      </c>
      <c r="DW19" s="10">
        <v>20298.5347507898</v>
      </c>
      <c r="DX19" s="10">
        <f t="shared" si="72"/>
        <v>-4866.2838284132995</v>
      </c>
      <c r="DY19" s="10">
        <f t="shared" si="73"/>
        <v>-2233.614142210201</v>
      </c>
      <c r="DZ19" s="10">
        <f t="shared" si="74"/>
        <v>0</v>
      </c>
      <c r="EA19" s="10">
        <f t="shared" si="75"/>
        <v>0</v>
      </c>
      <c r="EB19" s="18">
        <f t="shared" si="76"/>
        <v>-9.9130098634494263E-2</v>
      </c>
      <c r="EC19" s="18">
        <f t="shared" si="77"/>
        <v>-9.9130098634494263E-2</v>
      </c>
      <c r="ED19" s="18">
        <f t="shared" si="78"/>
        <v>-0.17761175896057899</v>
      </c>
      <c r="EE19" s="18">
        <f t="shared" si="79"/>
        <v>-0.17761175891815753</v>
      </c>
      <c r="EF19" s="6"/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0</v>
      </c>
      <c r="EM19" s="10">
        <f t="shared" si="80"/>
        <v>0</v>
      </c>
      <c r="EN19" s="10">
        <f t="shared" si="81"/>
        <v>0</v>
      </c>
      <c r="EO19" s="10">
        <f t="shared" si="82"/>
        <v>0</v>
      </c>
      <c r="EP19" s="10">
        <f t="shared" si="83"/>
        <v>0</v>
      </c>
      <c r="EQ19" s="18">
        <f t="shared" si="84"/>
        <v>0</v>
      </c>
      <c r="ER19" s="18">
        <f t="shared" si="85"/>
        <v>0</v>
      </c>
      <c r="ES19" s="18">
        <f t="shared" si="86"/>
        <v>0</v>
      </c>
      <c r="ET19" s="18">
        <f t="shared" si="87"/>
        <v>0</v>
      </c>
      <c r="EU19" s="7"/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10">
        <f t="shared" si="88"/>
        <v>0</v>
      </c>
      <c r="FC19" s="10">
        <f t="shared" si="89"/>
        <v>0</v>
      </c>
      <c r="FD19" s="10">
        <f t="shared" si="90"/>
        <v>0</v>
      </c>
      <c r="FE19" s="10">
        <f t="shared" si="91"/>
        <v>0</v>
      </c>
      <c r="FF19" s="18">
        <f t="shared" si="92"/>
        <v>0</v>
      </c>
      <c r="FG19" s="18">
        <f t="shared" si="93"/>
        <v>0</v>
      </c>
      <c r="FH19" s="18">
        <f t="shared" si="94"/>
        <v>0</v>
      </c>
      <c r="FI19" s="18">
        <f t="shared" si="95"/>
        <v>0</v>
      </c>
      <c r="FJ19" s="7"/>
    </row>
    <row r="20" spans="1:166">
      <c r="A20" s="5" t="s">
        <v>17</v>
      </c>
      <c r="B20" s="9">
        <f t="shared" si="0"/>
        <v>86093.770447049013</v>
      </c>
      <c r="C20" s="9">
        <f t="shared" si="1"/>
        <v>66632.648820126342</v>
      </c>
      <c r="D20" s="9">
        <f t="shared" si="2"/>
        <v>61657.330764437691</v>
      </c>
      <c r="E20" s="9">
        <f t="shared" si="3"/>
        <v>79246.055752799279</v>
      </c>
      <c r="F20" s="9">
        <f t="shared" si="4"/>
        <v>64559.473186093193</v>
      </c>
      <c r="G20" s="9">
        <f t="shared" si="5"/>
        <v>59903.101041275877</v>
      </c>
      <c r="H20" s="10">
        <f t="shared" si="6"/>
        <v>-19461.121626922672</v>
      </c>
      <c r="I20" s="10">
        <f t="shared" si="7"/>
        <v>-4975.3180556886509</v>
      </c>
      <c r="J20" s="10">
        <f t="shared" si="8"/>
        <v>2073.1756340331485</v>
      </c>
      <c r="K20" s="10">
        <f t="shared" si="9"/>
        <v>1754.229723161814</v>
      </c>
      <c r="L20" s="18">
        <f t="shared" si="10"/>
        <v>-7.4667871438210937E-2</v>
      </c>
      <c r="M20" s="18">
        <f t="shared" si="11"/>
        <v>-7.2125311980091394E-2</v>
      </c>
      <c r="N20" s="18">
        <f t="shared" si="12"/>
        <v>-0.22604564216283235</v>
      </c>
      <c r="O20" s="159">
        <f t="shared" si="13"/>
        <v>-0.18532887759763739</v>
      </c>
      <c r="P20" s="9">
        <f t="shared" si="14"/>
        <v>-14686.582566706085</v>
      </c>
      <c r="Q20" s="25">
        <v>1099.9133218136999</v>
      </c>
      <c r="R20" s="9">
        <v>4863.9544881399897</v>
      </c>
      <c r="S20" s="9">
        <v>5402.36629515</v>
      </c>
      <c r="T20" s="9">
        <v>1099.9133220000001</v>
      </c>
      <c r="U20" s="10">
        <v>3138.5999983700003</v>
      </c>
      <c r="V20" s="10">
        <v>2535</v>
      </c>
      <c r="W20" s="10">
        <f t="shared" si="15"/>
        <v>3764.0411663262898</v>
      </c>
      <c r="X20" s="10">
        <f t="shared" si="16"/>
        <v>538.41180701001031</v>
      </c>
      <c r="Y20" s="10">
        <f t="shared" si="17"/>
        <v>1725.3544897699894</v>
      </c>
      <c r="Z20" s="10">
        <f t="shared" si="18"/>
        <v>2867.36629515</v>
      </c>
      <c r="AA20" s="18">
        <f t="shared" si="19"/>
        <v>0.11069425265446979</v>
      </c>
      <c r="AB20" s="18">
        <f t="shared" si="20"/>
        <v>-0.19231504450502573</v>
      </c>
      <c r="AC20" s="18">
        <f t="shared" si="21"/>
        <v>3.4221252635794808</v>
      </c>
      <c r="AD20" s="18">
        <f t="shared" si="22"/>
        <v>1.8534975762117372</v>
      </c>
      <c r="AE20" s="6">
        <f t="shared" si="23"/>
        <v>2038.6866763700002</v>
      </c>
      <c r="AF20" s="9">
        <v>17948.828605883398</v>
      </c>
      <c r="AG20" s="9">
        <v>16043.5383807084</v>
      </c>
      <c r="AH20" s="9">
        <v>15198.690783091</v>
      </c>
      <c r="AI20" s="9">
        <v>18308.82861</v>
      </c>
      <c r="AJ20" s="10">
        <v>18309.478719999999</v>
      </c>
      <c r="AK20" s="10">
        <v>18315.733576200699</v>
      </c>
      <c r="AL20" s="10">
        <f t="shared" si="24"/>
        <v>-1905.2902251749983</v>
      </c>
      <c r="AM20" s="10">
        <f t="shared" si="25"/>
        <v>-844.84759761739952</v>
      </c>
      <c r="AN20" s="10">
        <f t="shared" si="26"/>
        <v>-2265.9403392915992</v>
      </c>
      <c r="AO20" s="10">
        <f t="shared" si="27"/>
        <v>-3117.0427931096983</v>
      </c>
      <c r="AP20" s="18">
        <f t="shared" si="28"/>
        <v>-5.2659680026277057E-2</v>
      </c>
      <c r="AQ20" s="18">
        <f t="shared" si="29"/>
        <v>3.4161847512715964E-4</v>
      </c>
      <c r="AR20" s="18">
        <f t="shared" si="30"/>
        <v>-0.10615122953207477</v>
      </c>
      <c r="AS20" s="18">
        <f t="shared" si="31"/>
        <v>3.5508006210926914E-5</v>
      </c>
      <c r="AT20" s="7"/>
      <c r="AU20" s="9">
        <v>1170.3149998609999</v>
      </c>
      <c r="AV20" s="9">
        <v>996.19291922984405</v>
      </c>
      <c r="AW20" s="9">
        <v>927.30509139815103</v>
      </c>
      <c r="AX20" s="9">
        <v>1170.3149998609999</v>
      </c>
      <c r="AY20" s="10">
        <v>996.17208819999996</v>
      </c>
      <c r="AZ20" s="10">
        <v>895.40800639365102</v>
      </c>
      <c r="BA20" s="10">
        <f t="shared" si="32"/>
        <v>-174.12208063115588</v>
      </c>
      <c r="BB20" s="10">
        <f t="shared" si="33"/>
        <v>-68.887827831693016</v>
      </c>
      <c r="BC20" s="10">
        <f t="shared" si="34"/>
        <v>2.0831029844089244E-2</v>
      </c>
      <c r="BD20" s="10">
        <f t="shared" si="35"/>
        <v>31.897085004500013</v>
      </c>
      <c r="BE20" s="18">
        <f t="shared" si="36"/>
        <v>-6.9151091622845648E-2</v>
      </c>
      <c r="BF20" s="18">
        <f t="shared" si="37"/>
        <v>-0.10115127998458705</v>
      </c>
      <c r="BG20" s="18">
        <f t="shared" si="38"/>
        <v>-0.14878223440000052</v>
      </c>
      <c r="BH20" s="18">
        <f t="shared" si="39"/>
        <v>-0.14880003390683977</v>
      </c>
      <c r="BI20" s="1"/>
      <c r="BJ20" s="9">
        <v>972.42969000000005</v>
      </c>
      <c r="BK20" s="9">
        <v>1171.0768363082</v>
      </c>
      <c r="BL20" s="9">
        <v>1229.0051160543901</v>
      </c>
      <c r="BM20" s="9">
        <v>4423.91920747928</v>
      </c>
      <c r="BN20" s="10">
        <v>5843.8235199999999</v>
      </c>
      <c r="BO20" s="10">
        <v>6313.0407105700297</v>
      </c>
      <c r="BP20" s="10">
        <f t="shared" si="40"/>
        <v>198.64714630819992</v>
      </c>
      <c r="BQ20" s="10">
        <f t="shared" si="41"/>
        <v>57.928279746190128</v>
      </c>
      <c r="BR20" s="10">
        <f t="shared" si="42"/>
        <v>-4672.7466836918002</v>
      </c>
      <c r="BS20" s="10">
        <f t="shared" si="43"/>
        <v>-5084.0355945156398</v>
      </c>
      <c r="BT20" s="18">
        <f t="shared" si="44"/>
        <v>4.946582320662072E-2</v>
      </c>
      <c r="BU20" s="18">
        <f t="shared" si="45"/>
        <v>8.0292840631509987E-2</v>
      </c>
      <c r="BV20" s="18">
        <f t="shared" si="46"/>
        <v>0.2042791868152441</v>
      </c>
      <c r="BW20" s="18">
        <f t="shared" si="47"/>
        <v>0.3209607241742039</v>
      </c>
      <c r="BX20" s="1"/>
      <c r="BY20" s="9">
        <v>7423.4289650763903</v>
      </c>
      <c r="BZ20" s="9">
        <v>7286.9488355168196</v>
      </c>
      <c r="CA20" s="9">
        <v>7236.0151920865401</v>
      </c>
      <c r="CB20" s="9">
        <v>7423.4289650000001</v>
      </c>
      <c r="CC20" s="10">
        <v>7295.1359380231943</v>
      </c>
      <c r="CD20" s="10">
        <v>7256.6232364442903</v>
      </c>
      <c r="CE20" s="10">
        <f t="shared" si="48"/>
        <v>-136.48012955957074</v>
      </c>
      <c r="CF20" s="10">
        <f t="shared" si="49"/>
        <v>-50.933643430279517</v>
      </c>
      <c r="CG20" s="10">
        <f t="shared" si="50"/>
        <v>-8.1871025063746856</v>
      </c>
      <c r="CH20" s="10">
        <f t="shared" si="51"/>
        <v>-20.608044357750259</v>
      </c>
      <c r="CI20" s="18">
        <f t="shared" si="52"/>
        <v>-6.9897078434292452E-3</v>
      </c>
      <c r="CJ20" s="18">
        <f t="shared" si="53"/>
        <v>-5.2792301481553961E-3</v>
      </c>
      <c r="CK20" s="18">
        <f t="shared" si="54"/>
        <v>-1.8385052271887175E-2</v>
      </c>
      <c r="CL20" s="18">
        <f t="shared" si="55"/>
        <v>-1.7282178839682045E-2</v>
      </c>
      <c r="CM20" s="6"/>
      <c r="CN20" s="9">
        <v>565.76380000000006</v>
      </c>
      <c r="CO20" s="9">
        <v>565.76380000000006</v>
      </c>
      <c r="CP20" s="9">
        <v>565.76380000000006</v>
      </c>
      <c r="CQ20" s="9">
        <v>565.76380000000006</v>
      </c>
      <c r="CR20" s="9">
        <v>565.76380000000006</v>
      </c>
      <c r="CS20" s="9">
        <v>565.76380000000006</v>
      </c>
      <c r="CT20" s="10">
        <f t="shared" si="56"/>
        <v>0</v>
      </c>
      <c r="CU20" s="10">
        <f t="shared" si="57"/>
        <v>0</v>
      </c>
      <c r="CV20" s="10">
        <f t="shared" si="58"/>
        <v>0</v>
      </c>
      <c r="CW20" s="10">
        <f t="shared" si="59"/>
        <v>0</v>
      </c>
      <c r="CX20" s="18">
        <f t="shared" si="60"/>
        <v>0</v>
      </c>
      <c r="CY20" s="18">
        <f t="shared" si="61"/>
        <v>0</v>
      </c>
      <c r="CZ20" s="18">
        <f t="shared" si="62"/>
        <v>0</v>
      </c>
      <c r="DA20" s="18">
        <f t="shared" si="63"/>
        <v>0</v>
      </c>
      <c r="DB20" s="7"/>
      <c r="DC20" s="9">
        <v>49128.044465015599</v>
      </c>
      <c r="DD20" s="9">
        <v>29190.693478723089</v>
      </c>
      <c r="DE20" s="9">
        <v>25137.447361625502</v>
      </c>
      <c r="DF20" s="9">
        <v>38468.840249458997</v>
      </c>
      <c r="DG20" s="10">
        <v>21896.019039999999</v>
      </c>
      <c r="DH20" s="10">
        <v>18060.7945866351</v>
      </c>
      <c r="DI20" s="10">
        <f t="shared" si="64"/>
        <v>-19937.350986292509</v>
      </c>
      <c r="DJ20" s="10">
        <f t="shared" si="65"/>
        <v>-4053.2461170975876</v>
      </c>
      <c r="DK20" s="10">
        <f t="shared" si="66"/>
        <v>7294.6744387230901</v>
      </c>
      <c r="DL20" s="10">
        <f t="shared" si="67"/>
        <v>7076.6527749904017</v>
      </c>
      <c r="DM20" s="18">
        <f t="shared" si="68"/>
        <v>-0.13885405360622805</v>
      </c>
      <c r="DN20" s="18">
        <f t="shared" si="69"/>
        <v>-0.17515624398931373</v>
      </c>
      <c r="DO20" s="18">
        <f t="shared" si="70"/>
        <v>-0.40582423345773566</v>
      </c>
      <c r="DP20" s="18">
        <f t="shared" si="71"/>
        <v>-0.4308115633845257</v>
      </c>
      <c r="DQ20" s="7"/>
      <c r="DR20" s="9">
        <v>7785.0465993989101</v>
      </c>
      <c r="DS20" s="9">
        <v>6514.4800814999999</v>
      </c>
      <c r="DT20" s="9">
        <v>5960.7371250321103</v>
      </c>
      <c r="DU20" s="9">
        <v>7785.0465990000002</v>
      </c>
      <c r="DV20" s="10">
        <v>6514.4800814999999</v>
      </c>
      <c r="DW20" s="10">
        <v>5960.7371250321103</v>
      </c>
      <c r="DX20" s="10">
        <f t="shared" si="72"/>
        <v>-1270.5665178989102</v>
      </c>
      <c r="DY20" s="10">
        <f t="shared" si="73"/>
        <v>-553.7429564678896</v>
      </c>
      <c r="DZ20" s="10">
        <f t="shared" si="74"/>
        <v>0</v>
      </c>
      <c r="EA20" s="10">
        <f t="shared" si="75"/>
        <v>0</v>
      </c>
      <c r="EB20" s="18">
        <f t="shared" si="76"/>
        <v>-8.5001865005378416E-2</v>
      </c>
      <c r="EC20" s="18">
        <f t="shared" si="77"/>
        <v>-8.5001865005378416E-2</v>
      </c>
      <c r="ED20" s="18">
        <f t="shared" si="78"/>
        <v>-0.16320602602391765</v>
      </c>
      <c r="EE20" s="18">
        <f t="shared" si="79"/>
        <v>-0.16320602598103989</v>
      </c>
      <c r="EF20" s="6"/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0</v>
      </c>
      <c r="EM20" s="10">
        <f t="shared" si="80"/>
        <v>0</v>
      </c>
      <c r="EN20" s="10">
        <f t="shared" si="81"/>
        <v>0</v>
      </c>
      <c r="EO20" s="10">
        <f t="shared" si="82"/>
        <v>0</v>
      </c>
      <c r="EP20" s="10">
        <f t="shared" si="83"/>
        <v>0</v>
      </c>
      <c r="EQ20" s="18">
        <f t="shared" si="84"/>
        <v>0</v>
      </c>
      <c r="ER20" s="18">
        <f t="shared" si="85"/>
        <v>0</v>
      </c>
      <c r="ES20" s="18">
        <f t="shared" si="86"/>
        <v>0</v>
      </c>
      <c r="ET20" s="18">
        <f t="shared" si="87"/>
        <v>0</v>
      </c>
      <c r="EU20" s="7"/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10">
        <f t="shared" si="88"/>
        <v>0</v>
      </c>
      <c r="FC20" s="10">
        <f t="shared" si="89"/>
        <v>0</v>
      </c>
      <c r="FD20" s="10">
        <f t="shared" si="90"/>
        <v>0</v>
      </c>
      <c r="FE20" s="10">
        <f t="shared" si="91"/>
        <v>0</v>
      </c>
      <c r="FF20" s="18">
        <f t="shared" si="92"/>
        <v>0</v>
      </c>
      <c r="FG20" s="18">
        <f t="shared" si="93"/>
        <v>0</v>
      </c>
      <c r="FH20" s="18">
        <f t="shared" si="94"/>
        <v>0</v>
      </c>
      <c r="FI20" s="18">
        <f t="shared" si="95"/>
        <v>0</v>
      </c>
      <c r="FJ20" s="7"/>
    </row>
    <row r="21" spans="1:166">
      <c r="A21" s="5" t="s">
        <v>18</v>
      </c>
      <c r="B21" s="9">
        <f t="shared" si="0"/>
        <v>312230.29936707759</v>
      </c>
      <c r="C21" s="9">
        <f t="shared" si="1"/>
        <v>197441.37263432523</v>
      </c>
      <c r="D21" s="9">
        <f t="shared" si="2"/>
        <v>181908.84743164634</v>
      </c>
      <c r="E21" s="9">
        <f t="shared" si="3"/>
        <v>294655.58139061264</v>
      </c>
      <c r="F21" s="9">
        <f t="shared" si="4"/>
        <v>181731.34206323192</v>
      </c>
      <c r="G21" s="9">
        <f t="shared" si="5"/>
        <v>171979.70067133912</v>
      </c>
      <c r="H21" s="10">
        <f t="shared" si="6"/>
        <v>-114788.92673275236</v>
      </c>
      <c r="I21" s="10">
        <f t="shared" si="7"/>
        <v>-15532.525202678895</v>
      </c>
      <c r="J21" s="10">
        <f t="shared" si="8"/>
        <v>15710.030571093317</v>
      </c>
      <c r="K21" s="10">
        <f t="shared" si="9"/>
        <v>9929.1467603072233</v>
      </c>
      <c r="L21" s="18">
        <f t="shared" si="10"/>
        <v>-7.8669049933349999E-2</v>
      </c>
      <c r="M21" s="18">
        <f t="shared" si="11"/>
        <v>-5.3659656508230694E-2</v>
      </c>
      <c r="N21" s="18">
        <f t="shared" si="12"/>
        <v>-0.36764185591674198</v>
      </c>
      <c r="O21" s="159">
        <f t="shared" si="13"/>
        <v>-0.3832414739759562</v>
      </c>
      <c r="P21" s="9">
        <f t="shared" si="14"/>
        <v>-112924.23932738072</v>
      </c>
      <c r="Q21" s="25">
        <v>62574.172204541901</v>
      </c>
      <c r="R21" s="9">
        <v>16706.41754622</v>
      </c>
      <c r="S21" s="9">
        <v>17565.973806669899</v>
      </c>
      <c r="T21" s="9">
        <v>62574.172200000001</v>
      </c>
      <c r="U21" s="10">
        <v>17375.502822299997</v>
      </c>
      <c r="V21" s="10">
        <v>19989.660631459901</v>
      </c>
      <c r="W21" s="10">
        <f t="shared" si="15"/>
        <v>-45867.754658321901</v>
      </c>
      <c r="X21" s="10">
        <f t="shared" si="16"/>
        <v>859.55626044989913</v>
      </c>
      <c r="Y21" s="10">
        <f t="shared" si="17"/>
        <v>-669.08527607999713</v>
      </c>
      <c r="Z21" s="10">
        <f t="shared" si="18"/>
        <v>-2423.686824790002</v>
      </c>
      <c r="AA21" s="18">
        <f t="shared" si="19"/>
        <v>5.1450663080331221E-2</v>
      </c>
      <c r="AB21" s="18">
        <f t="shared" si="20"/>
        <v>0.1504507717500326</v>
      </c>
      <c r="AC21" s="18">
        <f t="shared" si="21"/>
        <v>-0.73301416610658132</v>
      </c>
      <c r="AD21" s="18">
        <f t="shared" si="22"/>
        <v>-0.72232149125737855</v>
      </c>
      <c r="AE21" s="6">
        <f t="shared" si="23"/>
        <v>-45198.669377700004</v>
      </c>
      <c r="AF21" s="9">
        <v>24620.846569499899</v>
      </c>
      <c r="AG21" s="9">
        <v>22988.6356241467</v>
      </c>
      <c r="AH21" s="9">
        <v>23288.0973804725</v>
      </c>
      <c r="AI21" s="9">
        <v>24620.846570000002</v>
      </c>
      <c r="AJ21" s="10">
        <v>24624.197889999999</v>
      </c>
      <c r="AK21" s="10">
        <v>24687.043678924099</v>
      </c>
      <c r="AL21" s="10">
        <f t="shared" si="24"/>
        <v>-1632.2109453531993</v>
      </c>
      <c r="AM21" s="10">
        <f t="shared" si="25"/>
        <v>299.4617563257998</v>
      </c>
      <c r="AN21" s="10">
        <f t="shared" si="26"/>
        <v>-1635.5622658532993</v>
      </c>
      <c r="AO21" s="10">
        <f t="shared" si="27"/>
        <v>-1398.9462984515994</v>
      </c>
      <c r="AP21" s="18">
        <f t="shared" si="28"/>
        <v>1.3026512804929254E-2</v>
      </c>
      <c r="AQ21" s="18">
        <f t="shared" si="29"/>
        <v>2.5521963884810183E-3</v>
      </c>
      <c r="AR21" s="18">
        <f t="shared" si="30"/>
        <v>-6.6293859585444509E-2</v>
      </c>
      <c r="AS21" s="18">
        <f t="shared" si="31"/>
        <v>1.361171717012142E-4</v>
      </c>
      <c r="AT21" s="7"/>
      <c r="AU21" s="9">
        <v>11076.152832003299</v>
      </c>
      <c r="AV21" s="9">
        <v>8623.2292668636001</v>
      </c>
      <c r="AW21" s="9">
        <v>8146.7596843556303</v>
      </c>
      <c r="AX21" s="9">
        <v>11076.152832003299</v>
      </c>
      <c r="AY21" s="10">
        <v>8623.4079930000007</v>
      </c>
      <c r="AZ21" s="10">
        <v>7922.7818713765</v>
      </c>
      <c r="BA21" s="10">
        <f t="shared" si="32"/>
        <v>-2452.9235651396993</v>
      </c>
      <c r="BB21" s="10">
        <f t="shared" si="33"/>
        <v>-476.46958250796979</v>
      </c>
      <c r="BC21" s="10">
        <f t="shared" si="34"/>
        <v>-0.17872613640065538</v>
      </c>
      <c r="BD21" s="10">
        <f t="shared" si="35"/>
        <v>223.97781297913025</v>
      </c>
      <c r="BE21" s="18">
        <f t="shared" si="36"/>
        <v>-5.5254193964075021E-2</v>
      </c>
      <c r="BF21" s="18">
        <f t="shared" si="37"/>
        <v>-8.1247010716903309E-2</v>
      </c>
      <c r="BG21" s="18">
        <f t="shared" si="38"/>
        <v>-0.22145988795425903</v>
      </c>
      <c r="BH21" s="18">
        <f t="shared" si="39"/>
        <v>-0.2214437518337927</v>
      </c>
      <c r="BI21" s="1"/>
      <c r="BJ21" s="9">
        <v>4147.0556999999999</v>
      </c>
      <c r="BK21" s="9">
        <v>4994.2211032190999</v>
      </c>
      <c r="BL21" s="9">
        <v>5241.2643613775899</v>
      </c>
      <c r="BM21" s="9">
        <v>18070.078817173999</v>
      </c>
      <c r="BN21" s="10">
        <v>23869.864399999999</v>
      </c>
      <c r="BO21" s="10">
        <v>25786.443618334699</v>
      </c>
      <c r="BP21" s="10">
        <f t="shared" si="40"/>
        <v>847.16540321909997</v>
      </c>
      <c r="BQ21" s="10">
        <f t="shared" si="41"/>
        <v>247.04325815849006</v>
      </c>
      <c r="BR21" s="10">
        <f t="shared" si="42"/>
        <v>-18875.643296780898</v>
      </c>
      <c r="BS21" s="10">
        <f t="shared" si="43"/>
        <v>-20545.179256957108</v>
      </c>
      <c r="BT21" s="18">
        <f t="shared" si="44"/>
        <v>4.9465823208999428E-2</v>
      </c>
      <c r="BU21" s="18">
        <f t="shared" si="45"/>
        <v>8.0292840638621327E-2</v>
      </c>
      <c r="BV21" s="18">
        <f t="shared" si="46"/>
        <v>0.2042811730787942</v>
      </c>
      <c r="BW21" s="18">
        <f t="shared" si="47"/>
        <v>0.32096072416207844</v>
      </c>
      <c r="BX21" s="1"/>
      <c r="BY21" s="9">
        <v>21715.179439242202</v>
      </c>
      <c r="BZ21" s="9">
        <v>21588.721371518801</v>
      </c>
      <c r="CA21" s="9">
        <v>21396.384931680601</v>
      </c>
      <c r="CB21" s="9">
        <v>21715.17944</v>
      </c>
      <c r="CC21" s="10">
        <v>21646.578775931896</v>
      </c>
      <c r="CD21" s="10">
        <v>21625.984648534301</v>
      </c>
      <c r="CE21" s="10">
        <f t="shared" si="48"/>
        <v>-126.45806772340075</v>
      </c>
      <c r="CF21" s="10">
        <f t="shared" si="49"/>
        <v>-192.33643983820002</v>
      </c>
      <c r="CG21" s="10">
        <f t="shared" si="50"/>
        <v>-57.857404413094628</v>
      </c>
      <c r="CH21" s="10">
        <f t="shared" si="51"/>
        <v>-229.59971685369965</v>
      </c>
      <c r="CI21" s="18">
        <f t="shared" si="52"/>
        <v>-8.9091167803917442E-3</v>
      </c>
      <c r="CJ21" s="18">
        <f t="shared" si="53"/>
        <v>-9.5138024399924674E-4</v>
      </c>
      <c r="CK21" s="18">
        <f t="shared" si="54"/>
        <v>-5.8234871177197962E-3</v>
      </c>
      <c r="CL21" s="18">
        <f t="shared" si="55"/>
        <v>-3.1591110843753809E-3</v>
      </c>
      <c r="CM21" s="6"/>
      <c r="CN21" s="9">
        <v>136.59529999999992</v>
      </c>
      <c r="CO21" s="9">
        <v>136.59529999999992</v>
      </c>
      <c r="CP21" s="9">
        <v>136.59529999999992</v>
      </c>
      <c r="CQ21" s="9">
        <v>136.59529999999992</v>
      </c>
      <c r="CR21" s="9">
        <v>136.59529999999992</v>
      </c>
      <c r="CS21" s="9">
        <v>136.59529999999992</v>
      </c>
      <c r="CT21" s="10">
        <f t="shared" si="56"/>
        <v>0</v>
      </c>
      <c r="CU21" s="10">
        <f t="shared" si="57"/>
        <v>0</v>
      </c>
      <c r="CV21" s="10">
        <f t="shared" si="58"/>
        <v>0</v>
      </c>
      <c r="CW21" s="10">
        <f t="shared" si="59"/>
        <v>0</v>
      </c>
      <c r="CX21" s="18">
        <f t="shared" si="60"/>
        <v>0</v>
      </c>
      <c r="CY21" s="18">
        <f t="shared" si="61"/>
        <v>0</v>
      </c>
      <c r="CZ21" s="18">
        <f t="shared" si="62"/>
        <v>0</v>
      </c>
      <c r="DA21" s="18">
        <f t="shared" si="63"/>
        <v>0</v>
      </c>
      <c r="DB21" s="7"/>
      <c r="DC21" s="9">
        <v>161294.06948104699</v>
      </c>
      <c r="DD21" s="9">
        <v>101316.71198035701</v>
      </c>
      <c r="DE21" s="9">
        <v>87342.388844914603</v>
      </c>
      <c r="DF21" s="9">
        <v>129796.32839143529</v>
      </c>
      <c r="DG21" s="10">
        <v>64368.354440000003</v>
      </c>
      <c r="DH21" s="10">
        <v>53039.807800534101</v>
      </c>
      <c r="DI21" s="10">
        <f t="shared" si="64"/>
        <v>-59977.357500689977</v>
      </c>
      <c r="DJ21" s="10">
        <f t="shared" si="65"/>
        <v>-13974.323135442406</v>
      </c>
      <c r="DK21" s="10">
        <f t="shared" si="66"/>
        <v>36948.357540357007</v>
      </c>
      <c r="DL21" s="10">
        <f t="shared" si="67"/>
        <v>34302.581044380502</v>
      </c>
      <c r="DM21" s="18">
        <f t="shared" si="68"/>
        <v>-0.13792712833152054</v>
      </c>
      <c r="DN21" s="18">
        <f t="shared" si="69"/>
        <v>-0.1759955919026272</v>
      </c>
      <c r="DO21" s="18">
        <f t="shared" si="70"/>
        <v>-0.37185097811508611</v>
      </c>
      <c r="DP21" s="18">
        <f t="shared" si="71"/>
        <v>-0.50408185472026501</v>
      </c>
      <c r="DQ21" s="7"/>
      <c r="DR21" s="9">
        <v>26666.2278407433</v>
      </c>
      <c r="DS21" s="9">
        <v>21086.840442000001</v>
      </c>
      <c r="DT21" s="9">
        <v>18791.383122175499</v>
      </c>
      <c r="DU21" s="9">
        <v>26666.22784</v>
      </c>
      <c r="DV21" s="10">
        <v>21086.840442000001</v>
      </c>
      <c r="DW21" s="10">
        <v>18791.383122175499</v>
      </c>
      <c r="DX21" s="10">
        <f t="shared" si="72"/>
        <v>-5579.3873987432999</v>
      </c>
      <c r="DY21" s="10">
        <f t="shared" si="73"/>
        <v>-2295.4573198245016</v>
      </c>
      <c r="DZ21" s="10">
        <f t="shared" si="74"/>
        <v>0</v>
      </c>
      <c r="EA21" s="10">
        <f t="shared" si="75"/>
        <v>0</v>
      </c>
      <c r="EB21" s="18">
        <f t="shared" si="76"/>
        <v>-0.10885733811749689</v>
      </c>
      <c r="EC21" s="18">
        <f t="shared" si="77"/>
        <v>-0.10885733811749689</v>
      </c>
      <c r="ED21" s="18">
        <f t="shared" si="78"/>
        <v>-0.20923047054366498</v>
      </c>
      <c r="EE21" s="18">
        <f t="shared" si="79"/>
        <v>-0.20923047052162286</v>
      </c>
      <c r="EF21" s="6"/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v>0</v>
      </c>
      <c r="EM21" s="10">
        <f t="shared" si="80"/>
        <v>0</v>
      </c>
      <c r="EN21" s="10">
        <f t="shared" si="81"/>
        <v>0</v>
      </c>
      <c r="EO21" s="10">
        <f t="shared" si="82"/>
        <v>0</v>
      </c>
      <c r="EP21" s="10">
        <f t="shared" si="83"/>
        <v>0</v>
      </c>
      <c r="EQ21" s="18">
        <f t="shared" si="84"/>
        <v>0</v>
      </c>
      <c r="ER21" s="18">
        <f t="shared" si="85"/>
        <v>0</v>
      </c>
      <c r="ES21" s="18">
        <f t="shared" si="86"/>
        <v>0</v>
      </c>
      <c r="ET21" s="18">
        <f t="shared" si="87"/>
        <v>0</v>
      </c>
      <c r="EU21" s="7"/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10">
        <f t="shared" si="88"/>
        <v>0</v>
      </c>
      <c r="FC21" s="10">
        <f t="shared" si="89"/>
        <v>0</v>
      </c>
      <c r="FD21" s="10">
        <f t="shared" si="90"/>
        <v>0</v>
      </c>
      <c r="FE21" s="10">
        <f t="shared" si="91"/>
        <v>0</v>
      </c>
      <c r="FF21" s="18">
        <f t="shared" si="92"/>
        <v>0</v>
      </c>
      <c r="FG21" s="18">
        <f t="shared" si="93"/>
        <v>0</v>
      </c>
      <c r="FH21" s="18">
        <f t="shared" si="94"/>
        <v>0</v>
      </c>
      <c r="FI21" s="18">
        <f t="shared" si="95"/>
        <v>0</v>
      </c>
      <c r="FJ21" s="7"/>
    </row>
    <row r="22" spans="1:166">
      <c r="A22" s="5" t="s">
        <v>19</v>
      </c>
      <c r="B22" s="9">
        <f t="shared" si="0"/>
        <v>283638.03543285781</v>
      </c>
      <c r="C22" s="9">
        <f t="shared" si="1"/>
        <v>189620.33080576998</v>
      </c>
      <c r="D22" s="9">
        <f t="shared" si="2"/>
        <v>175275.24079355891</v>
      </c>
      <c r="E22" s="9">
        <f t="shared" si="3"/>
        <v>271327.17444485641</v>
      </c>
      <c r="F22" s="9">
        <f t="shared" si="4"/>
        <v>191910.51671624204</v>
      </c>
      <c r="G22" s="9">
        <f t="shared" si="5"/>
        <v>182094.83850829781</v>
      </c>
      <c r="H22" s="10">
        <f t="shared" si="6"/>
        <v>-94017.704627087835</v>
      </c>
      <c r="I22" s="10">
        <f t="shared" si="7"/>
        <v>-14345.090012211062</v>
      </c>
      <c r="J22" s="10">
        <f t="shared" si="8"/>
        <v>-2290.1859104720643</v>
      </c>
      <c r="K22" s="10">
        <f t="shared" si="9"/>
        <v>-6819.5977147388912</v>
      </c>
      <c r="L22" s="18">
        <f t="shared" si="10"/>
        <v>-7.565164532333235E-2</v>
      </c>
      <c r="M22" s="18">
        <f t="shared" si="11"/>
        <v>-5.114716158290402E-2</v>
      </c>
      <c r="N22" s="18">
        <f t="shared" si="12"/>
        <v>-0.33147072283027257</v>
      </c>
      <c r="O22" s="159">
        <f t="shared" si="13"/>
        <v>-0.29269702856377455</v>
      </c>
      <c r="P22" s="9">
        <f t="shared" si="14"/>
        <v>-79416.657728614373</v>
      </c>
      <c r="Q22" s="25">
        <v>25134.497365009101</v>
      </c>
      <c r="R22" s="9">
        <v>4953.8021594100001</v>
      </c>
      <c r="S22" s="9">
        <v>6992.0620479599902</v>
      </c>
      <c r="T22" s="9">
        <v>25617.53067</v>
      </c>
      <c r="U22" s="10">
        <v>6312.3959709999999</v>
      </c>
      <c r="V22" s="10">
        <v>6618.6204875199901</v>
      </c>
      <c r="W22" s="10">
        <f t="shared" si="15"/>
        <v>-20180.695205599102</v>
      </c>
      <c r="X22" s="10">
        <f t="shared" si="16"/>
        <v>2038.2598885499901</v>
      </c>
      <c r="Y22" s="10">
        <f t="shared" si="17"/>
        <v>-1358.5938115899999</v>
      </c>
      <c r="Z22" s="10">
        <f t="shared" si="18"/>
        <v>373.4415604400001</v>
      </c>
      <c r="AA22" s="18">
        <f t="shared" si="19"/>
        <v>0.41145363156625286</v>
      </c>
      <c r="AB22" s="18">
        <f t="shared" si="20"/>
        <v>4.8511613961929351E-2</v>
      </c>
      <c r="AC22" s="18">
        <f t="shared" si="21"/>
        <v>-0.80290824648411641</v>
      </c>
      <c r="AD22" s="18">
        <f t="shared" si="22"/>
        <v>-0.75359077140123132</v>
      </c>
      <c r="AE22" s="6">
        <f t="shared" si="23"/>
        <v>-19305.134699000002</v>
      </c>
      <c r="AF22" s="9">
        <v>18429.167008790901</v>
      </c>
      <c r="AG22" s="9">
        <v>17777.483950620299</v>
      </c>
      <c r="AH22" s="9">
        <v>17788.698535408901</v>
      </c>
      <c r="AI22" s="9">
        <v>18429.167010000001</v>
      </c>
      <c r="AJ22" s="10">
        <v>18446.790489999999</v>
      </c>
      <c r="AK22" s="10">
        <v>18527.1093158271</v>
      </c>
      <c r="AL22" s="10">
        <f t="shared" si="24"/>
        <v>-651.68305817060173</v>
      </c>
      <c r="AM22" s="10">
        <f t="shared" si="25"/>
        <v>11.214584788602224</v>
      </c>
      <c r="AN22" s="10">
        <f t="shared" si="26"/>
        <v>-669.30653937970055</v>
      </c>
      <c r="AO22" s="10">
        <f t="shared" si="27"/>
        <v>-738.41078041819856</v>
      </c>
      <c r="AP22" s="18">
        <f t="shared" si="28"/>
        <v>6.308308205903862E-4</v>
      </c>
      <c r="AQ22" s="18">
        <f t="shared" si="29"/>
        <v>4.3540813167819653E-3</v>
      </c>
      <c r="AR22" s="18">
        <f t="shared" si="30"/>
        <v>-3.5361503743481314E-2</v>
      </c>
      <c r="AS22" s="18">
        <f t="shared" si="31"/>
        <v>9.5628196274066867E-4</v>
      </c>
      <c r="AT22" s="7"/>
      <c r="AU22" s="9">
        <v>11461.6763514466</v>
      </c>
      <c r="AV22" s="9">
        <v>8729.7002953639803</v>
      </c>
      <c r="AW22" s="9">
        <v>8355.4099116903908</v>
      </c>
      <c r="AX22" s="9">
        <v>11461.6763514466</v>
      </c>
      <c r="AY22" s="10">
        <v>8729.8487179999993</v>
      </c>
      <c r="AZ22" s="10">
        <v>8098.6973320019097</v>
      </c>
      <c r="BA22" s="10">
        <f t="shared" si="32"/>
        <v>-2731.9760560826198</v>
      </c>
      <c r="BB22" s="10">
        <f t="shared" si="33"/>
        <v>-374.29038367358953</v>
      </c>
      <c r="BC22" s="10">
        <f t="shared" si="34"/>
        <v>-0.14842263601894956</v>
      </c>
      <c r="BD22" s="10">
        <f t="shared" si="35"/>
        <v>256.71257968848113</v>
      </c>
      <c r="BE22" s="18">
        <f t="shared" si="36"/>
        <v>-4.2875513592644326E-2</v>
      </c>
      <c r="BF22" s="18">
        <f t="shared" si="37"/>
        <v>-7.2298089736277341E-2</v>
      </c>
      <c r="BG22" s="18">
        <f t="shared" si="38"/>
        <v>-0.23835745944246733</v>
      </c>
      <c r="BH22" s="18">
        <f t="shared" si="39"/>
        <v>-0.23834450997229664</v>
      </c>
      <c r="BI22" s="1"/>
      <c r="BJ22" s="9">
        <v>3199.9731000000002</v>
      </c>
      <c r="BK22" s="9">
        <v>3853.6653228393998</v>
      </c>
      <c r="BL22" s="9">
        <v>4044.29005030399</v>
      </c>
      <c r="BM22" s="9">
        <v>34124.771303410897</v>
      </c>
      <c r="BN22" s="10">
        <v>45077.482620000002</v>
      </c>
      <c r="BO22" s="10">
        <v>48696.881740397403</v>
      </c>
      <c r="BP22" s="10">
        <f t="shared" si="40"/>
        <v>653.69222283939962</v>
      </c>
      <c r="BQ22" s="10">
        <f t="shared" si="41"/>
        <v>190.62472746459025</v>
      </c>
      <c r="BR22" s="10">
        <f t="shared" si="42"/>
        <v>-41223.817297160604</v>
      </c>
      <c r="BS22" s="10">
        <f t="shared" si="43"/>
        <v>-44652.59169009341</v>
      </c>
      <c r="BT22" s="18">
        <f t="shared" si="44"/>
        <v>4.9465823182625782E-2</v>
      </c>
      <c r="BU22" s="18">
        <f t="shared" si="45"/>
        <v>8.0292840461138423E-2</v>
      </c>
      <c r="BV22" s="18">
        <f t="shared" si="46"/>
        <v>0.20428053687057543</v>
      </c>
      <c r="BW22" s="18">
        <f t="shared" si="47"/>
        <v>0.320960724372513</v>
      </c>
      <c r="BX22" s="1"/>
      <c r="BY22" s="9">
        <v>34372.576983404397</v>
      </c>
      <c r="BZ22" s="9">
        <v>34028.115688641898</v>
      </c>
      <c r="CA22" s="9">
        <v>33333.195579689302</v>
      </c>
      <c r="CB22" s="9">
        <v>34372.576979999998</v>
      </c>
      <c r="CC22" s="10">
        <v>34244.945934242074</v>
      </c>
      <c r="CD22" s="10">
        <v>34206.631254484499</v>
      </c>
      <c r="CE22" s="10">
        <f t="shared" si="48"/>
        <v>-344.46129476249916</v>
      </c>
      <c r="CF22" s="10">
        <f t="shared" si="49"/>
        <v>-694.92010895259591</v>
      </c>
      <c r="CG22" s="10">
        <f t="shared" si="50"/>
        <v>-216.83024560017657</v>
      </c>
      <c r="CH22" s="10">
        <f t="shared" si="51"/>
        <v>-873.43567479519697</v>
      </c>
      <c r="CI22" s="18">
        <f t="shared" si="52"/>
        <v>-2.0421939178505568E-2</v>
      </c>
      <c r="CJ22" s="18">
        <f t="shared" si="53"/>
        <v>-1.118841881985979E-3</v>
      </c>
      <c r="CK22" s="18">
        <f t="shared" si="54"/>
        <v>-1.0021398597166872E-2</v>
      </c>
      <c r="CL22" s="18">
        <f t="shared" si="55"/>
        <v>-3.7131648823475519E-3</v>
      </c>
      <c r="CM22" s="6"/>
      <c r="CN22" s="9">
        <v>340.637</v>
      </c>
      <c r="CO22" s="9">
        <v>340.637</v>
      </c>
      <c r="CP22" s="9">
        <v>340.637</v>
      </c>
      <c r="CQ22" s="9">
        <v>340.637</v>
      </c>
      <c r="CR22" s="9">
        <v>340.637</v>
      </c>
      <c r="CS22" s="9">
        <v>340.637</v>
      </c>
      <c r="CT22" s="10">
        <f t="shared" si="56"/>
        <v>0</v>
      </c>
      <c r="CU22" s="10">
        <f t="shared" si="57"/>
        <v>0</v>
      </c>
      <c r="CV22" s="10">
        <f t="shared" si="58"/>
        <v>0</v>
      </c>
      <c r="CW22" s="10">
        <f t="shared" si="59"/>
        <v>0</v>
      </c>
      <c r="CX22" s="18">
        <f t="shared" si="60"/>
        <v>0</v>
      </c>
      <c r="CY22" s="18">
        <f t="shared" si="61"/>
        <v>0</v>
      </c>
      <c r="CZ22" s="18">
        <f t="shared" si="62"/>
        <v>0</v>
      </c>
      <c r="DA22" s="18">
        <f t="shared" si="63"/>
        <v>0</v>
      </c>
      <c r="DB22" s="7"/>
      <c r="DC22" s="9">
        <v>161866.925865194</v>
      </c>
      <c r="DD22" s="9">
        <v>98595.398845894379</v>
      </c>
      <c r="DE22" s="9">
        <v>85562.468373970099</v>
      </c>
      <c r="DF22" s="9">
        <v>118148.2333699989</v>
      </c>
      <c r="DG22" s="10">
        <v>57416.888440000002</v>
      </c>
      <c r="DH22" s="10">
        <v>46747.782083530699</v>
      </c>
      <c r="DI22" s="10">
        <f t="shared" si="64"/>
        <v>-63271.527019299625</v>
      </c>
      <c r="DJ22" s="10">
        <f t="shared" si="65"/>
        <v>-13032.930471924279</v>
      </c>
      <c r="DK22" s="10">
        <f t="shared" si="66"/>
        <v>41178.510405894376</v>
      </c>
      <c r="DL22" s="10">
        <f t="shared" si="67"/>
        <v>38814.6862904394</v>
      </c>
      <c r="DM22" s="18">
        <f t="shared" si="68"/>
        <v>-0.13218599066975614</v>
      </c>
      <c r="DN22" s="18">
        <f t="shared" si="69"/>
        <v>-0.18581826090451414</v>
      </c>
      <c r="DO22" s="18">
        <f t="shared" si="70"/>
        <v>-0.3908860731190596</v>
      </c>
      <c r="DP22" s="18">
        <f t="shared" si="71"/>
        <v>-0.51402668662687145</v>
      </c>
      <c r="DQ22" s="7"/>
      <c r="DR22" s="9">
        <v>28832.581759012799</v>
      </c>
      <c r="DS22" s="9">
        <v>21341.527543</v>
      </c>
      <c r="DT22" s="9">
        <v>18858.479294536199</v>
      </c>
      <c r="DU22" s="9">
        <v>28832.581760000001</v>
      </c>
      <c r="DV22" s="10">
        <v>21341.527543</v>
      </c>
      <c r="DW22" s="10">
        <v>18858.479294536199</v>
      </c>
      <c r="DX22" s="10">
        <f t="shared" si="72"/>
        <v>-7491.0542160127989</v>
      </c>
      <c r="DY22" s="10">
        <f t="shared" si="73"/>
        <v>-2483.0482484638014</v>
      </c>
      <c r="DZ22" s="10">
        <f t="shared" si="74"/>
        <v>0</v>
      </c>
      <c r="EA22" s="10">
        <f t="shared" si="75"/>
        <v>0</v>
      </c>
      <c r="EB22" s="18">
        <f t="shared" si="76"/>
        <v>-0.11634819688800761</v>
      </c>
      <c r="EC22" s="18">
        <f t="shared" si="77"/>
        <v>-0.11634819688800761</v>
      </c>
      <c r="ED22" s="18">
        <f t="shared" si="78"/>
        <v>-0.25981212083691274</v>
      </c>
      <c r="EE22" s="18">
        <f t="shared" si="79"/>
        <v>-0.25981212086225608</v>
      </c>
      <c r="EF22" s="6"/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0</v>
      </c>
      <c r="EM22" s="10">
        <f t="shared" si="80"/>
        <v>0</v>
      </c>
      <c r="EN22" s="10">
        <f t="shared" si="81"/>
        <v>0</v>
      </c>
      <c r="EO22" s="10">
        <f t="shared" si="82"/>
        <v>0</v>
      </c>
      <c r="EP22" s="10">
        <f t="shared" si="83"/>
        <v>0</v>
      </c>
      <c r="EQ22" s="18">
        <f t="shared" si="84"/>
        <v>0</v>
      </c>
      <c r="ER22" s="18">
        <f t="shared" si="85"/>
        <v>0</v>
      </c>
      <c r="ES22" s="18">
        <f t="shared" si="86"/>
        <v>0</v>
      </c>
      <c r="ET22" s="18">
        <f t="shared" si="87"/>
        <v>0</v>
      </c>
      <c r="EU22" s="7"/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10">
        <f t="shared" si="88"/>
        <v>0</v>
      </c>
      <c r="FC22" s="10">
        <f t="shared" si="89"/>
        <v>0</v>
      </c>
      <c r="FD22" s="10">
        <f t="shared" si="90"/>
        <v>0</v>
      </c>
      <c r="FE22" s="10">
        <f t="shared" si="91"/>
        <v>0</v>
      </c>
      <c r="FF22" s="18">
        <f t="shared" si="92"/>
        <v>0</v>
      </c>
      <c r="FG22" s="18">
        <f t="shared" si="93"/>
        <v>0</v>
      </c>
      <c r="FH22" s="18">
        <f t="shared" si="94"/>
        <v>0</v>
      </c>
      <c r="FI22" s="18">
        <f t="shared" si="95"/>
        <v>0</v>
      </c>
      <c r="FJ22" s="7"/>
    </row>
    <row r="23" spans="1:166">
      <c r="A23" s="5" t="s">
        <v>20</v>
      </c>
      <c r="B23" s="9">
        <f t="shared" si="0"/>
        <v>718454.16316294158</v>
      </c>
      <c r="C23" s="9">
        <f t="shared" si="1"/>
        <v>481683.91716752539</v>
      </c>
      <c r="D23" s="9">
        <f t="shared" si="2"/>
        <v>449342.53411472123</v>
      </c>
      <c r="E23" s="9">
        <f t="shared" si="3"/>
        <v>638876.34855308756</v>
      </c>
      <c r="F23" s="9">
        <f t="shared" si="4"/>
        <v>478955.00902012642</v>
      </c>
      <c r="G23" s="9">
        <f t="shared" si="5"/>
        <v>444968.8417441569</v>
      </c>
      <c r="H23" s="10">
        <f t="shared" si="6"/>
        <v>-236770.24599541619</v>
      </c>
      <c r="I23" s="10">
        <f t="shared" si="7"/>
        <v>-32341.383052804158</v>
      </c>
      <c r="J23" s="10">
        <f t="shared" si="8"/>
        <v>2728.9081473989645</v>
      </c>
      <c r="K23" s="10">
        <f t="shared" si="9"/>
        <v>4373.6923705643276</v>
      </c>
      <c r="L23" s="18">
        <f t="shared" si="10"/>
        <v>-6.7142335253755445E-2</v>
      </c>
      <c r="M23" s="18">
        <f t="shared" si="11"/>
        <v>-7.0958997475567415E-2</v>
      </c>
      <c r="N23" s="18">
        <f t="shared" si="12"/>
        <v>-0.32955511727157738</v>
      </c>
      <c r="O23" s="159">
        <f t="shared" si="13"/>
        <v>-0.2503165751794495</v>
      </c>
      <c r="P23" s="9">
        <f t="shared" si="14"/>
        <v>-159921.33953296114</v>
      </c>
      <c r="Q23" s="25">
        <v>120026.25530592199</v>
      </c>
      <c r="R23" s="9">
        <v>63265.597782519901</v>
      </c>
      <c r="S23" s="9">
        <v>67705.467369909995</v>
      </c>
      <c r="T23" s="9">
        <v>120005.4633</v>
      </c>
      <c r="U23" s="10">
        <v>96874.368902999995</v>
      </c>
      <c r="V23" s="10">
        <v>97454.775978830003</v>
      </c>
      <c r="W23" s="10">
        <f t="shared" si="15"/>
        <v>-56760.657523402093</v>
      </c>
      <c r="X23" s="10">
        <f t="shared" si="16"/>
        <v>4439.8695873900942</v>
      </c>
      <c r="Y23" s="10">
        <f t="shared" si="17"/>
        <v>-33608.771120480094</v>
      </c>
      <c r="Z23" s="10">
        <f t="shared" si="18"/>
        <v>-29749.308608920008</v>
      </c>
      <c r="AA23" s="18">
        <f t="shared" si="19"/>
        <v>7.0178260271126641E-2</v>
      </c>
      <c r="AB23" s="18">
        <f t="shared" si="20"/>
        <v>5.9913378781457404E-3</v>
      </c>
      <c r="AC23" s="18">
        <f t="shared" si="21"/>
        <v>-0.47290201113690472</v>
      </c>
      <c r="AD23" s="18">
        <f t="shared" si="22"/>
        <v>-0.19275034453368931</v>
      </c>
      <c r="AE23" s="6">
        <f t="shared" si="23"/>
        <v>-23131.094397000008</v>
      </c>
      <c r="AF23" s="9">
        <v>94118.242775531806</v>
      </c>
      <c r="AG23" s="9">
        <v>81017.000163245393</v>
      </c>
      <c r="AH23" s="9">
        <v>78719.057462243494</v>
      </c>
      <c r="AI23" s="9">
        <v>94139.034780000002</v>
      </c>
      <c r="AJ23" s="10">
        <v>93953.036770000006</v>
      </c>
      <c r="AK23" s="10">
        <v>94078.740711813705</v>
      </c>
      <c r="AL23" s="10">
        <f t="shared" si="24"/>
        <v>-13101.242612286413</v>
      </c>
      <c r="AM23" s="10">
        <f t="shared" si="25"/>
        <v>-2297.942701001899</v>
      </c>
      <c r="AN23" s="10">
        <f t="shared" si="26"/>
        <v>-12936.036606754613</v>
      </c>
      <c r="AO23" s="10">
        <f t="shared" si="27"/>
        <v>-15359.683249570211</v>
      </c>
      <c r="AP23" s="18">
        <f t="shared" si="28"/>
        <v>-2.8363710040752606E-2</v>
      </c>
      <c r="AQ23" s="18">
        <f t="shared" si="29"/>
        <v>1.3379444255902703E-3</v>
      </c>
      <c r="AR23" s="18">
        <f t="shared" si="30"/>
        <v>-0.1391998216916602</v>
      </c>
      <c r="AS23" s="18">
        <f t="shared" si="31"/>
        <v>-1.9757798710669521E-3</v>
      </c>
      <c r="AT23" s="7"/>
      <c r="AU23" s="9">
        <v>19175.173382667101</v>
      </c>
      <c r="AV23" s="9">
        <v>15671.0077603589</v>
      </c>
      <c r="AW23" s="9">
        <v>14952.747924850901</v>
      </c>
      <c r="AX23" s="9">
        <v>19175.173382667101</v>
      </c>
      <c r="AY23" s="10">
        <v>15671.03723</v>
      </c>
      <c r="AZ23" s="10">
        <v>14544.099426790001</v>
      </c>
      <c r="BA23" s="10">
        <f t="shared" si="32"/>
        <v>-3504.1656223082009</v>
      </c>
      <c r="BB23" s="10">
        <f t="shared" si="33"/>
        <v>-718.25983550799901</v>
      </c>
      <c r="BC23" s="10">
        <f t="shared" si="34"/>
        <v>-2.9469641100149602E-2</v>
      </c>
      <c r="BD23" s="10">
        <f t="shared" si="35"/>
        <v>408.64849806090024</v>
      </c>
      <c r="BE23" s="18">
        <f t="shared" si="36"/>
        <v>-4.5833672377145793E-2</v>
      </c>
      <c r="BF23" s="18">
        <f t="shared" si="37"/>
        <v>-7.1912138722549604E-2</v>
      </c>
      <c r="BG23" s="18">
        <f t="shared" si="38"/>
        <v>-0.18274492503289178</v>
      </c>
      <c r="BH23" s="18">
        <f t="shared" si="39"/>
        <v>-0.18274338816850405</v>
      </c>
      <c r="BI23" s="1"/>
      <c r="BJ23" s="9">
        <v>10821.932000000001</v>
      </c>
      <c r="BK23" s="9">
        <v>11226.9239593088</v>
      </c>
      <c r="BL23" s="9">
        <v>11434.039061940801</v>
      </c>
      <c r="BM23" s="9">
        <v>10849.3126315235</v>
      </c>
      <c r="BN23" s="10">
        <v>12165.12854</v>
      </c>
      <c r="BO23" s="10">
        <v>12550.5862056525</v>
      </c>
      <c r="BP23" s="10">
        <f t="shared" si="40"/>
        <v>404.99195930879978</v>
      </c>
      <c r="BQ23" s="10">
        <f t="shared" si="41"/>
        <v>207.11510263200034</v>
      </c>
      <c r="BR23" s="10">
        <f t="shared" si="42"/>
        <v>-938.20458069119923</v>
      </c>
      <c r="BS23" s="10">
        <f t="shared" si="43"/>
        <v>-1116.5471437116994</v>
      </c>
      <c r="BT23" s="18">
        <f t="shared" si="44"/>
        <v>1.8448072097279229E-2</v>
      </c>
      <c r="BU23" s="18">
        <f t="shared" si="45"/>
        <v>3.1685457690404359E-2</v>
      </c>
      <c r="BV23" s="18">
        <f t="shared" si="46"/>
        <v>3.7423258555755089E-2</v>
      </c>
      <c r="BW23" s="18">
        <f t="shared" si="47"/>
        <v>0.12128103900824984</v>
      </c>
      <c r="BX23" s="1"/>
      <c r="BY23" s="9">
        <v>43498.824130508998</v>
      </c>
      <c r="BZ23" s="9">
        <v>43184.856130508902</v>
      </c>
      <c r="CA23" s="9">
        <v>42524.156530508502</v>
      </c>
      <c r="CB23" s="9">
        <v>43498.824130000001</v>
      </c>
      <c r="CC23" s="10">
        <v>43391.946149126401</v>
      </c>
      <c r="CD23" s="10">
        <v>43359.882730509104</v>
      </c>
      <c r="CE23" s="10">
        <f t="shared" si="48"/>
        <v>-313.96800000009534</v>
      </c>
      <c r="CF23" s="10">
        <f t="shared" si="49"/>
        <v>-660.6996000004001</v>
      </c>
      <c r="CG23" s="10">
        <f t="shared" si="50"/>
        <v>-207.09001861749857</v>
      </c>
      <c r="CH23" s="10">
        <f t="shared" si="51"/>
        <v>-835.72620000060124</v>
      </c>
      <c r="CI23" s="18">
        <f t="shared" si="52"/>
        <v>-1.5299335443047457E-2</v>
      </c>
      <c r="CJ23" s="18">
        <f t="shared" si="53"/>
        <v>-7.3892557174329353E-4</v>
      </c>
      <c r="CK23" s="18">
        <f t="shared" si="54"/>
        <v>-7.2178502816099338E-3</v>
      </c>
      <c r="CL23" s="18">
        <f t="shared" si="55"/>
        <v>-2.4570314947867508E-3</v>
      </c>
      <c r="CM23" s="6"/>
      <c r="CN23" s="9">
        <v>330.13419999999996</v>
      </c>
      <c r="CO23" s="9">
        <v>330.13419999999996</v>
      </c>
      <c r="CP23" s="9">
        <v>330.13419999999996</v>
      </c>
      <c r="CQ23" s="9">
        <v>330.13419999999996</v>
      </c>
      <c r="CR23" s="9">
        <v>330.13419999999996</v>
      </c>
      <c r="CS23" s="9">
        <v>330.13419999999996</v>
      </c>
      <c r="CT23" s="10">
        <f t="shared" si="56"/>
        <v>0</v>
      </c>
      <c r="CU23" s="10">
        <f t="shared" si="57"/>
        <v>0</v>
      </c>
      <c r="CV23" s="10">
        <f t="shared" si="58"/>
        <v>0</v>
      </c>
      <c r="CW23" s="10">
        <f t="shared" si="59"/>
        <v>0</v>
      </c>
      <c r="CX23" s="18">
        <f t="shared" si="60"/>
        <v>0</v>
      </c>
      <c r="CY23" s="18">
        <f t="shared" si="61"/>
        <v>0</v>
      </c>
      <c r="CZ23" s="18">
        <f t="shared" si="62"/>
        <v>0</v>
      </c>
      <c r="DA23" s="18">
        <f t="shared" si="63"/>
        <v>0</v>
      </c>
      <c r="DB23" s="7"/>
      <c r="DC23" s="9">
        <v>359421.096020567</v>
      </c>
      <c r="DD23" s="9">
        <v>213924.38714358347</v>
      </c>
      <c r="DE23" s="9">
        <v>186832.278450449</v>
      </c>
      <c r="DF23" s="9">
        <v>279815.90077889699</v>
      </c>
      <c r="DG23" s="10">
        <v>163505.34719999999</v>
      </c>
      <c r="DH23" s="10">
        <v>135805.96937574301</v>
      </c>
      <c r="DI23" s="10">
        <f t="shared" si="64"/>
        <v>-145496.70887698352</v>
      </c>
      <c r="DJ23" s="10">
        <f t="shared" si="65"/>
        <v>-27092.108693134476</v>
      </c>
      <c r="DK23" s="10">
        <f t="shared" si="66"/>
        <v>50419.039943583484</v>
      </c>
      <c r="DL23" s="10">
        <f t="shared" si="67"/>
        <v>51026.30907470599</v>
      </c>
      <c r="DM23" s="18">
        <f t="shared" si="68"/>
        <v>-0.12664338580037898</v>
      </c>
      <c r="DN23" s="18">
        <f t="shared" si="69"/>
        <v>-0.16940961441692218</v>
      </c>
      <c r="DO23" s="18">
        <f t="shared" si="70"/>
        <v>-0.40480848366412481</v>
      </c>
      <c r="DP23" s="18">
        <f t="shared" si="71"/>
        <v>-0.41566813485271686</v>
      </c>
      <c r="DQ23" s="7"/>
      <c r="DR23" s="9">
        <v>71062.505347744605</v>
      </c>
      <c r="DS23" s="9">
        <v>53064.010027999997</v>
      </c>
      <c r="DT23" s="9">
        <v>46844.653114818597</v>
      </c>
      <c r="DU23" s="9">
        <v>71062.505350000007</v>
      </c>
      <c r="DV23" s="10">
        <v>53064.010027999997</v>
      </c>
      <c r="DW23" s="10">
        <v>46844.653114818597</v>
      </c>
      <c r="DX23" s="10">
        <f t="shared" si="72"/>
        <v>-17998.495319744608</v>
      </c>
      <c r="DY23" s="10">
        <f t="shared" si="73"/>
        <v>-6219.3569131814002</v>
      </c>
      <c r="DZ23" s="10">
        <f t="shared" si="74"/>
        <v>0</v>
      </c>
      <c r="EA23" s="10">
        <f t="shared" si="75"/>
        <v>0</v>
      </c>
      <c r="EB23" s="18">
        <f t="shared" si="76"/>
        <v>-0.11720480434666859</v>
      </c>
      <c r="EC23" s="18">
        <f t="shared" si="77"/>
        <v>-0.11720480434666859</v>
      </c>
      <c r="ED23" s="18">
        <f t="shared" si="78"/>
        <v>-0.25327695993363747</v>
      </c>
      <c r="EE23" s="18">
        <f t="shared" si="79"/>
        <v>-0.25327695995733718</v>
      </c>
      <c r="EF23" s="6"/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v>0</v>
      </c>
      <c r="EM23" s="10">
        <f t="shared" si="80"/>
        <v>0</v>
      </c>
      <c r="EN23" s="10">
        <f t="shared" si="81"/>
        <v>0</v>
      </c>
      <c r="EO23" s="10">
        <f t="shared" si="82"/>
        <v>0</v>
      </c>
      <c r="EP23" s="10">
        <f t="shared" si="83"/>
        <v>0</v>
      </c>
      <c r="EQ23" s="18">
        <f t="shared" si="84"/>
        <v>0</v>
      </c>
      <c r="ER23" s="18">
        <f t="shared" si="85"/>
        <v>0</v>
      </c>
      <c r="ES23" s="18">
        <f t="shared" si="86"/>
        <v>0</v>
      </c>
      <c r="ET23" s="18">
        <f t="shared" si="87"/>
        <v>0</v>
      </c>
      <c r="EU23" s="7"/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10">
        <f t="shared" si="88"/>
        <v>0</v>
      </c>
      <c r="FC23" s="10">
        <f t="shared" si="89"/>
        <v>0</v>
      </c>
      <c r="FD23" s="10">
        <f t="shared" si="90"/>
        <v>0</v>
      </c>
      <c r="FE23" s="10">
        <f t="shared" si="91"/>
        <v>0</v>
      </c>
      <c r="FF23" s="18">
        <f t="shared" si="92"/>
        <v>0</v>
      </c>
      <c r="FG23" s="18">
        <f t="shared" si="93"/>
        <v>0</v>
      </c>
      <c r="FH23" s="18">
        <f t="shared" si="94"/>
        <v>0</v>
      </c>
      <c r="FI23" s="18">
        <f t="shared" si="95"/>
        <v>0</v>
      </c>
      <c r="FJ23" s="7"/>
    </row>
    <row r="24" spans="1:166">
      <c r="A24" s="5" t="s">
        <v>21</v>
      </c>
      <c r="B24" s="9">
        <f t="shared" si="0"/>
        <v>506905.07687266613</v>
      </c>
      <c r="C24" s="9">
        <f t="shared" si="1"/>
        <v>364051.75549952546</v>
      </c>
      <c r="D24" s="9">
        <f t="shared" si="2"/>
        <v>345483.2627773431</v>
      </c>
      <c r="E24" s="9">
        <f t="shared" si="3"/>
        <v>469285.76632224018</v>
      </c>
      <c r="F24" s="9">
        <f t="shared" si="4"/>
        <v>352694.46824234398</v>
      </c>
      <c r="G24" s="9">
        <f t="shared" si="5"/>
        <v>330277.76067083597</v>
      </c>
      <c r="H24" s="10">
        <f t="shared" si="6"/>
        <v>-142853.32137314067</v>
      </c>
      <c r="I24" s="10">
        <f t="shared" si="7"/>
        <v>-18568.49272218236</v>
      </c>
      <c r="J24" s="10">
        <f t="shared" si="8"/>
        <v>11357.287257181481</v>
      </c>
      <c r="K24" s="10">
        <f t="shared" si="9"/>
        <v>15205.502106507134</v>
      </c>
      <c r="L24" s="18">
        <f t="shared" si="10"/>
        <v>-5.1005090462217434E-2</v>
      </c>
      <c r="M24" s="18">
        <f t="shared" si="11"/>
        <v>-6.3558432552747068E-2</v>
      </c>
      <c r="N24" s="18">
        <f t="shared" si="12"/>
        <v>-0.28181473788834283</v>
      </c>
      <c r="O24" s="159">
        <f t="shared" si="13"/>
        <v>-0.24844413883168473</v>
      </c>
      <c r="P24" s="9">
        <f t="shared" si="14"/>
        <v>-116591.29807989619</v>
      </c>
      <c r="Q24" s="25">
        <v>84303.744122685297</v>
      </c>
      <c r="R24" s="9">
        <v>39400.06973268</v>
      </c>
      <c r="S24" s="9">
        <v>41474.404436309997</v>
      </c>
      <c r="T24" s="9">
        <v>83836.281440000006</v>
      </c>
      <c r="U24" s="10">
        <v>51284.931255000003</v>
      </c>
      <c r="V24" s="10">
        <v>51858.9719373599</v>
      </c>
      <c r="W24" s="10">
        <f t="shared" si="15"/>
        <v>-44903.674390005297</v>
      </c>
      <c r="X24" s="10">
        <f t="shared" si="16"/>
        <v>2074.3347036299965</v>
      </c>
      <c r="Y24" s="10">
        <f t="shared" si="17"/>
        <v>-11884.861522320003</v>
      </c>
      <c r="Z24" s="10">
        <f t="shared" si="18"/>
        <v>-10384.567501049904</v>
      </c>
      <c r="AA24" s="18">
        <f t="shared" si="19"/>
        <v>5.264799574477555E-2</v>
      </c>
      <c r="AB24" s="18">
        <f t="shared" si="20"/>
        <v>1.1193164703792618E-2</v>
      </c>
      <c r="AC24" s="18">
        <f t="shared" si="21"/>
        <v>-0.53264151974861296</v>
      </c>
      <c r="AD24" s="18">
        <f t="shared" si="22"/>
        <v>-0.38827282920815576</v>
      </c>
      <c r="AE24" s="6">
        <f t="shared" si="23"/>
        <v>-32551.350185000003</v>
      </c>
      <c r="AF24" s="9">
        <v>63970.708504969502</v>
      </c>
      <c r="AG24" s="9">
        <v>63731.265765210999</v>
      </c>
      <c r="AH24" s="9">
        <v>63653.2760764251</v>
      </c>
      <c r="AI24" s="9">
        <v>64438.171190000001</v>
      </c>
      <c r="AJ24" s="10">
        <v>64250.279849999999</v>
      </c>
      <c r="AK24" s="10">
        <v>64372.036105453997</v>
      </c>
      <c r="AL24" s="10">
        <f t="shared" si="24"/>
        <v>-239.44273975850228</v>
      </c>
      <c r="AM24" s="10">
        <f t="shared" si="25"/>
        <v>-77.989688785899489</v>
      </c>
      <c r="AN24" s="10">
        <f t="shared" si="26"/>
        <v>-519.01408478899975</v>
      </c>
      <c r="AO24" s="10">
        <f t="shared" si="27"/>
        <v>-718.76002902889741</v>
      </c>
      <c r="AP24" s="18">
        <f t="shared" si="28"/>
        <v>-1.2237272843947143E-3</v>
      </c>
      <c r="AQ24" s="18">
        <f t="shared" si="29"/>
        <v>1.8950307413174352E-3</v>
      </c>
      <c r="AR24" s="18">
        <f t="shared" si="30"/>
        <v>-3.7430059062094241E-3</v>
      </c>
      <c r="AS24" s="18">
        <f t="shared" si="31"/>
        <v>-2.9158391141485456E-3</v>
      </c>
      <c r="AT24" s="7"/>
      <c r="AU24" s="9">
        <v>49464.932700292702</v>
      </c>
      <c r="AV24" s="9">
        <v>39546.667624932998</v>
      </c>
      <c r="AW24" s="9">
        <v>37592.976635589497</v>
      </c>
      <c r="AX24" s="9">
        <v>49464.932700292702</v>
      </c>
      <c r="AY24" s="10">
        <v>39546.794349999996</v>
      </c>
      <c r="AZ24" s="10">
        <v>36419.726255083799</v>
      </c>
      <c r="BA24" s="10">
        <f t="shared" si="32"/>
        <v>-9918.2650753597045</v>
      </c>
      <c r="BB24" s="10">
        <f t="shared" si="33"/>
        <v>-1953.6909893435004</v>
      </c>
      <c r="BC24" s="10">
        <f t="shared" si="34"/>
        <v>-0.12672506699891528</v>
      </c>
      <c r="BD24" s="10">
        <f t="shared" si="35"/>
        <v>1173.2503805056986</v>
      </c>
      <c r="BE24" s="18">
        <f t="shared" si="36"/>
        <v>-4.9402164750583344E-2</v>
      </c>
      <c r="BF24" s="18">
        <f t="shared" si="37"/>
        <v>-7.9072606169814569E-2</v>
      </c>
      <c r="BG24" s="18">
        <f t="shared" si="38"/>
        <v>-0.20051103951670826</v>
      </c>
      <c r="BH24" s="18">
        <f t="shared" si="39"/>
        <v>-0.20050847759940479</v>
      </c>
      <c r="BI24" s="1"/>
      <c r="BJ24" s="9">
        <v>305.84688999999997</v>
      </c>
      <c r="BK24" s="9">
        <v>317.2929099008</v>
      </c>
      <c r="BL24" s="9">
        <v>323.14635237799899</v>
      </c>
      <c r="BM24" s="9">
        <v>306.62093977549898</v>
      </c>
      <c r="BN24" s="10">
        <v>343.80824589999997</v>
      </c>
      <c r="BO24" s="10">
        <v>354.70196757090002</v>
      </c>
      <c r="BP24" s="10">
        <f t="shared" si="40"/>
        <v>11.446019900800025</v>
      </c>
      <c r="BQ24" s="10">
        <f t="shared" si="41"/>
        <v>5.8534424771989961</v>
      </c>
      <c r="BR24" s="10">
        <f t="shared" si="42"/>
        <v>-26.515335999199976</v>
      </c>
      <c r="BS24" s="10">
        <f t="shared" si="43"/>
        <v>-31.55561519290103</v>
      </c>
      <c r="BT24" s="18">
        <f t="shared" si="44"/>
        <v>1.8448072095367793E-2</v>
      </c>
      <c r="BU24" s="18">
        <f t="shared" si="45"/>
        <v>3.1685457812052002E-2</v>
      </c>
      <c r="BV24" s="18">
        <f t="shared" si="46"/>
        <v>3.7424019256171039E-2</v>
      </c>
      <c r="BW24" s="18">
        <f t="shared" si="47"/>
        <v>0.12128103890011135</v>
      </c>
      <c r="BX24" s="1"/>
      <c r="BY24" s="9">
        <v>56700.399020522498</v>
      </c>
      <c r="BZ24" s="9">
        <v>56500.832560867602</v>
      </c>
      <c r="CA24" s="9">
        <v>56230.165539109497</v>
      </c>
      <c r="CB24" s="9">
        <v>56700.399019999997</v>
      </c>
      <c r="CC24" s="10">
        <v>56580.756905444003</v>
      </c>
      <c r="CD24" s="10">
        <v>56544.863281072598</v>
      </c>
      <c r="CE24" s="10">
        <f t="shared" si="48"/>
        <v>-199.56645965489588</v>
      </c>
      <c r="CF24" s="10">
        <f t="shared" si="49"/>
        <v>-270.66702175810497</v>
      </c>
      <c r="CG24" s="10">
        <f t="shared" si="50"/>
        <v>-79.924344576400472</v>
      </c>
      <c r="CH24" s="10">
        <f t="shared" si="51"/>
        <v>-314.69774196310027</v>
      </c>
      <c r="CI24" s="18">
        <f t="shared" si="52"/>
        <v>-4.7904961659904557E-3</v>
      </c>
      <c r="CJ24" s="18">
        <f t="shared" si="53"/>
        <v>-6.3437865335363877E-4</v>
      </c>
      <c r="CK24" s="18">
        <f t="shared" si="54"/>
        <v>-3.5196658771777523E-3</v>
      </c>
      <c r="CL24" s="18">
        <f t="shared" si="55"/>
        <v>-2.1100753543867095E-3</v>
      </c>
      <c r="CM24" s="6"/>
      <c r="CN24" s="9">
        <v>2300.3764999999994</v>
      </c>
      <c r="CO24" s="9">
        <v>2300.3764999999994</v>
      </c>
      <c r="CP24" s="9">
        <v>2300.3764999999994</v>
      </c>
      <c r="CQ24" s="9">
        <v>2300.3764999999994</v>
      </c>
      <c r="CR24" s="9">
        <v>2300.3764999999994</v>
      </c>
      <c r="CS24" s="9">
        <v>2300.3764999999994</v>
      </c>
      <c r="CT24" s="10">
        <f t="shared" si="56"/>
        <v>0</v>
      </c>
      <c r="CU24" s="10">
        <f t="shared" si="57"/>
        <v>0</v>
      </c>
      <c r="CV24" s="10">
        <f t="shared" si="58"/>
        <v>0</v>
      </c>
      <c r="CW24" s="10">
        <f t="shared" si="59"/>
        <v>0</v>
      </c>
      <c r="CX24" s="18">
        <f t="shared" si="60"/>
        <v>0</v>
      </c>
      <c r="CY24" s="18">
        <f t="shared" si="61"/>
        <v>0</v>
      </c>
      <c r="CZ24" s="18">
        <f t="shared" si="62"/>
        <v>0</v>
      </c>
      <c r="DA24" s="18">
        <f t="shared" si="63"/>
        <v>0</v>
      </c>
      <c r="DB24" s="7"/>
      <c r="DC24" s="9">
        <v>183758.04969199499</v>
      </c>
      <c r="DD24" s="9">
        <v>110065.78224993304</v>
      </c>
      <c r="DE24" s="9">
        <v>96642.997321023606</v>
      </c>
      <c r="DF24" s="9">
        <v>146137.96509217191</v>
      </c>
      <c r="DG24" s="10">
        <v>86198.052979999993</v>
      </c>
      <c r="DH24" s="10">
        <v>71161.164707787393</v>
      </c>
      <c r="DI24" s="10">
        <f t="shared" si="64"/>
        <v>-73692.267442061959</v>
      </c>
      <c r="DJ24" s="10">
        <f t="shared" si="65"/>
        <v>-13422.78492890943</v>
      </c>
      <c r="DK24" s="10">
        <f t="shared" si="66"/>
        <v>23867.729269933043</v>
      </c>
      <c r="DL24" s="10">
        <f t="shared" si="67"/>
        <v>25481.832613236213</v>
      </c>
      <c r="DM24" s="18">
        <f t="shared" si="68"/>
        <v>-0.12195238751340085</v>
      </c>
      <c r="DN24" s="18">
        <f t="shared" si="69"/>
        <v>-0.17444579955537415</v>
      </c>
      <c r="DO24" s="18">
        <f t="shared" si="70"/>
        <v>-0.40102878521828478</v>
      </c>
      <c r="DP24" s="18">
        <f t="shared" si="71"/>
        <v>-0.41015975605221211</v>
      </c>
      <c r="DQ24" s="7"/>
      <c r="DR24" s="9">
        <v>66101.019442201199</v>
      </c>
      <c r="DS24" s="9">
        <v>52189.468156000003</v>
      </c>
      <c r="DT24" s="9">
        <v>47265.919916507402</v>
      </c>
      <c r="DU24" s="9">
        <v>66101.019440000004</v>
      </c>
      <c r="DV24" s="10">
        <v>52189.468156000003</v>
      </c>
      <c r="DW24" s="10">
        <v>47265.919916507402</v>
      </c>
      <c r="DX24" s="10">
        <f t="shared" si="72"/>
        <v>-13911.551286201196</v>
      </c>
      <c r="DY24" s="10">
        <f t="shared" si="73"/>
        <v>-4923.5482394926003</v>
      </c>
      <c r="DZ24" s="10">
        <f t="shared" si="74"/>
        <v>0</v>
      </c>
      <c r="EA24" s="10">
        <f t="shared" si="75"/>
        <v>0</v>
      </c>
      <c r="EB24" s="18">
        <f t="shared" si="76"/>
        <v>-9.433988146373859E-2</v>
      </c>
      <c r="EC24" s="18">
        <f t="shared" si="77"/>
        <v>-9.433988146373859E-2</v>
      </c>
      <c r="ED24" s="18">
        <f t="shared" si="78"/>
        <v>-0.21045895212501936</v>
      </c>
      <c r="EE24" s="18">
        <f t="shared" si="79"/>
        <v>-0.21045895209872728</v>
      </c>
      <c r="EF24" s="6"/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0</v>
      </c>
      <c r="EM24" s="10">
        <f t="shared" si="80"/>
        <v>0</v>
      </c>
      <c r="EN24" s="10">
        <f t="shared" si="81"/>
        <v>0</v>
      </c>
      <c r="EO24" s="10">
        <f t="shared" si="82"/>
        <v>0</v>
      </c>
      <c r="EP24" s="10">
        <f t="shared" si="83"/>
        <v>0</v>
      </c>
      <c r="EQ24" s="18">
        <f t="shared" si="84"/>
        <v>0</v>
      </c>
      <c r="ER24" s="18">
        <f t="shared" si="85"/>
        <v>0</v>
      </c>
      <c r="ES24" s="18">
        <f t="shared" si="86"/>
        <v>0</v>
      </c>
      <c r="ET24" s="18">
        <f t="shared" si="87"/>
        <v>0</v>
      </c>
      <c r="EU24" s="7"/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10">
        <f t="shared" si="88"/>
        <v>0</v>
      </c>
      <c r="FC24" s="10">
        <f t="shared" si="89"/>
        <v>0</v>
      </c>
      <c r="FD24" s="10">
        <f t="shared" si="90"/>
        <v>0</v>
      </c>
      <c r="FE24" s="10">
        <f t="shared" si="91"/>
        <v>0</v>
      </c>
      <c r="FF24" s="18">
        <f t="shared" si="92"/>
        <v>0</v>
      </c>
      <c r="FG24" s="18">
        <f t="shared" si="93"/>
        <v>0</v>
      </c>
      <c r="FH24" s="18">
        <f t="shared" si="94"/>
        <v>0</v>
      </c>
      <c r="FI24" s="18">
        <f t="shared" si="95"/>
        <v>0</v>
      </c>
      <c r="FJ24" s="7"/>
    </row>
    <row r="25" spans="1:166">
      <c r="A25" s="5" t="s">
        <v>22</v>
      </c>
      <c r="B25" s="9">
        <f t="shared" si="0"/>
        <v>324595.09863947978</v>
      </c>
      <c r="C25" s="9">
        <f t="shared" si="1"/>
        <v>232008.58734191459</v>
      </c>
      <c r="D25" s="9">
        <f t="shared" si="2"/>
        <v>216437.68828651111</v>
      </c>
      <c r="E25" s="9">
        <f t="shared" si="3"/>
        <v>292648.9659810809</v>
      </c>
      <c r="F25" s="9">
        <f t="shared" si="4"/>
        <v>222800.91759825838</v>
      </c>
      <c r="G25" s="9">
        <f t="shared" si="5"/>
        <v>206632.60589557732</v>
      </c>
      <c r="H25" s="10">
        <f t="shared" si="6"/>
        <v>-92586.511297565186</v>
      </c>
      <c r="I25" s="10">
        <f t="shared" si="7"/>
        <v>-15570.899055403483</v>
      </c>
      <c r="J25" s="10">
        <f t="shared" si="8"/>
        <v>9207.6697436562099</v>
      </c>
      <c r="K25" s="10">
        <f t="shared" si="9"/>
        <v>9805.0823909337923</v>
      </c>
      <c r="L25" s="18">
        <f t="shared" si="10"/>
        <v>-6.7113460039547643E-2</v>
      </c>
      <c r="M25" s="18">
        <f t="shared" si="11"/>
        <v>-7.2568425107812265E-2</v>
      </c>
      <c r="N25" s="18">
        <f t="shared" si="12"/>
        <v>-0.28523693575668829</v>
      </c>
      <c r="O25" s="159">
        <f t="shared" si="13"/>
        <v>-0.23867519281560706</v>
      </c>
      <c r="P25" s="9">
        <f t="shared" si="14"/>
        <v>-69848.048382822511</v>
      </c>
      <c r="Q25" s="25">
        <v>45165.581545679903</v>
      </c>
      <c r="R25" s="9">
        <v>23655.193874439999</v>
      </c>
      <c r="S25" s="9">
        <v>26294.067606849901</v>
      </c>
      <c r="T25" s="9">
        <v>45165.581550000003</v>
      </c>
      <c r="U25" s="10">
        <v>37516.881719999998</v>
      </c>
      <c r="V25" s="10">
        <v>37142.357301259901</v>
      </c>
      <c r="W25" s="10">
        <f t="shared" si="15"/>
        <v>-21510.387671239903</v>
      </c>
      <c r="X25" s="10">
        <f t="shared" si="16"/>
        <v>2638.873732409902</v>
      </c>
      <c r="Y25" s="10">
        <f t="shared" si="17"/>
        <v>-13861.687845559998</v>
      </c>
      <c r="Z25" s="10">
        <f t="shared" si="18"/>
        <v>-10848.289694409999</v>
      </c>
      <c r="AA25" s="18">
        <f t="shared" si="19"/>
        <v>0.11155578544047648</v>
      </c>
      <c r="AB25" s="18">
        <f t="shared" si="20"/>
        <v>-9.9828237734491745E-3</v>
      </c>
      <c r="AC25" s="18">
        <f t="shared" si="21"/>
        <v>-0.4762561874573577</v>
      </c>
      <c r="AD25" s="18">
        <f t="shared" si="22"/>
        <v>-0.16934797621353787</v>
      </c>
      <c r="AE25" s="6">
        <f t="shared" si="23"/>
        <v>-7648.699830000005</v>
      </c>
      <c r="AF25" s="9">
        <v>53985.356244519899</v>
      </c>
      <c r="AG25" s="9">
        <v>51634.379846116703</v>
      </c>
      <c r="AH25" s="9">
        <v>49191.417918376901</v>
      </c>
      <c r="AI25" s="9">
        <v>53985.356240000001</v>
      </c>
      <c r="AJ25" s="10">
        <v>52453.59938</v>
      </c>
      <c r="AK25" s="10">
        <v>52439.592630536601</v>
      </c>
      <c r="AL25" s="10">
        <f t="shared" si="24"/>
        <v>-2350.9763984031961</v>
      </c>
      <c r="AM25" s="10">
        <f t="shared" si="25"/>
        <v>-2442.9619277398015</v>
      </c>
      <c r="AN25" s="10">
        <f t="shared" si="26"/>
        <v>-819.21953388329712</v>
      </c>
      <c r="AO25" s="10">
        <f t="shared" si="27"/>
        <v>-3248.1747121597</v>
      </c>
      <c r="AP25" s="18">
        <f t="shared" si="28"/>
        <v>-4.7312700085106782E-2</v>
      </c>
      <c r="AQ25" s="18">
        <f t="shared" si="29"/>
        <v>-2.6703123577710507E-4</v>
      </c>
      <c r="AR25" s="18">
        <f t="shared" si="30"/>
        <v>-4.3548409456719027E-2</v>
      </c>
      <c r="AS25" s="18">
        <f t="shared" si="31"/>
        <v>-2.8373562141376752E-2</v>
      </c>
      <c r="AT25" s="7"/>
      <c r="AU25" s="9">
        <v>57180.677725000001</v>
      </c>
      <c r="AV25" s="9">
        <v>46350.005093751199</v>
      </c>
      <c r="AW25" s="9">
        <v>43849.626761644999</v>
      </c>
      <c r="AX25" s="9">
        <v>57180.677725000001</v>
      </c>
      <c r="AY25" s="10">
        <v>46349.895250000001</v>
      </c>
      <c r="AZ25" s="10">
        <v>42459.936456397503</v>
      </c>
      <c r="BA25" s="10">
        <f t="shared" si="32"/>
        <v>-10830.672631248803</v>
      </c>
      <c r="BB25" s="10">
        <f t="shared" si="33"/>
        <v>-2500.3783321062001</v>
      </c>
      <c r="BC25" s="10">
        <f t="shared" si="34"/>
        <v>0.10984375119733158</v>
      </c>
      <c r="BD25" s="10">
        <f t="shared" si="35"/>
        <v>1389.6903052474954</v>
      </c>
      <c r="BE25" s="18">
        <f t="shared" si="36"/>
        <v>-5.3945589154709615E-2</v>
      </c>
      <c r="BF25" s="18">
        <f t="shared" si="37"/>
        <v>-8.3925945735605481E-2</v>
      </c>
      <c r="BG25" s="18">
        <f t="shared" si="38"/>
        <v>-0.18941140717738497</v>
      </c>
      <c r="BH25" s="18">
        <f t="shared" si="39"/>
        <v>-0.18941332817160134</v>
      </c>
      <c r="BI25" s="1"/>
      <c r="BJ25" s="9">
        <v>1089.3469</v>
      </c>
      <c r="BK25" s="9">
        <v>1175.49497143489</v>
      </c>
      <c r="BL25" s="9">
        <v>1197.2597133446</v>
      </c>
      <c r="BM25" s="9">
        <v>1194.5973865152901</v>
      </c>
      <c r="BN25" s="10">
        <v>1413.626706</v>
      </c>
      <c r="BO25" s="10">
        <v>1483.6953038362899</v>
      </c>
      <c r="BP25" s="10">
        <f t="shared" si="40"/>
        <v>86.148071434889971</v>
      </c>
      <c r="BQ25" s="10">
        <f t="shared" si="41"/>
        <v>21.764741909709983</v>
      </c>
      <c r="BR25" s="10">
        <f t="shared" si="42"/>
        <v>-238.13173456511004</v>
      </c>
      <c r="BS25" s="10">
        <f t="shared" si="43"/>
        <v>-286.43559049168994</v>
      </c>
      <c r="BT25" s="18">
        <f t="shared" si="44"/>
        <v>1.8515384955787979E-2</v>
      </c>
      <c r="BU25" s="18">
        <f t="shared" si="45"/>
        <v>4.9566549315240425E-2</v>
      </c>
      <c r="BV25" s="18">
        <f t="shared" si="46"/>
        <v>7.9082312011802644E-2</v>
      </c>
      <c r="BW25" s="18">
        <f t="shared" si="47"/>
        <v>0.18334990680302021</v>
      </c>
      <c r="BX25" s="1"/>
      <c r="BY25" s="9">
        <v>12211.7369996547</v>
      </c>
      <c r="BZ25" s="9">
        <v>12072.7436997605</v>
      </c>
      <c r="CA25" s="9">
        <v>11818.121579061701</v>
      </c>
      <c r="CB25" s="9">
        <v>12211.736999999999</v>
      </c>
      <c r="CC25" s="10">
        <v>12151.306005258393</v>
      </c>
      <c r="CD25" s="10">
        <v>12133.176699654699</v>
      </c>
      <c r="CE25" s="10">
        <f t="shared" si="48"/>
        <v>-138.99329989420039</v>
      </c>
      <c r="CF25" s="10">
        <f t="shared" si="49"/>
        <v>-254.62212069879934</v>
      </c>
      <c r="CG25" s="10">
        <f t="shared" si="50"/>
        <v>-78.562305497893249</v>
      </c>
      <c r="CH25" s="10">
        <f t="shared" si="51"/>
        <v>-315.05512059299872</v>
      </c>
      <c r="CI25" s="18">
        <f t="shared" si="52"/>
        <v>-2.1090659010996028E-2</v>
      </c>
      <c r="CJ25" s="18">
        <f t="shared" si="53"/>
        <v>-1.4919635466219461E-3</v>
      </c>
      <c r="CK25" s="18">
        <f t="shared" si="54"/>
        <v>-1.1381943444911282E-2</v>
      </c>
      <c r="CL25" s="18">
        <f t="shared" si="55"/>
        <v>-4.9485994286976457E-3</v>
      </c>
      <c r="CM25" s="6"/>
      <c r="CN25" s="9">
        <v>3832.5641000000005</v>
      </c>
      <c r="CO25" s="9">
        <v>3832.5641000000005</v>
      </c>
      <c r="CP25" s="9">
        <v>3832.5641000000005</v>
      </c>
      <c r="CQ25" s="9">
        <v>3832.5641000000005</v>
      </c>
      <c r="CR25" s="9">
        <v>3832.5641000000005</v>
      </c>
      <c r="CS25" s="9">
        <v>3832.5641000000005</v>
      </c>
      <c r="CT25" s="10">
        <f t="shared" si="56"/>
        <v>0</v>
      </c>
      <c r="CU25" s="10">
        <f t="shared" si="57"/>
        <v>0</v>
      </c>
      <c r="CV25" s="10">
        <f t="shared" si="58"/>
        <v>0</v>
      </c>
      <c r="CW25" s="10">
        <f t="shared" si="59"/>
        <v>0</v>
      </c>
      <c r="CX25" s="18">
        <f t="shared" si="60"/>
        <v>0</v>
      </c>
      <c r="CY25" s="18">
        <f t="shared" si="61"/>
        <v>0</v>
      </c>
      <c r="CZ25" s="18">
        <f t="shared" si="62"/>
        <v>0</v>
      </c>
      <c r="DA25" s="18">
        <f t="shared" si="63"/>
        <v>0</v>
      </c>
      <c r="DB25" s="7"/>
      <c r="DC25" s="9">
        <v>130111.429022179</v>
      </c>
      <c r="DD25" s="9">
        <v>76913.882649411287</v>
      </c>
      <c r="DE25" s="9">
        <v>65638.769146089398</v>
      </c>
      <c r="DF25" s="9">
        <v>98060.045879565601</v>
      </c>
      <c r="DG25" s="10">
        <v>52708.72133</v>
      </c>
      <c r="DH25" s="10">
        <v>42525.421942748697</v>
      </c>
      <c r="DI25" s="10">
        <f t="shared" si="64"/>
        <v>-53197.546372767712</v>
      </c>
      <c r="DJ25" s="10">
        <f t="shared" si="65"/>
        <v>-11275.113503321889</v>
      </c>
      <c r="DK25" s="10">
        <f t="shared" si="66"/>
        <v>24205.161319411287</v>
      </c>
      <c r="DL25" s="10">
        <f t="shared" si="67"/>
        <v>23113.347203340702</v>
      </c>
      <c r="DM25" s="18">
        <f t="shared" si="68"/>
        <v>-0.14659399727245717</v>
      </c>
      <c r="DN25" s="18">
        <f t="shared" si="69"/>
        <v>-0.1931995148107552</v>
      </c>
      <c r="DO25" s="18">
        <f t="shared" si="70"/>
        <v>-0.40886144109369188</v>
      </c>
      <c r="DP25" s="18">
        <f t="shared" si="71"/>
        <v>-0.46248524710323646</v>
      </c>
      <c r="DQ25" s="7"/>
      <c r="DR25" s="9">
        <v>21018.406102446301</v>
      </c>
      <c r="DS25" s="9">
        <v>16374.323107</v>
      </c>
      <c r="DT25" s="9">
        <v>14615.861461143601</v>
      </c>
      <c r="DU25" s="9">
        <v>21018.4061</v>
      </c>
      <c r="DV25" s="10">
        <v>16374.323107</v>
      </c>
      <c r="DW25" s="10">
        <v>14615.861461143601</v>
      </c>
      <c r="DX25" s="10">
        <f t="shared" si="72"/>
        <v>-4644.0829954463006</v>
      </c>
      <c r="DY25" s="10">
        <f t="shared" si="73"/>
        <v>-1758.4616458563996</v>
      </c>
      <c r="DZ25" s="10">
        <f t="shared" si="74"/>
        <v>0</v>
      </c>
      <c r="EA25" s="10">
        <f t="shared" si="75"/>
        <v>0</v>
      </c>
      <c r="EB25" s="18">
        <f t="shared" si="76"/>
        <v>-0.10739140997557693</v>
      </c>
      <c r="EC25" s="18">
        <f t="shared" si="77"/>
        <v>-0.10739140997557693</v>
      </c>
      <c r="ED25" s="18">
        <f t="shared" si="78"/>
        <v>-0.22095314805558841</v>
      </c>
      <c r="EE25" s="18">
        <f t="shared" si="79"/>
        <v>-0.22095314796491633</v>
      </c>
      <c r="EF25" s="6"/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0</v>
      </c>
      <c r="EM25" s="10">
        <f t="shared" si="80"/>
        <v>0</v>
      </c>
      <c r="EN25" s="10">
        <f t="shared" si="81"/>
        <v>0</v>
      </c>
      <c r="EO25" s="10">
        <f t="shared" si="82"/>
        <v>0</v>
      </c>
      <c r="EP25" s="10">
        <f t="shared" si="83"/>
        <v>0</v>
      </c>
      <c r="EQ25" s="18">
        <f t="shared" si="84"/>
        <v>0</v>
      </c>
      <c r="ER25" s="18">
        <f t="shared" si="85"/>
        <v>0</v>
      </c>
      <c r="ES25" s="18">
        <f t="shared" si="86"/>
        <v>0</v>
      </c>
      <c r="ET25" s="18">
        <f t="shared" si="87"/>
        <v>0</v>
      </c>
      <c r="EU25" s="7"/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10">
        <f t="shared" si="88"/>
        <v>0</v>
      </c>
      <c r="FC25" s="10">
        <f t="shared" si="89"/>
        <v>0</v>
      </c>
      <c r="FD25" s="10">
        <f t="shared" si="90"/>
        <v>0</v>
      </c>
      <c r="FE25" s="10">
        <f t="shared" si="91"/>
        <v>0</v>
      </c>
      <c r="FF25" s="18">
        <f t="shared" si="92"/>
        <v>0</v>
      </c>
      <c r="FG25" s="18">
        <f t="shared" si="93"/>
        <v>0</v>
      </c>
      <c r="FH25" s="18">
        <f t="shared" si="94"/>
        <v>0</v>
      </c>
      <c r="FI25" s="18">
        <f t="shared" si="95"/>
        <v>0</v>
      </c>
      <c r="FJ25" s="7"/>
    </row>
    <row r="26" spans="1:166">
      <c r="A26" s="5" t="s">
        <v>23</v>
      </c>
      <c r="B26" s="9">
        <f t="shared" si="0"/>
        <v>563356.43657884491</v>
      </c>
      <c r="C26" s="9">
        <f t="shared" si="1"/>
        <v>374297.52376616234</v>
      </c>
      <c r="D26" s="9">
        <f t="shared" si="2"/>
        <v>357846.13806353242</v>
      </c>
      <c r="E26" s="9">
        <f t="shared" si="3"/>
        <v>505872.65318575752</v>
      </c>
      <c r="F26" s="9">
        <f t="shared" si="4"/>
        <v>354085.44601811952</v>
      </c>
      <c r="G26" s="9">
        <f t="shared" si="5"/>
        <v>333311.75511710363</v>
      </c>
      <c r="H26" s="10">
        <f t="shared" si="6"/>
        <v>-189058.91281268257</v>
      </c>
      <c r="I26" s="10">
        <f t="shared" si="7"/>
        <v>-16451.385702629923</v>
      </c>
      <c r="J26" s="10">
        <f t="shared" si="8"/>
        <v>20212.077748042822</v>
      </c>
      <c r="K26" s="10">
        <f t="shared" si="9"/>
        <v>24534.382946428785</v>
      </c>
      <c r="L26" s="18">
        <f t="shared" si="10"/>
        <v>-4.3952697140758321E-2</v>
      </c>
      <c r="M26" s="18">
        <f t="shared" si="11"/>
        <v>-5.8668581650635931E-2</v>
      </c>
      <c r="N26" s="18">
        <f t="shared" si="12"/>
        <v>-0.33559377427335513</v>
      </c>
      <c r="O26" s="159">
        <f t="shared" si="13"/>
        <v>-0.30005023242855827</v>
      </c>
      <c r="P26" s="9">
        <f t="shared" si="14"/>
        <v>-151787.207167638</v>
      </c>
      <c r="Q26" s="25">
        <v>127430.848891507</v>
      </c>
      <c r="R26" s="9">
        <v>55633.173800550001</v>
      </c>
      <c r="S26" s="9">
        <v>57318.466892409997</v>
      </c>
      <c r="T26" s="9">
        <v>127430.8489</v>
      </c>
      <c r="U26" s="10">
        <v>77571.231111000001</v>
      </c>
      <c r="V26" s="10">
        <v>82978.744509169905</v>
      </c>
      <c r="W26" s="10">
        <f t="shared" si="15"/>
        <v>-71797.675090956996</v>
      </c>
      <c r="X26" s="10">
        <f t="shared" si="16"/>
        <v>1685.2930918599959</v>
      </c>
      <c r="Y26" s="10">
        <f t="shared" si="17"/>
        <v>-21938.05731045</v>
      </c>
      <c r="Z26" s="10">
        <f t="shared" si="18"/>
        <v>-25660.277616759908</v>
      </c>
      <c r="AA26" s="18">
        <f t="shared" si="19"/>
        <v>3.0292952508909975E-2</v>
      </c>
      <c r="AB26" s="18">
        <f t="shared" si="20"/>
        <v>6.9710294921477539E-2</v>
      </c>
      <c r="AC26" s="18">
        <f t="shared" si="21"/>
        <v>-0.56342460020873453</v>
      </c>
      <c r="AD26" s="18">
        <f t="shared" si="22"/>
        <v>-0.39126803454104586</v>
      </c>
      <c r="AE26" s="6">
        <f t="shared" si="23"/>
        <v>-49859.617788999996</v>
      </c>
      <c r="AF26" s="9">
        <v>38604.300086599898</v>
      </c>
      <c r="AG26" s="9">
        <v>38092.891826313702</v>
      </c>
      <c r="AH26" s="9">
        <v>43918.326593732003</v>
      </c>
      <c r="AI26" s="9">
        <v>38604.300089999997</v>
      </c>
      <c r="AJ26" s="10">
        <v>38609.89503</v>
      </c>
      <c r="AK26" s="10">
        <v>38743.620474649899</v>
      </c>
      <c r="AL26" s="10">
        <f t="shared" si="24"/>
        <v>-511.40826028619631</v>
      </c>
      <c r="AM26" s="10">
        <f t="shared" si="25"/>
        <v>5825.4347674183009</v>
      </c>
      <c r="AN26" s="10">
        <f t="shared" si="26"/>
        <v>-517.00320368629764</v>
      </c>
      <c r="AO26" s="10">
        <f t="shared" si="27"/>
        <v>5174.7061190821041</v>
      </c>
      <c r="AP26" s="18">
        <f t="shared" si="28"/>
        <v>0.15292708135627087</v>
      </c>
      <c r="AQ26" s="18">
        <f t="shared" si="29"/>
        <v>3.4635018962365502E-3</v>
      </c>
      <c r="AR26" s="18">
        <f t="shared" si="30"/>
        <v>-1.3247442879134425E-2</v>
      </c>
      <c r="AS26" s="18">
        <f t="shared" si="31"/>
        <v>1.4493048668047178E-4</v>
      </c>
      <c r="AT26" s="7"/>
      <c r="AU26" s="9">
        <v>72247.390837605693</v>
      </c>
      <c r="AV26" s="9">
        <v>55979.638136134003</v>
      </c>
      <c r="AW26" s="9">
        <v>53730.735407243097</v>
      </c>
      <c r="AX26" s="9">
        <v>72247.390837605693</v>
      </c>
      <c r="AY26" s="10">
        <v>55980.407670000001</v>
      </c>
      <c r="AZ26" s="10">
        <v>52168.971334079302</v>
      </c>
      <c r="BA26" s="10">
        <f t="shared" si="32"/>
        <v>-16267.752701471691</v>
      </c>
      <c r="BB26" s="10">
        <f t="shared" si="33"/>
        <v>-2248.9027288909056</v>
      </c>
      <c r="BC26" s="10">
        <f t="shared" si="34"/>
        <v>-0.7695338659978006</v>
      </c>
      <c r="BD26" s="10">
        <f t="shared" si="35"/>
        <v>1561.7640731637948</v>
      </c>
      <c r="BE26" s="18">
        <f t="shared" si="36"/>
        <v>-4.0173584606279782E-2</v>
      </c>
      <c r="BF26" s="18">
        <f t="shared" si="37"/>
        <v>-6.8085183630473167E-2</v>
      </c>
      <c r="BG26" s="18">
        <f t="shared" si="38"/>
        <v>-0.22516733840309311</v>
      </c>
      <c r="BH26" s="18">
        <f t="shared" si="39"/>
        <v>-0.22515668703067571</v>
      </c>
      <c r="BI26" s="1"/>
      <c r="BJ26" s="9">
        <v>0</v>
      </c>
      <c r="BK26" s="9">
        <v>0</v>
      </c>
      <c r="BL26" s="9">
        <v>0</v>
      </c>
      <c r="BM26" s="9">
        <v>0</v>
      </c>
      <c r="BN26" s="10">
        <v>0</v>
      </c>
      <c r="BO26" s="10">
        <v>0</v>
      </c>
      <c r="BP26" s="10">
        <f t="shared" si="40"/>
        <v>0</v>
      </c>
      <c r="BQ26" s="10">
        <f t="shared" si="41"/>
        <v>0</v>
      </c>
      <c r="BR26" s="10">
        <f t="shared" si="42"/>
        <v>0</v>
      </c>
      <c r="BS26" s="10">
        <f t="shared" si="43"/>
        <v>0</v>
      </c>
      <c r="BT26" s="18">
        <f t="shared" si="44"/>
        <v>0</v>
      </c>
      <c r="BU26" s="18">
        <f t="shared" si="45"/>
        <v>0</v>
      </c>
      <c r="BV26" s="18">
        <f t="shared" si="46"/>
        <v>0</v>
      </c>
      <c r="BW26" s="18">
        <f t="shared" si="47"/>
        <v>0</v>
      </c>
      <c r="BX26" s="2"/>
      <c r="BY26" s="9">
        <v>32909.590296058203</v>
      </c>
      <c r="BZ26" s="9">
        <v>32608.477174486099</v>
      </c>
      <c r="CA26" s="9">
        <v>32194.588020757499</v>
      </c>
      <c r="CB26" s="9">
        <v>32909.590300000003</v>
      </c>
      <c r="CC26" s="10">
        <v>32730.972638119551</v>
      </c>
      <c r="CD26" s="10">
        <v>32677.3874035677</v>
      </c>
      <c r="CE26" s="10">
        <f t="shared" si="48"/>
        <v>-301.11312157210341</v>
      </c>
      <c r="CF26" s="10">
        <f t="shared" si="49"/>
        <v>-413.88915372859992</v>
      </c>
      <c r="CG26" s="10">
        <f t="shared" si="50"/>
        <v>-122.49546363345144</v>
      </c>
      <c r="CH26" s="10">
        <f t="shared" si="51"/>
        <v>-482.79938281020077</v>
      </c>
      <c r="CI26" s="18">
        <f t="shared" si="52"/>
        <v>-1.2692685755115233E-2</v>
      </c>
      <c r="CJ26" s="18">
        <f t="shared" si="53"/>
        <v>-1.6371415278213727E-3</v>
      </c>
      <c r="CK26" s="18">
        <f t="shared" si="54"/>
        <v>-9.1497073911664499E-3</v>
      </c>
      <c r="CL26" s="18">
        <f t="shared" si="55"/>
        <v>-5.427526148219868E-3</v>
      </c>
      <c r="CM26" s="6"/>
      <c r="CN26" s="9">
        <v>678.08309999999835</v>
      </c>
      <c r="CO26" s="9">
        <v>678.08309999999835</v>
      </c>
      <c r="CP26" s="9">
        <v>678.08309999999835</v>
      </c>
      <c r="CQ26" s="9">
        <v>678.08309999999835</v>
      </c>
      <c r="CR26" s="9">
        <v>678.08309999999835</v>
      </c>
      <c r="CS26" s="9">
        <v>678.08309999999835</v>
      </c>
      <c r="CT26" s="10">
        <f t="shared" si="56"/>
        <v>0</v>
      </c>
      <c r="CU26" s="10">
        <f t="shared" si="57"/>
        <v>0</v>
      </c>
      <c r="CV26" s="10">
        <f t="shared" si="58"/>
        <v>0</v>
      </c>
      <c r="CW26" s="10">
        <f t="shared" si="59"/>
        <v>0</v>
      </c>
      <c r="CX26" s="18">
        <f t="shared" si="60"/>
        <v>0</v>
      </c>
      <c r="CY26" s="18">
        <f t="shared" si="61"/>
        <v>0</v>
      </c>
      <c r="CZ26" s="18">
        <f t="shared" si="62"/>
        <v>0</v>
      </c>
      <c r="DA26" s="18">
        <f t="shared" si="63"/>
        <v>0</v>
      </c>
      <c r="DB26" s="7"/>
      <c r="DC26" s="9">
        <v>240505.907371429</v>
      </c>
      <c r="DD26" s="9">
        <v>151088.49375967859</v>
      </c>
      <c r="DE26" s="9">
        <v>133941.693536465</v>
      </c>
      <c r="DF26" s="9">
        <v>183022.1239581519</v>
      </c>
      <c r="DG26" s="10">
        <v>108298.09050000001</v>
      </c>
      <c r="DH26" s="10">
        <v>90000.703782711993</v>
      </c>
      <c r="DI26" s="10">
        <f t="shared" si="64"/>
        <v>-89417.413611750409</v>
      </c>
      <c r="DJ26" s="10">
        <f t="shared" si="65"/>
        <v>-17146.800223213591</v>
      </c>
      <c r="DK26" s="10">
        <f t="shared" si="66"/>
        <v>42790.403259678584</v>
      </c>
      <c r="DL26" s="10">
        <f t="shared" si="67"/>
        <v>43940.989753753005</v>
      </c>
      <c r="DM26" s="18">
        <f t="shared" si="68"/>
        <v>-0.11348845829707785</v>
      </c>
      <c r="DN26" s="18">
        <f t="shared" si="69"/>
        <v>-0.16895391814214869</v>
      </c>
      <c r="DO26" s="18">
        <f t="shared" si="70"/>
        <v>-0.37178884539271317</v>
      </c>
      <c r="DP26" s="18">
        <f t="shared" si="71"/>
        <v>-0.40827869244505971</v>
      </c>
      <c r="DQ26" s="7"/>
      <c r="DR26" s="9">
        <v>50980.315995645098</v>
      </c>
      <c r="DS26" s="9">
        <v>40216.765969</v>
      </c>
      <c r="DT26" s="9">
        <v>36064.244512924801</v>
      </c>
      <c r="DU26" s="9">
        <v>50980.315999999999</v>
      </c>
      <c r="DV26" s="10">
        <v>40216.765969</v>
      </c>
      <c r="DW26" s="10">
        <v>36064.244512924801</v>
      </c>
      <c r="DX26" s="10">
        <f t="shared" si="72"/>
        <v>-10763.550026645098</v>
      </c>
      <c r="DY26" s="10">
        <f t="shared" si="73"/>
        <v>-4152.5214560751992</v>
      </c>
      <c r="DZ26" s="10">
        <f t="shared" si="74"/>
        <v>0</v>
      </c>
      <c r="EA26" s="10">
        <f t="shared" si="75"/>
        <v>0</v>
      </c>
      <c r="EB26" s="18">
        <f t="shared" si="76"/>
        <v>-0.1032534903297808</v>
      </c>
      <c r="EC26" s="18">
        <f t="shared" si="77"/>
        <v>-0.1032534903297808</v>
      </c>
      <c r="ED26" s="18">
        <f t="shared" si="78"/>
        <v>-0.21113148901557524</v>
      </c>
      <c r="EE26" s="18">
        <f t="shared" si="79"/>
        <v>-0.21113148908296289</v>
      </c>
      <c r="EF26" s="6"/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v>0</v>
      </c>
      <c r="EM26" s="10">
        <f t="shared" si="80"/>
        <v>0</v>
      </c>
      <c r="EN26" s="10">
        <f t="shared" si="81"/>
        <v>0</v>
      </c>
      <c r="EO26" s="10">
        <f t="shared" si="82"/>
        <v>0</v>
      </c>
      <c r="EP26" s="10">
        <f t="shared" si="83"/>
        <v>0</v>
      </c>
      <c r="EQ26" s="18">
        <f t="shared" si="84"/>
        <v>0</v>
      </c>
      <c r="ER26" s="18">
        <f t="shared" si="85"/>
        <v>0</v>
      </c>
      <c r="ES26" s="18">
        <f t="shared" si="86"/>
        <v>0</v>
      </c>
      <c r="ET26" s="18">
        <f t="shared" si="87"/>
        <v>0</v>
      </c>
      <c r="EU26" s="7"/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10">
        <f t="shared" si="88"/>
        <v>0</v>
      </c>
      <c r="FC26" s="10">
        <f t="shared" si="89"/>
        <v>0</v>
      </c>
      <c r="FD26" s="10">
        <f t="shared" si="90"/>
        <v>0</v>
      </c>
      <c r="FE26" s="10">
        <f t="shared" si="91"/>
        <v>0</v>
      </c>
      <c r="FF26" s="18">
        <f t="shared" si="92"/>
        <v>0</v>
      </c>
      <c r="FG26" s="18">
        <f t="shared" si="93"/>
        <v>0</v>
      </c>
      <c r="FH26" s="18">
        <f t="shared" si="94"/>
        <v>0</v>
      </c>
      <c r="FI26" s="18">
        <f t="shared" si="95"/>
        <v>0</v>
      </c>
      <c r="FJ26" s="7"/>
    </row>
    <row r="27" spans="1:166" s="144" customFormat="1">
      <c r="A27" s="146" t="s">
        <v>24</v>
      </c>
      <c r="B27" s="147">
        <f t="shared" si="0"/>
        <v>149428.67087164958</v>
      </c>
      <c r="C27" s="147">
        <f t="shared" si="1"/>
        <v>97574.688071875076</v>
      </c>
      <c r="D27" s="147">
        <f t="shared" si="2"/>
        <v>92722.630926620681</v>
      </c>
      <c r="E27" s="147">
        <f t="shared" si="3"/>
        <v>137813.9920303518</v>
      </c>
      <c r="F27" s="147">
        <f t="shared" si="4"/>
        <v>109725.96248371154</v>
      </c>
      <c r="G27" s="147">
        <f t="shared" si="5"/>
        <v>104240.97520179355</v>
      </c>
      <c r="H27" s="148">
        <f t="shared" si="6"/>
        <v>-51853.982799774501</v>
      </c>
      <c r="I27" s="148">
        <f t="shared" si="7"/>
        <v>-4852.0571452543954</v>
      </c>
      <c r="J27" s="148">
        <f t="shared" si="8"/>
        <v>-12151.274411836464</v>
      </c>
      <c r="K27" s="148">
        <f t="shared" si="9"/>
        <v>-11518.344275172873</v>
      </c>
      <c r="L27" s="149">
        <f t="shared" si="10"/>
        <v>-4.9726596529627569E-2</v>
      </c>
      <c r="M27" s="149">
        <f t="shared" si="11"/>
        <v>-4.9988053490368931E-2</v>
      </c>
      <c r="N27" s="149">
        <f t="shared" si="12"/>
        <v>-0.34701495032579133</v>
      </c>
      <c r="O27" s="160">
        <f t="shared" si="13"/>
        <v>-0.20381115975839539</v>
      </c>
      <c r="P27" s="147">
        <f t="shared" si="14"/>
        <v>-28088.02954664026</v>
      </c>
      <c r="Q27" s="161">
        <v>39857.8851384999</v>
      </c>
      <c r="R27" s="147">
        <v>18302.40799661</v>
      </c>
      <c r="S27" s="147">
        <v>19398.690938809901</v>
      </c>
      <c r="T27" s="147">
        <v>39857.885139999999</v>
      </c>
      <c r="U27" s="148">
        <v>36760.6</v>
      </c>
      <c r="V27" s="148">
        <v>36799.666013909897</v>
      </c>
      <c r="W27" s="148">
        <f t="shared" si="15"/>
        <v>-21555.4771418899</v>
      </c>
      <c r="X27" s="148">
        <f t="shared" si="16"/>
        <v>1096.2829421999013</v>
      </c>
      <c r="Y27" s="148">
        <f t="shared" si="17"/>
        <v>-18458.192003389999</v>
      </c>
      <c r="Z27" s="148">
        <f t="shared" si="18"/>
        <v>-17400.975075099996</v>
      </c>
      <c r="AA27" s="149">
        <f t="shared" si="19"/>
        <v>5.9898290017518813E-2</v>
      </c>
      <c r="AB27" s="149">
        <f t="shared" si="20"/>
        <v>1.0627142622780415E-3</v>
      </c>
      <c r="AC27" s="149">
        <f t="shared" si="21"/>
        <v>-0.54080835114527526</v>
      </c>
      <c r="AD27" s="149">
        <f t="shared" si="22"/>
        <v>-7.7708215805250322E-2</v>
      </c>
      <c r="AE27" s="150">
        <f t="shared" si="23"/>
        <v>-3097.28514</v>
      </c>
      <c r="AF27" s="147">
        <v>5356.0807033599904</v>
      </c>
      <c r="AG27" s="147">
        <v>5348.2155697974104</v>
      </c>
      <c r="AH27" s="147">
        <v>5253.1356521601701</v>
      </c>
      <c r="AI27" s="147">
        <v>5356.0807029999996</v>
      </c>
      <c r="AJ27" s="148">
        <v>5357.5339379999996</v>
      </c>
      <c r="AK27" s="148">
        <v>5367.5376490235503</v>
      </c>
      <c r="AL27" s="148">
        <f t="shared" si="24"/>
        <v>-7.8651335625800129</v>
      </c>
      <c r="AM27" s="148">
        <f t="shared" si="25"/>
        <v>-95.079917637240214</v>
      </c>
      <c r="AN27" s="148">
        <f t="shared" si="26"/>
        <v>-9.3183682025892267</v>
      </c>
      <c r="AO27" s="148">
        <f t="shared" si="27"/>
        <v>-114.40199686338019</v>
      </c>
      <c r="AP27" s="149">
        <f t="shared" si="28"/>
        <v>-1.7777876825717E-2</v>
      </c>
      <c r="AQ27" s="149">
        <f t="shared" si="29"/>
        <v>1.8672230804916182E-3</v>
      </c>
      <c r="AR27" s="149">
        <f t="shared" si="30"/>
        <v>-1.4684494125799929E-3</v>
      </c>
      <c r="AS27" s="149">
        <f t="shared" si="31"/>
        <v>2.713243284751062E-4</v>
      </c>
      <c r="AT27" s="151"/>
      <c r="AU27" s="147">
        <v>22719.8712072862</v>
      </c>
      <c r="AV27" s="147">
        <v>16101.0947504915</v>
      </c>
      <c r="AW27" s="147">
        <v>15632.0324668752</v>
      </c>
      <c r="AX27" s="147">
        <v>22719.8712072862</v>
      </c>
      <c r="AY27" s="148">
        <v>16101.65726</v>
      </c>
      <c r="AZ27" s="148">
        <v>15151.8647020795</v>
      </c>
      <c r="BA27" s="148">
        <f t="shared" si="32"/>
        <v>-6618.7764567946997</v>
      </c>
      <c r="BB27" s="148">
        <f t="shared" si="33"/>
        <v>-469.06228361630019</v>
      </c>
      <c r="BC27" s="148">
        <f t="shared" si="34"/>
        <v>-0.56250950849971559</v>
      </c>
      <c r="BD27" s="148">
        <f t="shared" si="35"/>
        <v>480.16776479570035</v>
      </c>
      <c r="BE27" s="149">
        <f t="shared" si="36"/>
        <v>-2.9132322421863994E-2</v>
      </c>
      <c r="BF27" s="149">
        <f t="shared" si="37"/>
        <v>-5.8987254702035578E-2</v>
      </c>
      <c r="BG27" s="149">
        <f t="shared" si="38"/>
        <v>-0.29132103771222417</v>
      </c>
      <c r="BH27" s="149">
        <f t="shared" si="39"/>
        <v>-0.29129627923083284</v>
      </c>
      <c r="BI27" s="152"/>
      <c r="BJ27" s="147">
        <v>0</v>
      </c>
      <c r="BK27" s="147">
        <v>0</v>
      </c>
      <c r="BL27" s="147">
        <v>0</v>
      </c>
      <c r="BM27" s="147">
        <v>0</v>
      </c>
      <c r="BN27" s="148">
        <v>0</v>
      </c>
      <c r="BO27" s="148">
        <v>0</v>
      </c>
      <c r="BP27" s="148">
        <f t="shared" si="40"/>
        <v>0</v>
      </c>
      <c r="BQ27" s="148">
        <f t="shared" si="41"/>
        <v>0</v>
      </c>
      <c r="BR27" s="148">
        <f t="shared" si="42"/>
        <v>0</v>
      </c>
      <c r="BS27" s="148">
        <f t="shared" si="43"/>
        <v>0</v>
      </c>
      <c r="BT27" s="149">
        <f t="shared" si="44"/>
        <v>0</v>
      </c>
      <c r="BU27" s="149">
        <f t="shared" si="45"/>
        <v>0</v>
      </c>
      <c r="BV27" s="149">
        <f t="shared" si="46"/>
        <v>0</v>
      </c>
      <c r="BW27" s="149">
        <f t="shared" si="47"/>
        <v>0</v>
      </c>
      <c r="BX27" s="153"/>
      <c r="BY27" s="147">
        <v>14414.7975711626</v>
      </c>
      <c r="BZ27" s="147">
        <v>14190.0335248009</v>
      </c>
      <c r="CA27" s="147">
        <v>13619.110917328901</v>
      </c>
      <c r="CB27" s="147">
        <v>14414.797570000001</v>
      </c>
      <c r="CC27" s="148">
        <v>14371.783375711551</v>
      </c>
      <c r="CD27" s="148">
        <v>14358.879141540399</v>
      </c>
      <c r="CE27" s="148">
        <f t="shared" si="48"/>
        <v>-224.76404636170082</v>
      </c>
      <c r="CF27" s="148">
        <f t="shared" si="49"/>
        <v>-570.92260747199907</v>
      </c>
      <c r="CG27" s="148">
        <f t="shared" si="50"/>
        <v>-181.74985091065173</v>
      </c>
      <c r="CH27" s="148">
        <f t="shared" si="51"/>
        <v>-739.76822421149882</v>
      </c>
      <c r="CI27" s="149">
        <f t="shared" si="52"/>
        <v>-4.0234056281414576E-2</v>
      </c>
      <c r="CJ27" s="149">
        <f t="shared" si="53"/>
        <v>-8.9788677116858448E-4</v>
      </c>
      <c r="CK27" s="149">
        <f t="shared" si="54"/>
        <v>-1.5592591241888169E-2</v>
      </c>
      <c r="CL27" s="149">
        <f t="shared" si="55"/>
        <v>-2.9840304089993048E-3</v>
      </c>
      <c r="CM27" s="150"/>
      <c r="CN27" s="147">
        <v>5187.0318000000016</v>
      </c>
      <c r="CO27" s="147">
        <v>5187.0318000000016</v>
      </c>
      <c r="CP27" s="147">
        <v>5187.0318000000016</v>
      </c>
      <c r="CQ27" s="147">
        <v>5187.0318000000016</v>
      </c>
      <c r="CR27" s="147">
        <v>5187.0318000000016</v>
      </c>
      <c r="CS27" s="147">
        <v>5187.0318000000016</v>
      </c>
      <c r="CT27" s="148">
        <f t="shared" si="56"/>
        <v>0</v>
      </c>
      <c r="CU27" s="148">
        <f t="shared" si="57"/>
        <v>0</v>
      </c>
      <c r="CV27" s="148">
        <f t="shared" si="58"/>
        <v>0</v>
      </c>
      <c r="CW27" s="148">
        <f t="shared" si="59"/>
        <v>0</v>
      </c>
      <c r="CX27" s="149">
        <f t="shared" si="60"/>
        <v>0</v>
      </c>
      <c r="CY27" s="149">
        <f t="shared" si="61"/>
        <v>0</v>
      </c>
      <c r="CZ27" s="149">
        <f t="shared" si="62"/>
        <v>0</v>
      </c>
      <c r="DA27" s="149">
        <f t="shared" si="63"/>
        <v>0</v>
      </c>
      <c r="DB27" s="151"/>
      <c r="DC27" s="147">
        <v>43926.247992905803</v>
      </c>
      <c r="DD27" s="147">
        <v>23896.044060175274</v>
      </c>
      <c r="DE27" s="147">
        <v>20417.643192273201</v>
      </c>
      <c r="DF27" s="147">
        <v>32311.569150065603</v>
      </c>
      <c r="DG27" s="148">
        <v>17397.495739999998</v>
      </c>
      <c r="DH27" s="148">
        <v>14161.009936066899</v>
      </c>
      <c r="DI27" s="148">
        <f t="shared" si="64"/>
        <v>-20030.203932730528</v>
      </c>
      <c r="DJ27" s="148">
        <f t="shared" si="65"/>
        <v>-3478.4008679020735</v>
      </c>
      <c r="DK27" s="148">
        <f t="shared" si="66"/>
        <v>6498.5483201752759</v>
      </c>
      <c r="DL27" s="148">
        <f t="shared" si="67"/>
        <v>6256.6332562063017</v>
      </c>
      <c r="DM27" s="149">
        <f t="shared" si="68"/>
        <v>-0.14556387907315232</v>
      </c>
      <c r="DN27" s="149">
        <f t="shared" si="69"/>
        <v>-0.18603170549953527</v>
      </c>
      <c r="DO27" s="149">
        <f t="shared" si="70"/>
        <v>-0.45599624024263252</v>
      </c>
      <c r="DP27" s="149">
        <f t="shared" si="71"/>
        <v>-0.46157069440978615</v>
      </c>
      <c r="DQ27" s="151"/>
      <c r="DR27" s="147">
        <v>17966.756458435098</v>
      </c>
      <c r="DS27" s="147">
        <v>14549.86037</v>
      </c>
      <c r="DT27" s="147">
        <v>13214.9859591733</v>
      </c>
      <c r="DU27" s="147">
        <v>17966.756460000001</v>
      </c>
      <c r="DV27" s="148">
        <v>14549.86037</v>
      </c>
      <c r="DW27" s="148">
        <v>13214.9859591733</v>
      </c>
      <c r="DX27" s="148">
        <f t="shared" si="72"/>
        <v>-3416.8960884350981</v>
      </c>
      <c r="DY27" s="148">
        <f t="shared" si="73"/>
        <v>-1334.8744108267001</v>
      </c>
      <c r="DZ27" s="148">
        <f t="shared" si="74"/>
        <v>0</v>
      </c>
      <c r="EA27" s="148">
        <f t="shared" si="75"/>
        <v>0</v>
      </c>
      <c r="EB27" s="149">
        <f t="shared" si="76"/>
        <v>-9.1744826196342402E-2</v>
      </c>
      <c r="EC27" s="149">
        <f t="shared" si="77"/>
        <v>-9.1744826196342402E-2</v>
      </c>
      <c r="ED27" s="149">
        <f t="shared" si="78"/>
        <v>-0.19017879472791102</v>
      </c>
      <c r="EE27" s="149">
        <f t="shared" si="79"/>
        <v>-0.19017879479844632</v>
      </c>
      <c r="EF27" s="150"/>
      <c r="EG27" s="147">
        <v>0</v>
      </c>
      <c r="EH27" s="147">
        <v>0</v>
      </c>
      <c r="EI27" s="147">
        <v>0</v>
      </c>
      <c r="EJ27" s="147">
        <v>0</v>
      </c>
      <c r="EK27" s="147">
        <v>0</v>
      </c>
      <c r="EL27" s="147">
        <v>0</v>
      </c>
      <c r="EM27" s="148">
        <f t="shared" si="80"/>
        <v>0</v>
      </c>
      <c r="EN27" s="148">
        <f t="shared" si="81"/>
        <v>0</v>
      </c>
      <c r="EO27" s="148">
        <f t="shared" si="82"/>
        <v>0</v>
      </c>
      <c r="EP27" s="148">
        <f t="shared" si="83"/>
        <v>0</v>
      </c>
      <c r="EQ27" s="149">
        <f t="shared" si="84"/>
        <v>0</v>
      </c>
      <c r="ER27" s="149">
        <f t="shared" si="85"/>
        <v>0</v>
      </c>
      <c r="ES27" s="149">
        <f t="shared" si="86"/>
        <v>0</v>
      </c>
      <c r="ET27" s="149">
        <f t="shared" si="87"/>
        <v>0</v>
      </c>
      <c r="EU27" s="151"/>
      <c r="EV27" s="147">
        <v>0</v>
      </c>
      <c r="EW27" s="147">
        <v>0</v>
      </c>
      <c r="EX27" s="147">
        <v>0</v>
      </c>
      <c r="EY27" s="147">
        <v>0</v>
      </c>
      <c r="EZ27" s="147">
        <v>0</v>
      </c>
      <c r="FA27" s="147">
        <v>0</v>
      </c>
      <c r="FB27" s="148">
        <f t="shared" si="88"/>
        <v>0</v>
      </c>
      <c r="FC27" s="148">
        <f t="shared" si="89"/>
        <v>0</v>
      </c>
      <c r="FD27" s="148">
        <f t="shared" si="90"/>
        <v>0</v>
      </c>
      <c r="FE27" s="148">
        <f t="shared" si="91"/>
        <v>0</v>
      </c>
      <c r="FF27" s="149">
        <f t="shared" si="92"/>
        <v>0</v>
      </c>
      <c r="FG27" s="149">
        <f t="shared" si="93"/>
        <v>0</v>
      </c>
      <c r="FH27" s="149">
        <f t="shared" si="94"/>
        <v>0</v>
      </c>
      <c r="FI27" s="149">
        <f t="shared" si="95"/>
        <v>0</v>
      </c>
      <c r="FJ27" s="151"/>
    </row>
    <row r="28" spans="1:166" s="144" customFormat="1">
      <c r="A28" s="154" t="s">
        <v>25</v>
      </c>
      <c r="B28" s="147">
        <f t="shared" si="0"/>
        <v>263714.35290566529</v>
      </c>
      <c r="C28" s="147">
        <f t="shared" si="1"/>
        <v>197886.87385046014</v>
      </c>
      <c r="D28" s="147">
        <f t="shared" si="2"/>
        <v>186407.5968857398</v>
      </c>
      <c r="E28" s="147">
        <f t="shared" si="3"/>
        <v>244606.67498119309</v>
      </c>
      <c r="F28" s="147">
        <f t="shared" si="4"/>
        <v>194232.87425218173</v>
      </c>
      <c r="G28" s="147">
        <f t="shared" si="5"/>
        <v>182410.26644430691</v>
      </c>
      <c r="H28" s="148">
        <f t="shared" si="6"/>
        <v>-65827.479055205156</v>
      </c>
      <c r="I28" s="148">
        <f t="shared" si="7"/>
        <v>-11479.276964720339</v>
      </c>
      <c r="J28" s="148">
        <f t="shared" si="8"/>
        <v>3653.9995982784021</v>
      </c>
      <c r="K28" s="148">
        <f t="shared" si="9"/>
        <v>3997.3304414328886</v>
      </c>
      <c r="L28" s="149">
        <f t="shared" si="10"/>
        <v>-5.8009289556997294E-2</v>
      </c>
      <c r="M28" s="149">
        <f t="shared" si="11"/>
        <v>-6.0868212208634538E-2</v>
      </c>
      <c r="N28" s="149">
        <f t="shared" si="12"/>
        <v>-0.24961659587315926</v>
      </c>
      <c r="O28" s="160">
        <f t="shared" si="13"/>
        <v>-0.20593796441934553</v>
      </c>
      <c r="P28" s="147">
        <f t="shared" si="14"/>
        <v>-50373.80072901136</v>
      </c>
      <c r="Q28" s="161">
        <v>52426.420191190198</v>
      </c>
      <c r="R28" s="147">
        <v>44496.029819019903</v>
      </c>
      <c r="S28" s="147">
        <v>45046.817887129902</v>
      </c>
      <c r="T28" s="147">
        <v>52426.420189999997</v>
      </c>
      <c r="U28" s="148">
        <v>52820.153441999995</v>
      </c>
      <c r="V28" s="148">
        <v>52969.643445499998</v>
      </c>
      <c r="W28" s="148">
        <f t="shared" si="15"/>
        <v>-7930.3903721702954</v>
      </c>
      <c r="X28" s="148">
        <f t="shared" si="16"/>
        <v>550.78806810999959</v>
      </c>
      <c r="Y28" s="148">
        <f t="shared" si="17"/>
        <v>-8324.1236229800925</v>
      </c>
      <c r="Z28" s="148">
        <f t="shared" si="18"/>
        <v>-7922.8255583700957</v>
      </c>
      <c r="AA28" s="149">
        <f t="shared" si="19"/>
        <v>1.237836432486757E-2</v>
      </c>
      <c r="AB28" s="149">
        <f t="shared" si="20"/>
        <v>2.8301698075177432E-3</v>
      </c>
      <c r="AC28" s="149">
        <f t="shared" si="21"/>
        <v>-0.15126705854127587</v>
      </c>
      <c r="AD28" s="149">
        <f t="shared" si="22"/>
        <v>7.5102066967963656E-3</v>
      </c>
      <c r="AE28" s="150">
        <f t="shared" si="23"/>
        <v>393.73325199999817</v>
      </c>
      <c r="AF28" s="147">
        <v>12187.113437626</v>
      </c>
      <c r="AG28" s="147">
        <v>12063.433059364999</v>
      </c>
      <c r="AH28" s="147">
        <v>10719.154013798599</v>
      </c>
      <c r="AI28" s="147">
        <v>12156.19413</v>
      </c>
      <c r="AJ28" s="148">
        <v>12159.00347</v>
      </c>
      <c r="AK28" s="148">
        <v>12172.704822666399</v>
      </c>
      <c r="AL28" s="148">
        <f t="shared" si="24"/>
        <v>-123.68037826100044</v>
      </c>
      <c r="AM28" s="148">
        <f t="shared" si="25"/>
        <v>-1344.2790455663999</v>
      </c>
      <c r="AN28" s="148">
        <f t="shared" si="26"/>
        <v>-95.570410635000371</v>
      </c>
      <c r="AO28" s="148">
        <f t="shared" si="27"/>
        <v>-1453.5508088677998</v>
      </c>
      <c r="AP28" s="149">
        <f t="shared" si="28"/>
        <v>-0.111434202763932</v>
      </c>
      <c r="AQ28" s="149">
        <f t="shared" si="29"/>
        <v>1.1268483227433064E-3</v>
      </c>
      <c r="AR28" s="149">
        <f t="shared" si="30"/>
        <v>-1.0148455488988448E-2</v>
      </c>
      <c r="AS28" s="149">
        <f t="shared" si="31"/>
        <v>2.3110358142987248E-4</v>
      </c>
      <c r="AT28" s="151"/>
      <c r="AU28" s="147">
        <v>68682.071364931995</v>
      </c>
      <c r="AV28" s="147">
        <v>50562.118238063696</v>
      </c>
      <c r="AW28" s="147">
        <v>49109.173105472801</v>
      </c>
      <c r="AX28" s="147">
        <v>68682.071364931995</v>
      </c>
      <c r="AY28" s="148">
        <v>50563.762439999999</v>
      </c>
      <c r="AZ28" s="148">
        <v>47597.315523293699</v>
      </c>
      <c r="BA28" s="148">
        <f t="shared" si="32"/>
        <v>-18119.953126868299</v>
      </c>
      <c r="BB28" s="148">
        <f t="shared" si="33"/>
        <v>-1452.9451325908958</v>
      </c>
      <c r="BC28" s="148">
        <f t="shared" si="34"/>
        <v>-1.6442019363021245</v>
      </c>
      <c r="BD28" s="148">
        <f t="shared" si="35"/>
        <v>1511.8575821791019</v>
      </c>
      <c r="BE28" s="149">
        <f t="shared" si="36"/>
        <v>-2.8735843813938622E-2</v>
      </c>
      <c r="BF28" s="149">
        <f t="shared" si="37"/>
        <v>-5.866744825854972E-2</v>
      </c>
      <c r="BG28" s="149">
        <f t="shared" si="38"/>
        <v>-0.26382362626471495</v>
      </c>
      <c r="BH28" s="149">
        <f t="shared" si="39"/>
        <v>-0.26379968694687511</v>
      </c>
      <c r="BI28" s="152"/>
      <c r="BJ28" s="147">
        <v>0</v>
      </c>
      <c r="BK28" s="147">
        <v>0</v>
      </c>
      <c r="BL28" s="147">
        <v>0</v>
      </c>
      <c r="BM28" s="147">
        <v>0</v>
      </c>
      <c r="BN28" s="148">
        <v>0</v>
      </c>
      <c r="BO28" s="148">
        <v>0</v>
      </c>
      <c r="BP28" s="148">
        <f t="shared" si="40"/>
        <v>0</v>
      </c>
      <c r="BQ28" s="148">
        <f t="shared" si="41"/>
        <v>0</v>
      </c>
      <c r="BR28" s="148">
        <f t="shared" si="42"/>
        <v>0</v>
      </c>
      <c r="BS28" s="148">
        <f t="shared" si="43"/>
        <v>0</v>
      </c>
      <c r="BT28" s="149">
        <f t="shared" si="44"/>
        <v>0</v>
      </c>
      <c r="BU28" s="149">
        <f t="shared" si="45"/>
        <v>0</v>
      </c>
      <c r="BV28" s="149">
        <f t="shared" si="46"/>
        <v>0</v>
      </c>
      <c r="BW28" s="149">
        <f t="shared" si="47"/>
        <v>0</v>
      </c>
      <c r="BX28" s="153"/>
      <c r="BY28" s="147">
        <v>14748.593561355581</v>
      </c>
      <c r="BZ28" s="147">
        <v>14572.056601239899</v>
      </c>
      <c r="CA28" s="147">
        <v>14117.4893022174</v>
      </c>
      <c r="CB28" s="147">
        <v>13819.68952</v>
      </c>
      <c r="CC28" s="148">
        <v>13788.366820181727</v>
      </c>
      <c r="CD28" s="148">
        <v>13778.970131351</v>
      </c>
      <c r="CE28" s="148">
        <f t="shared" si="48"/>
        <v>-176.53696011568172</v>
      </c>
      <c r="CF28" s="148">
        <f t="shared" si="49"/>
        <v>-454.56729902249936</v>
      </c>
      <c r="CG28" s="148">
        <f t="shared" si="50"/>
        <v>783.68978105817223</v>
      </c>
      <c r="CH28" s="148">
        <f t="shared" si="51"/>
        <v>338.5191708664006</v>
      </c>
      <c r="CI28" s="149">
        <f t="shared" si="52"/>
        <v>-3.119445054748287E-2</v>
      </c>
      <c r="CJ28" s="149">
        <f t="shared" si="53"/>
        <v>-6.8149396903003777E-4</v>
      </c>
      <c r="CK28" s="149">
        <f t="shared" si="54"/>
        <v>-1.1969748802234656E-2</v>
      </c>
      <c r="CL28" s="149">
        <f t="shared" si="55"/>
        <v>-2.2665270281898974E-3</v>
      </c>
      <c r="CM28" s="152"/>
      <c r="CN28" s="147">
        <v>381.34780000000006</v>
      </c>
      <c r="CO28" s="147">
        <v>381.34780000000006</v>
      </c>
      <c r="CP28" s="147">
        <v>381.34780000000006</v>
      </c>
      <c r="CQ28" s="147">
        <v>381.34780000000006</v>
      </c>
      <c r="CR28" s="147">
        <v>381.34780000000006</v>
      </c>
      <c r="CS28" s="147">
        <v>381.34780000000006</v>
      </c>
      <c r="CT28" s="148">
        <f t="shared" si="56"/>
        <v>0</v>
      </c>
      <c r="CU28" s="148">
        <f t="shared" si="57"/>
        <v>0</v>
      </c>
      <c r="CV28" s="148">
        <f t="shared" si="58"/>
        <v>0</v>
      </c>
      <c r="CW28" s="148">
        <f t="shared" si="59"/>
        <v>0</v>
      </c>
      <c r="CX28" s="149">
        <f t="shared" si="60"/>
        <v>0</v>
      </c>
      <c r="CY28" s="149">
        <f t="shared" si="61"/>
        <v>0</v>
      </c>
      <c r="CZ28" s="149">
        <f t="shared" si="62"/>
        <v>0</v>
      </c>
      <c r="DA28" s="149">
        <f t="shared" si="63"/>
        <v>0</v>
      </c>
      <c r="DB28" s="151"/>
      <c r="DC28" s="147">
        <v>76790.662541742902</v>
      </c>
      <c r="DD28" s="147">
        <v>45199.046292771629</v>
      </c>
      <c r="DE28" s="147">
        <v>39378.926671968198</v>
      </c>
      <c r="DF28" s="147">
        <v>58642.807966261098</v>
      </c>
      <c r="DG28" s="148">
        <v>33907.398240000002</v>
      </c>
      <c r="DH28" s="148">
        <v>27855.5966163429</v>
      </c>
      <c r="DI28" s="148">
        <f t="shared" si="64"/>
        <v>-31591.616248971273</v>
      </c>
      <c r="DJ28" s="148">
        <f t="shared" si="65"/>
        <v>-5820.1196208034307</v>
      </c>
      <c r="DK28" s="148">
        <f t="shared" si="66"/>
        <v>11291.648052771627</v>
      </c>
      <c r="DL28" s="148">
        <f t="shared" si="67"/>
        <v>11523.330055625298</v>
      </c>
      <c r="DM28" s="149">
        <f t="shared" si="68"/>
        <v>-0.12876642536004576</v>
      </c>
      <c r="DN28" s="149">
        <f t="shared" si="69"/>
        <v>-0.17848027090789559</v>
      </c>
      <c r="DO28" s="149">
        <f t="shared" si="70"/>
        <v>-0.41139918843385781</v>
      </c>
      <c r="DP28" s="149">
        <f t="shared" si="71"/>
        <v>-0.42179783990719016</v>
      </c>
      <c r="DQ28" s="151"/>
      <c r="DR28" s="147">
        <v>38498.144008818599</v>
      </c>
      <c r="DS28" s="147">
        <v>30612.84204</v>
      </c>
      <c r="DT28" s="147">
        <v>27654.688105152902</v>
      </c>
      <c r="DU28" s="147">
        <v>38498.144010000004</v>
      </c>
      <c r="DV28" s="148">
        <v>30612.84204</v>
      </c>
      <c r="DW28" s="148">
        <v>27654.688105152902</v>
      </c>
      <c r="DX28" s="148">
        <f t="shared" si="72"/>
        <v>-7885.3019688185996</v>
      </c>
      <c r="DY28" s="148">
        <f t="shared" si="73"/>
        <v>-2958.1539348470978</v>
      </c>
      <c r="DZ28" s="148">
        <f t="shared" si="74"/>
        <v>0</v>
      </c>
      <c r="EA28" s="148">
        <f t="shared" si="75"/>
        <v>0</v>
      </c>
      <c r="EB28" s="149">
        <f t="shared" si="76"/>
        <v>-9.6631143589407748E-2</v>
      </c>
      <c r="EC28" s="149">
        <f t="shared" si="77"/>
        <v>-9.6631143589407748E-2</v>
      </c>
      <c r="ED28" s="149">
        <f t="shared" si="78"/>
        <v>-0.20482291216460588</v>
      </c>
      <c r="EE28" s="149">
        <f t="shared" si="79"/>
        <v>-0.20482291218900772</v>
      </c>
      <c r="EF28" s="150"/>
      <c r="EG28" s="147">
        <v>0</v>
      </c>
      <c r="EH28" s="147">
        <v>0</v>
      </c>
      <c r="EI28" s="147">
        <v>0</v>
      </c>
      <c r="EJ28" s="147">
        <v>0</v>
      </c>
      <c r="EK28" s="147">
        <v>0</v>
      </c>
      <c r="EL28" s="147">
        <v>0</v>
      </c>
      <c r="EM28" s="148">
        <f t="shared" si="80"/>
        <v>0</v>
      </c>
      <c r="EN28" s="148">
        <f t="shared" si="81"/>
        <v>0</v>
      </c>
      <c r="EO28" s="148">
        <f t="shared" si="82"/>
        <v>0</v>
      </c>
      <c r="EP28" s="148">
        <f t="shared" si="83"/>
        <v>0</v>
      </c>
      <c r="EQ28" s="149">
        <f t="shared" si="84"/>
        <v>0</v>
      </c>
      <c r="ER28" s="149">
        <f t="shared" si="85"/>
        <v>0</v>
      </c>
      <c r="ES28" s="149">
        <f t="shared" si="86"/>
        <v>0</v>
      </c>
      <c r="ET28" s="149">
        <f t="shared" si="87"/>
        <v>0</v>
      </c>
      <c r="EU28" s="151"/>
      <c r="EV28" s="147">
        <v>0</v>
      </c>
      <c r="EW28" s="147">
        <v>0</v>
      </c>
      <c r="EX28" s="147">
        <v>0</v>
      </c>
      <c r="EY28" s="147">
        <v>0</v>
      </c>
      <c r="EZ28" s="147">
        <v>0</v>
      </c>
      <c r="FA28" s="147">
        <v>0</v>
      </c>
      <c r="FB28" s="148">
        <f t="shared" si="88"/>
        <v>0</v>
      </c>
      <c r="FC28" s="148">
        <f t="shared" si="89"/>
        <v>0</v>
      </c>
      <c r="FD28" s="148">
        <f t="shared" si="90"/>
        <v>0</v>
      </c>
      <c r="FE28" s="148">
        <f t="shared" si="91"/>
        <v>0</v>
      </c>
      <c r="FF28" s="149">
        <f t="shared" si="92"/>
        <v>0</v>
      </c>
      <c r="FG28" s="149">
        <f t="shared" si="93"/>
        <v>0</v>
      </c>
      <c r="FH28" s="149">
        <f t="shared" si="94"/>
        <v>0</v>
      </c>
      <c r="FI28" s="149">
        <f t="shared" si="95"/>
        <v>0</v>
      </c>
      <c r="FJ28" s="151"/>
    </row>
    <row r="29" spans="1:166" s="144" customFormat="1">
      <c r="A29" s="146" t="s">
        <v>26</v>
      </c>
      <c r="B29" s="147">
        <f t="shared" si="0"/>
        <v>151905.30329888195</v>
      </c>
      <c r="C29" s="147">
        <f t="shared" si="1"/>
        <v>86487.228086106916</v>
      </c>
      <c r="D29" s="147">
        <f t="shared" si="2"/>
        <v>81040.927515154224</v>
      </c>
      <c r="E29" s="147">
        <f t="shared" si="3"/>
        <v>142771.92745330301</v>
      </c>
      <c r="F29" s="147">
        <f t="shared" si="4"/>
        <v>90436.818347513938</v>
      </c>
      <c r="G29" s="147">
        <f t="shared" si="5"/>
        <v>93266.030553821678</v>
      </c>
      <c r="H29" s="148">
        <f t="shared" si="6"/>
        <v>-65418.075212775031</v>
      </c>
      <c r="I29" s="148">
        <f t="shared" si="7"/>
        <v>-5446.3005709526915</v>
      </c>
      <c r="J29" s="148">
        <f t="shared" si="8"/>
        <v>-3949.5902614070219</v>
      </c>
      <c r="K29" s="148">
        <f t="shared" si="9"/>
        <v>-12225.103038667454</v>
      </c>
      <c r="L29" s="149">
        <f t="shared" si="10"/>
        <v>-6.2972310380098442E-2</v>
      </c>
      <c r="M29" s="149">
        <f t="shared" si="11"/>
        <v>3.1283853833028105E-2</v>
      </c>
      <c r="N29" s="149">
        <f t="shared" si="12"/>
        <v>-0.43065037093577574</v>
      </c>
      <c r="O29" s="160">
        <f t="shared" si="13"/>
        <v>-0.36656442228747332</v>
      </c>
      <c r="P29" s="147">
        <f t="shared" si="14"/>
        <v>-52335.109105789074</v>
      </c>
      <c r="Q29" s="161">
        <v>47296.528641918398</v>
      </c>
      <c r="R29" s="147">
        <v>13293.8865727999</v>
      </c>
      <c r="S29" s="147">
        <v>14073.7726359399</v>
      </c>
      <c r="T29" s="147">
        <v>47296.528639999997</v>
      </c>
      <c r="U29" s="148">
        <v>20059.260309500001</v>
      </c>
      <c r="V29" s="148">
        <v>29197.672803359899</v>
      </c>
      <c r="W29" s="148">
        <f t="shared" si="15"/>
        <v>-34002.642069118498</v>
      </c>
      <c r="X29" s="148">
        <f t="shared" si="16"/>
        <v>779.88606314000026</v>
      </c>
      <c r="Y29" s="148">
        <f t="shared" si="17"/>
        <v>-6765.3737367001013</v>
      </c>
      <c r="Z29" s="148">
        <f t="shared" si="18"/>
        <v>-15123.900167419999</v>
      </c>
      <c r="AA29" s="149">
        <f t="shared" si="19"/>
        <v>5.8665015597146326E-2</v>
      </c>
      <c r="AB29" s="149">
        <f t="shared" si="20"/>
        <v>0.4555707614767816</v>
      </c>
      <c r="AC29" s="149">
        <f t="shared" si="21"/>
        <v>-0.71892468740258297</v>
      </c>
      <c r="AD29" s="149">
        <f t="shared" si="22"/>
        <v>-0.57588303230069782</v>
      </c>
      <c r="AE29" s="150">
        <f t="shared" si="23"/>
        <v>-27237.268330499995</v>
      </c>
      <c r="AF29" s="147">
        <v>17191.1593336923</v>
      </c>
      <c r="AG29" s="147">
        <v>14382.454376384199</v>
      </c>
      <c r="AH29" s="147">
        <v>15149.4713927097</v>
      </c>
      <c r="AI29" s="147">
        <v>17191.159329999999</v>
      </c>
      <c r="AJ29" s="148">
        <v>17203.568060000001</v>
      </c>
      <c r="AK29" s="148">
        <v>17323.0486562736</v>
      </c>
      <c r="AL29" s="148">
        <f t="shared" si="24"/>
        <v>-2808.7049573081003</v>
      </c>
      <c r="AM29" s="148">
        <f t="shared" si="25"/>
        <v>767.01701632550066</v>
      </c>
      <c r="AN29" s="148">
        <f t="shared" si="26"/>
        <v>-2821.1136836158021</v>
      </c>
      <c r="AO29" s="148">
        <f t="shared" si="27"/>
        <v>-2173.5772635639005</v>
      </c>
      <c r="AP29" s="149">
        <f t="shared" si="28"/>
        <v>5.3330050369214621E-2</v>
      </c>
      <c r="AQ29" s="149">
        <f t="shared" si="29"/>
        <v>6.9451055651300201E-3</v>
      </c>
      <c r="AR29" s="149">
        <f t="shared" si="30"/>
        <v>-0.16338077629258116</v>
      </c>
      <c r="AS29" s="149">
        <f t="shared" si="31"/>
        <v>7.2180879496291852E-4</v>
      </c>
      <c r="AT29" s="151"/>
      <c r="AU29" s="147">
        <v>9580.6363809507602</v>
      </c>
      <c r="AV29" s="147">
        <v>7119.3565002505202</v>
      </c>
      <c r="AW29" s="147">
        <v>6906.7669350931801</v>
      </c>
      <c r="AX29" s="147">
        <v>9580.6363809507602</v>
      </c>
      <c r="AY29" s="148">
        <v>7119.5704100000003</v>
      </c>
      <c r="AZ29" s="148">
        <v>6701.5747440085397</v>
      </c>
      <c r="BA29" s="148">
        <f t="shared" si="32"/>
        <v>-2461.27988070024</v>
      </c>
      <c r="BB29" s="148">
        <f t="shared" si="33"/>
        <v>-212.58956515734008</v>
      </c>
      <c r="BC29" s="148">
        <f t="shared" si="34"/>
        <v>-0.21390974948008079</v>
      </c>
      <c r="BD29" s="148">
        <f t="shared" si="35"/>
        <v>205.1921910846404</v>
      </c>
      <c r="BE29" s="149">
        <f t="shared" si="36"/>
        <v>-2.9860783787110441E-2</v>
      </c>
      <c r="BF29" s="149">
        <f t="shared" si="37"/>
        <v>-5.871079881510162E-2</v>
      </c>
      <c r="BG29" s="149">
        <f t="shared" si="38"/>
        <v>-0.25690150245071597</v>
      </c>
      <c r="BH29" s="149">
        <f t="shared" si="39"/>
        <v>-0.25687917515000497</v>
      </c>
      <c r="BI29" s="152"/>
      <c r="BJ29" s="147">
        <v>0</v>
      </c>
      <c r="BK29" s="147">
        <v>0</v>
      </c>
      <c r="BL29" s="147">
        <v>0</v>
      </c>
      <c r="BM29" s="147">
        <v>0</v>
      </c>
      <c r="BN29" s="148">
        <v>0</v>
      </c>
      <c r="BO29" s="148">
        <v>0</v>
      </c>
      <c r="BP29" s="148">
        <f t="shared" si="40"/>
        <v>0</v>
      </c>
      <c r="BQ29" s="148">
        <f t="shared" si="41"/>
        <v>0</v>
      </c>
      <c r="BR29" s="148">
        <f t="shared" si="42"/>
        <v>0</v>
      </c>
      <c r="BS29" s="148">
        <f t="shared" si="43"/>
        <v>0</v>
      </c>
      <c r="BT29" s="149">
        <f t="shared" si="44"/>
        <v>0</v>
      </c>
      <c r="BU29" s="149">
        <f t="shared" si="45"/>
        <v>0</v>
      </c>
      <c r="BV29" s="149">
        <f t="shared" si="46"/>
        <v>0</v>
      </c>
      <c r="BW29" s="149">
        <f t="shared" si="47"/>
        <v>0</v>
      </c>
      <c r="BX29" s="153"/>
      <c r="BY29" s="147">
        <v>5379.4155128830998</v>
      </c>
      <c r="BZ29" s="147">
        <v>5356.2156094478896</v>
      </c>
      <c r="CA29" s="147">
        <v>5295.1039539161502</v>
      </c>
      <c r="CB29" s="147">
        <v>5379.4155129999999</v>
      </c>
      <c r="CC29" s="148">
        <v>5375.7645820139451</v>
      </c>
      <c r="CD29" s="148">
        <v>5374.6693386709503</v>
      </c>
      <c r="CE29" s="148">
        <f t="shared" si="48"/>
        <v>-23.199903435210217</v>
      </c>
      <c r="CF29" s="148">
        <f t="shared" si="49"/>
        <v>-61.111655531739416</v>
      </c>
      <c r="CG29" s="148">
        <f t="shared" si="50"/>
        <v>-19.548972566055454</v>
      </c>
      <c r="CH29" s="148">
        <f t="shared" si="51"/>
        <v>-79.565384754800107</v>
      </c>
      <c r="CI29" s="149">
        <f t="shared" si="52"/>
        <v>-1.1409483857211401E-2</v>
      </c>
      <c r="CJ29" s="149">
        <f t="shared" si="53"/>
        <v>-2.037372221728593E-4</v>
      </c>
      <c r="CK29" s="149">
        <f t="shared" si="54"/>
        <v>-4.3127182459969928E-3</v>
      </c>
      <c r="CL29" s="149">
        <f t="shared" si="55"/>
        <v>-6.7868544031074289E-4</v>
      </c>
      <c r="CM29" s="150"/>
      <c r="CN29" s="147">
        <v>4910.0543999999991</v>
      </c>
      <c r="CO29" s="147">
        <v>4910.0543999999991</v>
      </c>
      <c r="CP29" s="147">
        <v>4910.0543999999991</v>
      </c>
      <c r="CQ29" s="147">
        <v>4910.0543999999991</v>
      </c>
      <c r="CR29" s="147">
        <v>4910.0543999999991</v>
      </c>
      <c r="CS29" s="147">
        <v>4910.0543999999991</v>
      </c>
      <c r="CT29" s="148">
        <f t="shared" si="56"/>
        <v>0</v>
      </c>
      <c r="CU29" s="148">
        <f t="shared" si="57"/>
        <v>0</v>
      </c>
      <c r="CV29" s="148">
        <f t="shared" si="58"/>
        <v>0</v>
      </c>
      <c r="CW29" s="148">
        <f t="shared" si="59"/>
        <v>0</v>
      </c>
      <c r="CX29" s="149">
        <f t="shared" si="60"/>
        <v>0</v>
      </c>
      <c r="CY29" s="149">
        <f t="shared" si="61"/>
        <v>0</v>
      </c>
      <c r="CZ29" s="149">
        <f t="shared" si="62"/>
        <v>0</v>
      </c>
      <c r="DA29" s="149">
        <f t="shared" si="63"/>
        <v>0</v>
      </c>
      <c r="DB29" s="151"/>
      <c r="DC29" s="147">
        <v>49380.8093090408</v>
      </c>
      <c r="DD29" s="147">
        <v>27130.683071224405</v>
      </c>
      <c r="DE29" s="147">
        <v>22134.912072140502</v>
      </c>
      <c r="DF29" s="147">
        <v>40247.433469352269</v>
      </c>
      <c r="DG29" s="148">
        <v>21474.02303</v>
      </c>
      <c r="DH29" s="148">
        <v>17188.164486153899</v>
      </c>
      <c r="DI29" s="148">
        <f t="shared" si="64"/>
        <v>-22250.126237816396</v>
      </c>
      <c r="DJ29" s="148">
        <f t="shared" si="65"/>
        <v>-4995.770999083903</v>
      </c>
      <c r="DK29" s="148">
        <f t="shared" si="66"/>
        <v>5656.6600412244043</v>
      </c>
      <c r="DL29" s="148">
        <f t="shared" si="67"/>
        <v>4946.7475859866026</v>
      </c>
      <c r="DM29" s="149">
        <f t="shared" si="68"/>
        <v>-0.18413730999580191</v>
      </c>
      <c r="DN29" s="149">
        <f t="shared" si="69"/>
        <v>-0.19958340073765402</v>
      </c>
      <c r="DO29" s="149">
        <f t="shared" si="70"/>
        <v>-0.45058245397656471</v>
      </c>
      <c r="DP29" s="149">
        <f t="shared" si="71"/>
        <v>-0.46644987819280198</v>
      </c>
      <c r="DQ29" s="151"/>
      <c r="DR29" s="147">
        <v>18166.699720396598</v>
      </c>
      <c r="DS29" s="147">
        <v>14294.577556</v>
      </c>
      <c r="DT29" s="147">
        <v>12570.846125354799</v>
      </c>
      <c r="DU29" s="147">
        <v>18166.699720000001</v>
      </c>
      <c r="DV29" s="148">
        <v>14294.577556</v>
      </c>
      <c r="DW29" s="148">
        <v>12570.846125354799</v>
      </c>
      <c r="DX29" s="148">
        <f t="shared" si="72"/>
        <v>-3872.1221643965982</v>
      </c>
      <c r="DY29" s="148">
        <f t="shared" si="73"/>
        <v>-1723.7314306452008</v>
      </c>
      <c r="DZ29" s="148">
        <f t="shared" si="74"/>
        <v>0</v>
      </c>
      <c r="EA29" s="148">
        <f t="shared" si="75"/>
        <v>0</v>
      </c>
      <c r="EB29" s="149">
        <f t="shared" si="76"/>
        <v>-0.12058638486463578</v>
      </c>
      <c r="EC29" s="149">
        <f t="shared" si="77"/>
        <v>-0.12058638486463578</v>
      </c>
      <c r="ED29" s="149">
        <f t="shared" si="78"/>
        <v>-0.21314395151526541</v>
      </c>
      <c r="EE29" s="149">
        <f t="shared" si="79"/>
        <v>-0.21314395149808751</v>
      </c>
      <c r="EF29" s="150"/>
      <c r="EG29" s="147">
        <v>0</v>
      </c>
      <c r="EH29" s="147">
        <v>0</v>
      </c>
      <c r="EI29" s="147">
        <v>0</v>
      </c>
      <c r="EJ29" s="147">
        <v>0</v>
      </c>
      <c r="EK29" s="147">
        <v>0</v>
      </c>
      <c r="EL29" s="147">
        <v>0</v>
      </c>
      <c r="EM29" s="148">
        <f t="shared" si="80"/>
        <v>0</v>
      </c>
      <c r="EN29" s="148">
        <f t="shared" si="81"/>
        <v>0</v>
      </c>
      <c r="EO29" s="148">
        <f t="shared" si="82"/>
        <v>0</v>
      </c>
      <c r="EP29" s="148">
        <f t="shared" si="83"/>
        <v>0</v>
      </c>
      <c r="EQ29" s="149">
        <f t="shared" si="84"/>
        <v>0</v>
      </c>
      <c r="ER29" s="149">
        <f t="shared" si="85"/>
        <v>0</v>
      </c>
      <c r="ES29" s="149">
        <f t="shared" si="86"/>
        <v>0</v>
      </c>
      <c r="ET29" s="149">
        <f t="shared" si="87"/>
        <v>0</v>
      </c>
      <c r="EU29" s="151"/>
      <c r="EV29" s="147">
        <v>0</v>
      </c>
      <c r="EW29" s="147">
        <v>0</v>
      </c>
      <c r="EX29" s="147">
        <v>0</v>
      </c>
      <c r="EY29" s="147">
        <v>0</v>
      </c>
      <c r="EZ29" s="147">
        <v>0</v>
      </c>
      <c r="FA29" s="147">
        <v>0</v>
      </c>
      <c r="FB29" s="148">
        <f t="shared" si="88"/>
        <v>0</v>
      </c>
      <c r="FC29" s="148">
        <f t="shared" si="89"/>
        <v>0</v>
      </c>
      <c r="FD29" s="148">
        <f t="shared" si="90"/>
        <v>0</v>
      </c>
      <c r="FE29" s="148">
        <f t="shared" si="91"/>
        <v>0</v>
      </c>
      <c r="FF29" s="149">
        <f t="shared" si="92"/>
        <v>0</v>
      </c>
      <c r="FG29" s="149">
        <f t="shared" si="93"/>
        <v>0</v>
      </c>
      <c r="FH29" s="149">
        <f t="shared" si="94"/>
        <v>0</v>
      </c>
      <c r="FI29" s="149">
        <f t="shared" si="95"/>
        <v>0</v>
      </c>
      <c r="FJ29" s="151"/>
    </row>
    <row r="30" spans="1:166" s="144" customFormat="1">
      <c r="A30" s="154" t="s">
        <v>27</v>
      </c>
      <c r="B30" s="147">
        <f t="shared" si="0"/>
        <v>73324.838657559798</v>
      </c>
      <c r="C30" s="147">
        <f t="shared" si="1"/>
        <v>50415.099543936201</v>
      </c>
      <c r="D30" s="147">
        <f t="shared" si="2"/>
        <v>47637.332169727124</v>
      </c>
      <c r="E30" s="147">
        <f t="shared" si="3"/>
        <v>65223.106588615148</v>
      </c>
      <c r="F30" s="147">
        <f t="shared" si="4"/>
        <v>44066.760145221997</v>
      </c>
      <c r="G30" s="147">
        <f t="shared" si="5"/>
        <v>39883.555767750338</v>
      </c>
      <c r="H30" s="148">
        <f t="shared" si="6"/>
        <v>-22909.739113623596</v>
      </c>
      <c r="I30" s="148">
        <f t="shared" si="7"/>
        <v>-2777.7673742090774</v>
      </c>
      <c r="J30" s="148">
        <f t="shared" si="8"/>
        <v>6348.3393987142044</v>
      </c>
      <c r="K30" s="148">
        <f t="shared" si="9"/>
        <v>7753.7764019767856</v>
      </c>
      <c r="L30" s="149">
        <f t="shared" si="10"/>
        <v>-5.5097925013284636E-2</v>
      </c>
      <c r="M30" s="149">
        <f t="shared" si="11"/>
        <v>-9.4928793577878423E-2</v>
      </c>
      <c r="N30" s="149">
        <f t="shared" si="12"/>
        <v>-0.31244172551972743</v>
      </c>
      <c r="O30" s="160">
        <f t="shared" si="13"/>
        <v>-0.32436888627267629</v>
      </c>
      <c r="P30" s="147">
        <f t="shared" si="14"/>
        <v>-21156.346443393151</v>
      </c>
      <c r="Q30" s="161">
        <v>8826.8014394194906</v>
      </c>
      <c r="R30" s="147">
        <v>4067.5964985000001</v>
      </c>
      <c r="S30" s="147">
        <v>5126.3842462999901</v>
      </c>
      <c r="T30" s="147">
        <v>8826.8014390000008</v>
      </c>
      <c r="U30" s="148">
        <v>2514.3095794999999</v>
      </c>
      <c r="V30" s="148">
        <v>2515.2095783499999</v>
      </c>
      <c r="W30" s="148">
        <f t="shared" si="15"/>
        <v>-4759.2049409194906</v>
      </c>
      <c r="X30" s="148">
        <f t="shared" si="16"/>
        <v>1058.78774779999</v>
      </c>
      <c r="Y30" s="148">
        <f t="shared" si="17"/>
        <v>1553.2869190000001</v>
      </c>
      <c r="Z30" s="148">
        <f t="shared" si="18"/>
        <v>2611.1746679499902</v>
      </c>
      <c r="AA30" s="149">
        <f t="shared" si="19"/>
        <v>0.26029812647110823</v>
      </c>
      <c r="AB30" s="149">
        <f t="shared" si="20"/>
        <v>3.5795069045513079E-4</v>
      </c>
      <c r="AC30" s="149">
        <f t="shared" si="21"/>
        <v>-0.53917661721327759</v>
      </c>
      <c r="AD30" s="149">
        <f t="shared" si="22"/>
        <v>-0.7151505449764769</v>
      </c>
      <c r="AE30" s="150">
        <f t="shared" si="23"/>
        <v>-6312.4918595000008</v>
      </c>
      <c r="AF30" s="147">
        <v>2804.5606334568001</v>
      </c>
      <c r="AG30" s="147">
        <v>1931.37855304607</v>
      </c>
      <c r="AH30" s="147">
        <v>1939.2061198204799</v>
      </c>
      <c r="AI30" s="147">
        <v>3240.7448169999998</v>
      </c>
      <c r="AJ30" s="148">
        <v>3243.3723730000002</v>
      </c>
      <c r="AK30" s="148">
        <v>3255.1260963619002</v>
      </c>
      <c r="AL30" s="148">
        <f t="shared" si="24"/>
        <v>-873.18208041073012</v>
      </c>
      <c r="AM30" s="148">
        <f t="shared" si="25"/>
        <v>7.8275667744098882</v>
      </c>
      <c r="AN30" s="148">
        <f t="shared" si="26"/>
        <v>-1311.9938199539301</v>
      </c>
      <c r="AO30" s="148">
        <f t="shared" si="27"/>
        <v>-1315.9199765414203</v>
      </c>
      <c r="AP30" s="149">
        <f t="shared" si="28"/>
        <v>4.0528392334401022E-3</v>
      </c>
      <c r="AQ30" s="149">
        <f t="shared" si="29"/>
        <v>3.6239204168309132E-3</v>
      </c>
      <c r="AR30" s="149">
        <f t="shared" si="30"/>
        <v>-0.31134362723136333</v>
      </c>
      <c r="AS30" s="149">
        <f t="shared" si="31"/>
        <v>8.1078768874888799E-4</v>
      </c>
      <c r="AT30" s="151"/>
      <c r="AU30" s="147">
        <v>1435.58859318144</v>
      </c>
      <c r="AV30" s="147">
        <v>1184.14158686414</v>
      </c>
      <c r="AW30" s="147">
        <v>1111.6688309173201</v>
      </c>
      <c r="AX30" s="147">
        <v>1435.58859318144</v>
      </c>
      <c r="AY30" s="148">
        <v>1184.1294780000001</v>
      </c>
      <c r="AZ30" s="148">
        <v>1074.1158966431101</v>
      </c>
      <c r="BA30" s="148">
        <f t="shared" si="32"/>
        <v>-251.44700631730007</v>
      </c>
      <c r="BB30" s="148">
        <f t="shared" si="33"/>
        <v>-72.472755946819916</v>
      </c>
      <c r="BC30" s="148">
        <f t="shared" si="34"/>
        <v>1.2108864139918296E-2</v>
      </c>
      <c r="BD30" s="148">
        <f t="shared" si="35"/>
        <v>37.552934274209974</v>
      </c>
      <c r="BE30" s="149">
        <f t="shared" si="36"/>
        <v>-6.1202779085517356E-2</v>
      </c>
      <c r="BF30" s="149">
        <f t="shared" si="37"/>
        <v>-9.2906716200244752E-2</v>
      </c>
      <c r="BG30" s="149">
        <f t="shared" si="38"/>
        <v>-0.17515255241758554</v>
      </c>
      <c r="BH30" s="149">
        <f t="shared" si="39"/>
        <v>-0.17516098719074927</v>
      </c>
      <c r="BI30" s="152"/>
      <c r="BJ30" s="147">
        <v>0</v>
      </c>
      <c r="BK30" s="147">
        <v>0</v>
      </c>
      <c r="BL30" s="147">
        <v>0</v>
      </c>
      <c r="BM30" s="147">
        <v>26.622929680799899</v>
      </c>
      <c r="BN30" s="148">
        <v>35.167844469999999</v>
      </c>
      <c r="BO30" s="148">
        <v>37.9915706017999</v>
      </c>
      <c r="BP30" s="148">
        <f t="shared" si="40"/>
        <v>0</v>
      </c>
      <c r="BQ30" s="148">
        <f t="shared" si="41"/>
        <v>0</v>
      </c>
      <c r="BR30" s="148">
        <f t="shared" si="42"/>
        <v>-35.167844469999999</v>
      </c>
      <c r="BS30" s="148">
        <f t="shared" si="43"/>
        <v>-37.9915706017999</v>
      </c>
      <c r="BT30" s="149">
        <f t="shared" si="44"/>
        <v>0</v>
      </c>
      <c r="BU30" s="149">
        <f t="shared" si="45"/>
        <v>8.0292840643352098E-2</v>
      </c>
      <c r="BV30" s="149">
        <f t="shared" si="46"/>
        <v>0</v>
      </c>
      <c r="BW30" s="149">
        <f t="shared" si="47"/>
        <v>0.32096072414459248</v>
      </c>
      <c r="BX30" s="153"/>
      <c r="BY30" s="147">
        <v>11235.319309241</v>
      </c>
      <c r="BZ30" s="147">
        <v>11137.5100919503</v>
      </c>
      <c r="CA30" s="147">
        <v>11072.075014640401</v>
      </c>
      <c r="CB30" s="147">
        <v>11235.319310000001</v>
      </c>
      <c r="CC30" s="148">
        <v>11153.398675652001</v>
      </c>
      <c r="CD30" s="148">
        <v>11128.806606665201</v>
      </c>
      <c r="CE30" s="148">
        <f t="shared" si="48"/>
        <v>-97.809217290699962</v>
      </c>
      <c r="CF30" s="148">
        <f t="shared" si="49"/>
        <v>-65.435077309899498</v>
      </c>
      <c r="CG30" s="148">
        <f t="shared" si="50"/>
        <v>-15.888583701700554</v>
      </c>
      <c r="CH30" s="148">
        <f t="shared" si="51"/>
        <v>-56.731592024800193</v>
      </c>
      <c r="CI30" s="149">
        <f t="shared" si="52"/>
        <v>-5.8751980262799564E-3</v>
      </c>
      <c r="CJ30" s="149">
        <f t="shared" si="53"/>
        <v>-2.2048946426065298E-3</v>
      </c>
      <c r="CK30" s="149">
        <f t="shared" si="54"/>
        <v>-8.7055129096555647E-3</v>
      </c>
      <c r="CL30" s="149">
        <f t="shared" si="55"/>
        <v>-7.2913490117798904E-3</v>
      </c>
      <c r="CM30" s="150"/>
      <c r="CN30" s="147">
        <v>137.22569999999996</v>
      </c>
      <c r="CO30" s="147">
        <v>137.22569999999996</v>
      </c>
      <c r="CP30" s="147">
        <v>137.22569999999996</v>
      </c>
      <c r="CQ30" s="147">
        <v>137.22569999999996</v>
      </c>
      <c r="CR30" s="147">
        <v>137.22569999999996</v>
      </c>
      <c r="CS30" s="147">
        <v>137.22569999999996</v>
      </c>
      <c r="CT30" s="148">
        <f t="shared" si="56"/>
        <v>0</v>
      </c>
      <c r="CU30" s="148">
        <f t="shared" si="57"/>
        <v>0</v>
      </c>
      <c r="CV30" s="148">
        <f t="shared" si="58"/>
        <v>0</v>
      </c>
      <c r="CW30" s="148">
        <f t="shared" si="59"/>
        <v>0</v>
      </c>
      <c r="CX30" s="149">
        <f t="shared" si="60"/>
        <v>0</v>
      </c>
      <c r="CY30" s="149">
        <f t="shared" si="61"/>
        <v>0</v>
      </c>
      <c r="CZ30" s="149">
        <f t="shared" si="62"/>
        <v>0</v>
      </c>
      <c r="DA30" s="149">
        <f t="shared" si="63"/>
        <v>0</v>
      </c>
      <c r="DB30" s="151"/>
      <c r="DC30" s="147">
        <v>41101.177370970698</v>
      </c>
      <c r="DD30" s="147">
        <v>25868.158738975682</v>
      </c>
      <c r="DE30" s="147">
        <v>22775.772759780601</v>
      </c>
      <c r="DF30" s="147">
        <v>32536.638188752899</v>
      </c>
      <c r="DG30" s="148">
        <v>19710.06812</v>
      </c>
      <c r="DH30" s="148">
        <v>16260.080820859999</v>
      </c>
      <c r="DI30" s="148">
        <f t="shared" si="64"/>
        <v>-15233.018631995015</v>
      </c>
      <c r="DJ30" s="148">
        <f t="shared" si="65"/>
        <v>-3092.3859791950817</v>
      </c>
      <c r="DK30" s="148">
        <f t="shared" si="66"/>
        <v>6158.0906189756824</v>
      </c>
      <c r="DL30" s="148">
        <f t="shared" si="67"/>
        <v>6515.6919389206014</v>
      </c>
      <c r="DM30" s="149">
        <f t="shared" si="68"/>
        <v>-0.11954410866266135</v>
      </c>
      <c r="DN30" s="149">
        <f t="shared" si="69"/>
        <v>-0.17503680241669306</v>
      </c>
      <c r="DO30" s="149">
        <f t="shared" si="70"/>
        <v>-0.37062243970543596</v>
      </c>
      <c r="DP30" s="149">
        <f t="shared" si="71"/>
        <v>-0.3942192796423179</v>
      </c>
      <c r="DQ30" s="151"/>
      <c r="DR30" s="147">
        <v>7784.1656112903702</v>
      </c>
      <c r="DS30" s="147">
        <v>6089.0883746</v>
      </c>
      <c r="DT30" s="147">
        <v>5474.9994982683302</v>
      </c>
      <c r="DU30" s="147">
        <v>7784.1656110000004</v>
      </c>
      <c r="DV30" s="148">
        <v>6089.0883746</v>
      </c>
      <c r="DW30" s="148">
        <v>5474.9994982683302</v>
      </c>
      <c r="DX30" s="148">
        <f t="shared" si="72"/>
        <v>-1695.0772366903702</v>
      </c>
      <c r="DY30" s="148">
        <f t="shared" si="73"/>
        <v>-614.08887633166978</v>
      </c>
      <c r="DZ30" s="148">
        <f t="shared" si="74"/>
        <v>0</v>
      </c>
      <c r="EA30" s="148">
        <f t="shared" si="75"/>
        <v>0</v>
      </c>
      <c r="EB30" s="149">
        <f t="shared" si="76"/>
        <v>-0.10085070843991652</v>
      </c>
      <c r="EC30" s="149">
        <f t="shared" si="77"/>
        <v>-0.10085070843991652</v>
      </c>
      <c r="ED30" s="149">
        <f t="shared" si="78"/>
        <v>-0.21775965740397185</v>
      </c>
      <c r="EE30" s="149">
        <f t="shared" si="79"/>
        <v>-0.21775965737479225</v>
      </c>
      <c r="EF30" s="150"/>
      <c r="EG30" s="147">
        <v>0</v>
      </c>
      <c r="EH30" s="147">
        <v>0</v>
      </c>
      <c r="EI30" s="147">
        <v>0</v>
      </c>
      <c r="EJ30" s="147">
        <v>0</v>
      </c>
      <c r="EK30" s="147">
        <v>0</v>
      </c>
      <c r="EL30" s="147">
        <v>0</v>
      </c>
      <c r="EM30" s="148">
        <f t="shared" si="80"/>
        <v>0</v>
      </c>
      <c r="EN30" s="148">
        <f t="shared" si="81"/>
        <v>0</v>
      </c>
      <c r="EO30" s="148">
        <f t="shared" si="82"/>
        <v>0</v>
      </c>
      <c r="EP30" s="148">
        <f t="shared" si="83"/>
        <v>0</v>
      </c>
      <c r="EQ30" s="149">
        <f t="shared" si="84"/>
        <v>0</v>
      </c>
      <c r="ER30" s="149">
        <f t="shared" si="85"/>
        <v>0</v>
      </c>
      <c r="ES30" s="149">
        <f t="shared" si="86"/>
        <v>0</v>
      </c>
      <c r="ET30" s="149">
        <f t="shared" si="87"/>
        <v>0</v>
      </c>
      <c r="EU30" s="151"/>
      <c r="EV30" s="147">
        <v>0</v>
      </c>
      <c r="EW30" s="147">
        <v>0</v>
      </c>
      <c r="EX30" s="147">
        <v>0</v>
      </c>
      <c r="EY30" s="147">
        <v>0</v>
      </c>
      <c r="EZ30" s="147">
        <v>0</v>
      </c>
      <c r="FA30" s="147">
        <v>0</v>
      </c>
      <c r="FB30" s="148">
        <f t="shared" si="88"/>
        <v>0</v>
      </c>
      <c r="FC30" s="148">
        <f t="shared" si="89"/>
        <v>0</v>
      </c>
      <c r="FD30" s="148">
        <f t="shared" si="90"/>
        <v>0</v>
      </c>
      <c r="FE30" s="148">
        <f t="shared" si="91"/>
        <v>0</v>
      </c>
      <c r="FF30" s="149">
        <f t="shared" si="92"/>
        <v>0</v>
      </c>
      <c r="FG30" s="149">
        <f t="shared" si="93"/>
        <v>0</v>
      </c>
      <c r="FH30" s="149">
        <f t="shared" si="94"/>
        <v>0</v>
      </c>
      <c r="FI30" s="149">
        <f t="shared" si="95"/>
        <v>0</v>
      </c>
      <c r="FJ30" s="151"/>
    </row>
    <row r="31" spans="1:166" s="144" customFormat="1">
      <c r="A31" s="154" t="s">
        <v>28</v>
      </c>
      <c r="B31" s="147">
        <f t="shared" si="0"/>
        <v>341375.60890408984</v>
      </c>
      <c r="C31" s="147">
        <f t="shared" si="1"/>
        <v>230816.48612079586</v>
      </c>
      <c r="D31" s="147">
        <f t="shared" si="2"/>
        <v>210126.51978736109</v>
      </c>
      <c r="E31" s="147">
        <f t="shared" si="3"/>
        <v>323549.93666248559</v>
      </c>
      <c r="F31" s="147">
        <f t="shared" si="4"/>
        <v>220410.06737713792</v>
      </c>
      <c r="G31" s="147">
        <f t="shared" si="5"/>
        <v>204006.95229936508</v>
      </c>
      <c r="H31" s="148">
        <f t="shared" si="6"/>
        <v>-110559.12278329398</v>
      </c>
      <c r="I31" s="148">
        <f t="shared" si="7"/>
        <v>-20689.966333434772</v>
      </c>
      <c r="J31" s="148">
        <f t="shared" si="8"/>
        <v>10406.418743657938</v>
      </c>
      <c r="K31" s="148">
        <f t="shared" si="9"/>
        <v>6119.5674879960134</v>
      </c>
      <c r="L31" s="149">
        <f t="shared" si="10"/>
        <v>-8.9638165285155808E-2</v>
      </c>
      <c r="M31" s="149">
        <f t="shared" si="11"/>
        <v>-7.4420897706573008E-2</v>
      </c>
      <c r="N31" s="149">
        <f t="shared" si="12"/>
        <v>-0.32386356816241019</v>
      </c>
      <c r="O31" s="160">
        <f t="shared" si="13"/>
        <v>-0.31877573628746858</v>
      </c>
      <c r="P31" s="147">
        <f t="shared" si="14"/>
        <v>-103139.86928534767</v>
      </c>
      <c r="Q31" s="161">
        <v>30141.642631934301</v>
      </c>
      <c r="R31" s="147">
        <v>7533.8684237300004</v>
      </c>
      <c r="S31" s="147">
        <v>8005.9910625700004</v>
      </c>
      <c r="T31" s="147">
        <v>30114.282630000002</v>
      </c>
      <c r="U31" s="148">
        <v>15986.526877299999</v>
      </c>
      <c r="V31" s="148">
        <v>16268.353718390001</v>
      </c>
      <c r="W31" s="148">
        <f t="shared" si="15"/>
        <v>-22607.774208204301</v>
      </c>
      <c r="X31" s="148">
        <f t="shared" si="16"/>
        <v>472.12263884000004</v>
      </c>
      <c r="Y31" s="148">
        <f t="shared" si="17"/>
        <v>-8452.6584535699985</v>
      </c>
      <c r="Z31" s="148">
        <f t="shared" si="18"/>
        <v>-8262.3626558200012</v>
      </c>
      <c r="AA31" s="149">
        <f t="shared" si="19"/>
        <v>6.2666695552170693E-2</v>
      </c>
      <c r="AB31" s="149">
        <f t="shared" si="20"/>
        <v>1.7629022442027773E-2</v>
      </c>
      <c r="AC31" s="149">
        <f t="shared" si="21"/>
        <v>-0.75005116623113099</v>
      </c>
      <c r="AD31" s="149">
        <f t="shared" si="22"/>
        <v>-0.46913804742689968</v>
      </c>
      <c r="AE31" s="150">
        <f t="shared" si="23"/>
        <v>-14127.755752700003</v>
      </c>
      <c r="AF31" s="147">
        <v>20570.399861000002</v>
      </c>
      <c r="AG31" s="147">
        <v>18959.909261559202</v>
      </c>
      <c r="AH31" s="147">
        <v>18995.6959714392</v>
      </c>
      <c r="AI31" s="147">
        <v>20597.759859999998</v>
      </c>
      <c r="AJ31" s="148">
        <v>18995.929909999999</v>
      </c>
      <c r="AK31" s="148">
        <v>19089.4047089858</v>
      </c>
      <c r="AL31" s="148">
        <f t="shared" si="24"/>
        <v>-1610.4905994408</v>
      </c>
      <c r="AM31" s="148">
        <f t="shared" si="25"/>
        <v>35.786709879997943</v>
      </c>
      <c r="AN31" s="148">
        <f t="shared" si="26"/>
        <v>-36.020648440797231</v>
      </c>
      <c r="AO31" s="148">
        <f t="shared" si="27"/>
        <v>-93.708737546599878</v>
      </c>
      <c r="AP31" s="149">
        <f t="shared" si="28"/>
        <v>1.8874937314470545E-3</v>
      </c>
      <c r="AQ31" s="149">
        <f t="shared" si="29"/>
        <v>4.9207803686721749E-3</v>
      </c>
      <c r="AR31" s="149">
        <f t="shared" si="30"/>
        <v>-7.8291652584458235E-2</v>
      </c>
      <c r="AS31" s="149">
        <f t="shared" si="31"/>
        <v>-7.7767192203783642E-2</v>
      </c>
      <c r="AT31" s="151"/>
      <c r="AU31" s="147">
        <v>25796.371154833902</v>
      </c>
      <c r="AV31" s="147">
        <v>21369.623127279701</v>
      </c>
      <c r="AW31" s="147">
        <v>19936.061509946499</v>
      </c>
      <c r="AX31" s="147">
        <v>25796.371154833902</v>
      </c>
      <c r="AY31" s="148">
        <v>21369.283589999999</v>
      </c>
      <c r="AZ31" s="148">
        <v>19271.605452346099</v>
      </c>
      <c r="BA31" s="148">
        <f t="shared" si="32"/>
        <v>-4426.7480275542002</v>
      </c>
      <c r="BB31" s="148">
        <f t="shared" si="33"/>
        <v>-1433.5616173332019</v>
      </c>
      <c r="BC31" s="148">
        <f t="shared" si="34"/>
        <v>0.33953727970219916</v>
      </c>
      <c r="BD31" s="148">
        <f t="shared" si="35"/>
        <v>664.45605760040053</v>
      </c>
      <c r="BE31" s="149">
        <f t="shared" si="36"/>
        <v>-6.7084085142482833E-2</v>
      </c>
      <c r="BF31" s="149">
        <f t="shared" si="37"/>
        <v>-9.8163241122202746E-2</v>
      </c>
      <c r="BG31" s="149">
        <f t="shared" si="38"/>
        <v>-0.17160351744763472</v>
      </c>
      <c r="BH31" s="149">
        <f t="shared" si="39"/>
        <v>-0.17161667965861641</v>
      </c>
      <c r="BI31" s="152"/>
      <c r="BJ31" s="147">
        <v>6008.8926000000001</v>
      </c>
      <c r="BK31" s="147">
        <v>7236.3978682668003</v>
      </c>
      <c r="BL31" s="147">
        <v>7594.3522458441903</v>
      </c>
      <c r="BM31" s="147">
        <v>22757.284984256701</v>
      </c>
      <c r="BN31" s="148">
        <v>30061.479650000001</v>
      </c>
      <c r="BO31" s="148">
        <v>32475.201247697602</v>
      </c>
      <c r="BP31" s="148">
        <f t="shared" si="40"/>
        <v>1227.5052682668002</v>
      </c>
      <c r="BQ31" s="148">
        <f t="shared" si="41"/>
        <v>357.95437757739001</v>
      </c>
      <c r="BR31" s="148">
        <f t="shared" si="42"/>
        <v>-22825.081781733199</v>
      </c>
      <c r="BS31" s="148">
        <f t="shared" si="43"/>
        <v>-24880.84900185341</v>
      </c>
      <c r="BT31" s="149">
        <f t="shared" si="44"/>
        <v>4.9465823202880933E-2</v>
      </c>
      <c r="BU31" s="149">
        <f t="shared" si="45"/>
        <v>8.0292840731730264E-2</v>
      </c>
      <c r="BV31" s="149">
        <f t="shared" si="46"/>
        <v>0.20428144584691033</v>
      </c>
      <c r="BW31" s="149">
        <f t="shared" si="47"/>
        <v>0.3209607240405119</v>
      </c>
      <c r="BX31" s="152"/>
      <c r="BY31" s="147">
        <v>26393.073115319301</v>
      </c>
      <c r="BZ31" s="147">
        <v>26183.624636651901</v>
      </c>
      <c r="CA31" s="147">
        <v>25748.8566509185</v>
      </c>
      <c r="CB31" s="147">
        <v>26393.073120000001</v>
      </c>
      <c r="CC31" s="148">
        <v>26319.701611837922</v>
      </c>
      <c r="CD31" s="148">
        <v>26297.675319154601</v>
      </c>
      <c r="CE31" s="148">
        <f t="shared" si="48"/>
        <v>-209.4484786674002</v>
      </c>
      <c r="CF31" s="148">
        <f t="shared" si="49"/>
        <v>-434.76798573340056</v>
      </c>
      <c r="CG31" s="148">
        <f t="shared" si="50"/>
        <v>-136.07697518602072</v>
      </c>
      <c r="CH31" s="148">
        <f t="shared" si="51"/>
        <v>-548.81866823610108</v>
      </c>
      <c r="CI31" s="149">
        <f t="shared" si="52"/>
        <v>-1.660457601904403E-2</v>
      </c>
      <c r="CJ31" s="149">
        <f t="shared" si="53"/>
        <v>-8.3687471112565157E-4</v>
      </c>
      <c r="CK31" s="149">
        <f t="shared" si="54"/>
        <v>-7.9357366894054586E-3</v>
      </c>
      <c r="CL31" s="149">
        <f t="shared" si="55"/>
        <v>-2.7799532031940739E-3</v>
      </c>
      <c r="CM31" s="150"/>
      <c r="CN31" s="147">
        <v>222.56260000000009</v>
      </c>
      <c r="CO31" s="147">
        <v>222.56260000000009</v>
      </c>
      <c r="CP31" s="147">
        <v>222.56260000000009</v>
      </c>
      <c r="CQ31" s="147">
        <v>222.56260000000009</v>
      </c>
      <c r="CR31" s="147">
        <v>222.56260000000009</v>
      </c>
      <c r="CS31" s="147">
        <v>222.56260000000009</v>
      </c>
      <c r="CT31" s="148">
        <f t="shared" si="56"/>
        <v>0</v>
      </c>
      <c r="CU31" s="148">
        <f t="shared" si="57"/>
        <v>0</v>
      </c>
      <c r="CV31" s="148">
        <f t="shared" si="58"/>
        <v>0</v>
      </c>
      <c r="CW31" s="148">
        <f t="shared" si="59"/>
        <v>0</v>
      </c>
      <c r="CX31" s="149">
        <f t="shared" si="60"/>
        <v>0</v>
      </c>
      <c r="CY31" s="149">
        <f t="shared" si="61"/>
        <v>0</v>
      </c>
      <c r="CZ31" s="149">
        <f t="shared" si="62"/>
        <v>0</v>
      </c>
      <c r="DA31" s="149">
        <f t="shared" si="63"/>
        <v>0</v>
      </c>
      <c r="DB31" s="151"/>
      <c r="DC31" s="147">
        <v>192309.95115680099</v>
      </c>
      <c r="DD31" s="147">
        <v>118835.19122530831</v>
      </c>
      <c r="DE31" s="147">
        <v>102494.51933759599</v>
      </c>
      <c r="DF31" s="147">
        <v>157735.88653339501</v>
      </c>
      <c r="DG31" s="148">
        <v>76979.274160000001</v>
      </c>
      <c r="DH31" s="148">
        <v>63253.668843744301</v>
      </c>
      <c r="DI31" s="148">
        <f t="shared" si="64"/>
        <v>-73474.759931492677</v>
      </c>
      <c r="DJ31" s="148">
        <f t="shared" si="65"/>
        <v>-16340.67188771232</v>
      </c>
      <c r="DK31" s="148">
        <f t="shared" si="66"/>
        <v>41855.917065308313</v>
      </c>
      <c r="DL31" s="148">
        <f t="shared" si="67"/>
        <v>39240.850493851693</v>
      </c>
      <c r="DM31" s="149">
        <f t="shared" si="68"/>
        <v>-0.13750701050104633</v>
      </c>
      <c r="DN31" s="149">
        <f t="shared" si="69"/>
        <v>-0.17830260763081868</v>
      </c>
      <c r="DO31" s="149">
        <f t="shared" si="70"/>
        <v>-0.38206426391104753</v>
      </c>
      <c r="DP31" s="149">
        <f t="shared" si="71"/>
        <v>-0.51197361708996791</v>
      </c>
      <c r="DQ31" s="151"/>
      <c r="DR31" s="147">
        <v>39932.715784201297</v>
      </c>
      <c r="DS31" s="147">
        <v>30475.308978000001</v>
      </c>
      <c r="DT31" s="147">
        <v>27128.480409046701</v>
      </c>
      <c r="DU31" s="147">
        <v>39932.715779999999</v>
      </c>
      <c r="DV31" s="148">
        <v>30475.308978000001</v>
      </c>
      <c r="DW31" s="148">
        <v>27128.480409046701</v>
      </c>
      <c r="DX31" s="148">
        <f t="shared" si="72"/>
        <v>-9457.4068062012957</v>
      </c>
      <c r="DY31" s="148">
        <f t="shared" si="73"/>
        <v>-3346.8285689533004</v>
      </c>
      <c r="DZ31" s="148">
        <f t="shared" si="74"/>
        <v>0</v>
      </c>
      <c r="EA31" s="148">
        <f t="shared" si="75"/>
        <v>0</v>
      </c>
      <c r="EB31" s="149">
        <f t="shared" si="76"/>
        <v>-0.10982098889856579</v>
      </c>
      <c r="EC31" s="149">
        <f t="shared" si="77"/>
        <v>-0.10982098889856579</v>
      </c>
      <c r="ED31" s="149">
        <f t="shared" si="78"/>
        <v>-0.2368335491457598</v>
      </c>
      <c r="EE31" s="149">
        <f t="shared" si="79"/>
        <v>-0.2368335490654675</v>
      </c>
      <c r="EF31" s="150"/>
      <c r="EG31" s="147">
        <v>0</v>
      </c>
      <c r="EH31" s="147">
        <v>0</v>
      </c>
      <c r="EI31" s="147">
        <v>0</v>
      </c>
      <c r="EJ31" s="147">
        <v>0</v>
      </c>
      <c r="EK31" s="147">
        <v>0</v>
      </c>
      <c r="EL31" s="147">
        <v>0</v>
      </c>
      <c r="EM31" s="148">
        <f t="shared" si="80"/>
        <v>0</v>
      </c>
      <c r="EN31" s="148">
        <f t="shared" si="81"/>
        <v>0</v>
      </c>
      <c r="EO31" s="148">
        <f t="shared" si="82"/>
        <v>0</v>
      </c>
      <c r="EP31" s="148">
        <f t="shared" si="83"/>
        <v>0</v>
      </c>
      <c r="EQ31" s="149">
        <f t="shared" si="84"/>
        <v>0</v>
      </c>
      <c r="ER31" s="149">
        <f t="shared" si="85"/>
        <v>0</v>
      </c>
      <c r="ES31" s="149">
        <f t="shared" si="86"/>
        <v>0</v>
      </c>
      <c r="ET31" s="149">
        <f t="shared" si="87"/>
        <v>0</v>
      </c>
      <c r="EU31" s="151"/>
      <c r="EV31" s="147">
        <v>0</v>
      </c>
      <c r="EW31" s="147">
        <v>0</v>
      </c>
      <c r="EX31" s="147">
        <v>0</v>
      </c>
      <c r="EY31" s="147">
        <v>0</v>
      </c>
      <c r="EZ31" s="147">
        <v>0</v>
      </c>
      <c r="FA31" s="147">
        <v>0</v>
      </c>
      <c r="FB31" s="148">
        <f t="shared" si="88"/>
        <v>0</v>
      </c>
      <c r="FC31" s="148">
        <f t="shared" si="89"/>
        <v>0</v>
      </c>
      <c r="FD31" s="148">
        <f t="shared" si="90"/>
        <v>0</v>
      </c>
      <c r="FE31" s="148">
        <f t="shared" si="91"/>
        <v>0</v>
      </c>
      <c r="FF31" s="149">
        <f t="shared" si="92"/>
        <v>0</v>
      </c>
      <c r="FG31" s="149">
        <f t="shared" si="93"/>
        <v>0</v>
      </c>
      <c r="FH31" s="149">
        <f t="shared" si="94"/>
        <v>0</v>
      </c>
      <c r="FI31" s="149">
        <f t="shared" si="95"/>
        <v>0</v>
      </c>
      <c r="FJ31" s="151"/>
    </row>
    <row r="32" spans="1:166" s="144" customFormat="1">
      <c r="A32" s="146" t="s">
        <v>29</v>
      </c>
      <c r="B32" s="147">
        <f t="shared" si="0"/>
        <v>343138.86858765577</v>
      </c>
      <c r="C32" s="147">
        <f t="shared" si="1"/>
        <v>281340.55486703175</v>
      </c>
      <c r="D32" s="147">
        <f t="shared" si="2"/>
        <v>264414.27956124244</v>
      </c>
      <c r="E32" s="147">
        <f t="shared" si="3"/>
        <v>318314.08772092988</v>
      </c>
      <c r="F32" s="147">
        <f t="shared" si="4"/>
        <v>253474.05368453817</v>
      </c>
      <c r="G32" s="147">
        <f t="shared" si="5"/>
        <v>243449.76429687988</v>
      </c>
      <c r="H32" s="148">
        <f t="shared" si="6"/>
        <v>-61798.313720624021</v>
      </c>
      <c r="I32" s="148">
        <f t="shared" si="7"/>
        <v>-16926.275305789313</v>
      </c>
      <c r="J32" s="148">
        <f t="shared" si="8"/>
        <v>27866.501182493579</v>
      </c>
      <c r="K32" s="148">
        <f t="shared" si="9"/>
        <v>20964.515264362562</v>
      </c>
      <c r="L32" s="149">
        <f t="shared" si="10"/>
        <v>-6.0162941364031483E-2</v>
      </c>
      <c r="M32" s="149">
        <f t="shared" si="11"/>
        <v>-3.9547595668841327E-2</v>
      </c>
      <c r="N32" s="149">
        <f t="shared" si="12"/>
        <v>-0.18009709589293429</v>
      </c>
      <c r="O32" s="160">
        <f t="shared" si="13"/>
        <v>-0.20369828586800662</v>
      </c>
      <c r="P32" s="147">
        <f t="shared" si="14"/>
        <v>-64840.034036391706</v>
      </c>
      <c r="Q32" s="161">
        <v>75483.393029999905</v>
      </c>
      <c r="R32" s="147">
        <v>64263.807543939904</v>
      </c>
      <c r="S32" s="147">
        <v>64745.266157489998</v>
      </c>
      <c r="T32" s="147">
        <v>75483.393030000007</v>
      </c>
      <c r="U32" s="148">
        <v>51324.489529999999</v>
      </c>
      <c r="V32" s="148">
        <v>51340.31854452</v>
      </c>
      <c r="W32" s="148">
        <f t="shared" si="15"/>
        <v>-11219.585486060001</v>
      </c>
      <c r="X32" s="148">
        <f t="shared" si="16"/>
        <v>481.45861355009401</v>
      </c>
      <c r="Y32" s="148">
        <f t="shared" si="17"/>
        <v>12939.318013939905</v>
      </c>
      <c r="Z32" s="148">
        <f t="shared" si="18"/>
        <v>13404.947612969998</v>
      </c>
      <c r="AA32" s="149">
        <f t="shared" si="19"/>
        <v>7.4919092402189252E-3</v>
      </c>
      <c r="AB32" s="149">
        <f t="shared" si="20"/>
        <v>3.0841055926622449E-4</v>
      </c>
      <c r="AC32" s="149">
        <f t="shared" si="21"/>
        <v>-0.14863647533174509</v>
      </c>
      <c r="AD32" s="149">
        <f t="shared" si="22"/>
        <v>-0.32005587626934484</v>
      </c>
      <c r="AE32" s="150">
        <f t="shared" si="23"/>
        <v>-24158.903500000008</v>
      </c>
      <c r="AF32" s="147">
        <v>44107.029364127899</v>
      </c>
      <c r="AG32" s="147">
        <v>43262.523391878698</v>
      </c>
      <c r="AH32" s="147">
        <v>40746.157062856902</v>
      </c>
      <c r="AI32" s="147">
        <v>43925.151059999997</v>
      </c>
      <c r="AJ32" s="148">
        <v>43930.142930000002</v>
      </c>
      <c r="AK32" s="148">
        <v>43953.423722501997</v>
      </c>
      <c r="AL32" s="148">
        <f t="shared" si="24"/>
        <v>-844.50597224920057</v>
      </c>
      <c r="AM32" s="148">
        <f t="shared" si="25"/>
        <v>-2516.3663290217955</v>
      </c>
      <c r="AN32" s="148">
        <f t="shared" si="26"/>
        <v>-667.61953812130378</v>
      </c>
      <c r="AO32" s="148">
        <f t="shared" si="27"/>
        <v>-3207.2666596450945</v>
      </c>
      <c r="AP32" s="149">
        <f t="shared" si="28"/>
        <v>-5.8165038276388921E-2</v>
      </c>
      <c r="AQ32" s="149">
        <f t="shared" si="29"/>
        <v>5.299503017573079E-4</v>
      </c>
      <c r="AR32" s="149">
        <f t="shared" si="30"/>
        <v>-1.914674337456139E-2</v>
      </c>
      <c r="AS32" s="149">
        <f t="shared" si="31"/>
        <v>1.1364491366658245E-4</v>
      </c>
      <c r="AT32" s="151"/>
      <c r="AU32" s="147">
        <v>36366.454578938297</v>
      </c>
      <c r="AV32" s="147">
        <v>27008.746662421599</v>
      </c>
      <c r="AW32" s="147">
        <v>26221.478473737101</v>
      </c>
      <c r="AX32" s="147">
        <v>36366.454578938297</v>
      </c>
      <c r="AY32" s="148">
        <v>27009.576079999999</v>
      </c>
      <c r="AZ32" s="148">
        <v>25440.834879928101</v>
      </c>
      <c r="BA32" s="148">
        <f t="shared" si="32"/>
        <v>-9357.7079165166979</v>
      </c>
      <c r="BB32" s="148">
        <f t="shared" si="33"/>
        <v>-787.26818868449845</v>
      </c>
      <c r="BC32" s="148">
        <f t="shared" si="34"/>
        <v>-0.8294175783994433</v>
      </c>
      <c r="BD32" s="148">
        <f t="shared" si="35"/>
        <v>780.64359380899987</v>
      </c>
      <c r="BE32" s="149">
        <f t="shared" si="36"/>
        <v>-2.914863834758603E-2</v>
      </c>
      <c r="BF32" s="149">
        <f t="shared" si="37"/>
        <v>-5.8080926387938256E-2</v>
      </c>
      <c r="BG32" s="149">
        <f t="shared" si="38"/>
        <v>-0.25731702539780255</v>
      </c>
      <c r="BH32" s="149">
        <f t="shared" si="39"/>
        <v>-0.25729421818197679</v>
      </c>
      <c r="BI32" s="152"/>
      <c r="BJ32" s="147">
        <v>0</v>
      </c>
      <c r="BK32" s="147">
        <v>0</v>
      </c>
      <c r="BL32" s="147">
        <v>0</v>
      </c>
      <c r="BM32" s="147">
        <v>0</v>
      </c>
      <c r="BN32" s="148">
        <v>0</v>
      </c>
      <c r="BO32" s="148">
        <v>0</v>
      </c>
      <c r="BP32" s="148">
        <f t="shared" si="40"/>
        <v>0</v>
      </c>
      <c r="BQ32" s="148">
        <f t="shared" si="41"/>
        <v>0</v>
      </c>
      <c r="BR32" s="148">
        <f t="shared" si="42"/>
        <v>0</v>
      </c>
      <c r="BS32" s="148">
        <f t="shared" si="43"/>
        <v>0</v>
      </c>
      <c r="BT32" s="149">
        <f t="shared" si="44"/>
        <v>0</v>
      </c>
      <c r="BU32" s="149">
        <f t="shared" si="45"/>
        <v>0</v>
      </c>
      <c r="BV32" s="149">
        <f t="shared" si="46"/>
        <v>0</v>
      </c>
      <c r="BW32" s="149">
        <f t="shared" si="47"/>
        <v>0</v>
      </c>
      <c r="BX32" s="153"/>
      <c r="BY32" s="147">
        <v>69175.225514059101</v>
      </c>
      <c r="BZ32" s="147">
        <v>67753.795934339301</v>
      </c>
      <c r="CA32" s="147">
        <v>63419.931998272798</v>
      </c>
      <c r="CB32" s="147">
        <v>69175.225510000004</v>
      </c>
      <c r="CC32" s="148">
        <v>69152.836068738194</v>
      </c>
      <c r="CD32" s="148">
        <v>69146.119331791997</v>
      </c>
      <c r="CE32" s="148">
        <f t="shared" si="48"/>
        <v>-1421.4295797197992</v>
      </c>
      <c r="CF32" s="148">
        <f t="shared" si="49"/>
        <v>-4333.8639360665038</v>
      </c>
      <c r="CG32" s="148">
        <f t="shared" si="50"/>
        <v>-1399.0401343988924</v>
      </c>
      <c r="CH32" s="148">
        <f t="shared" si="51"/>
        <v>-5726.1873335191995</v>
      </c>
      <c r="CI32" s="149">
        <f t="shared" si="52"/>
        <v>-6.3964887521084174E-2</v>
      </c>
      <c r="CJ32" s="149">
        <f t="shared" si="53"/>
        <v>-9.7128871757628239E-5</v>
      </c>
      <c r="CK32" s="149">
        <f t="shared" si="54"/>
        <v>-2.0548246415631986E-2</v>
      </c>
      <c r="CL32" s="149">
        <f t="shared" si="55"/>
        <v>-3.2366271445798909E-4</v>
      </c>
      <c r="CM32" s="150"/>
      <c r="CN32" s="147">
        <v>12581.851999999995</v>
      </c>
      <c r="CO32" s="147">
        <v>12581.851999999995</v>
      </c>
      <c r="CP32" s="147">
        <v>12581.851999999995</v>
      </c>
      <c r="CQ32" s="147">
        <v>12581.851999999995</v>
      </c>
      <c r="CR32" s="147">
        <v>12581.851999999995</v>
      </c>
      <c r="CS32" s="147">
        <v>12581.851999999995</v>
      </c>
      <c r="CT32" s="148">
        <f t="shared" si="56"/>
        <v>0</v>
      </c>
      <c r="CU32" s="148">
        <f t="shared" si="57"/>
        <v>0</v>
      </c>
      <c r="CV32" s="148">
        <f t="shared" si="58"/>
        <v>0</v>
      </c>
      <c r="CW32" s="148">
        <f t="shared" si="59"/>
        <v>0</v>
      </c>
      <c r="CX32" s="149">
        <f t="shared" si="60"/>
        <v>0</v>
      </c>
      <c r="CY32" s="149">
        <f t="shared" si="61"/>
        <v>0</v>
      </c>
      <c r="CZ32" s="149">
        <f t="shared" si="62"/>
        <v>0</v>
      </c>
      <c r="DA32" s="149">
        <f t="shared" si="63"/>
        <v>0</v>
      </c>
      <c r="DB32" s="151"/>
      <c r="DC32" s="147">
        <v>96239.189870019705</v>
      </c>
      <c r="DD32" s="147">
        <v>59234.244398652263</v>
      </c>
      <c r="DE32" s="147">
        <v>50276.214193825501</v>
      </c>
      <c r="DF32" s="147">
        <v>71596.287310991596</v>
      </c>
      <c r="DG32" s="148">
        <v>42239.572139999997</v>
      </c>
      <c r="DH32" s="148">
        <v>34563.836143077599</v>
      </c>
      <c r="DI32" s="148">
        <f t="shared" si="64"/>
        <v>-37004.945471367442</v>
      </c>
      <c r="DJ32" s="148">
        <f t="shared" si="65"/>
        <v>-8958.0302048267622</v>
      </c>
      <c r="DK32" s="148">
        <f t="shared" si="66"/>
        <v>16994.672258652266</v>
      </c>
      <c r="DL32" s="148">
        <f t="shared" si="67"/>
        <v>15712.378050747902</v>
      </c>
      <c r="DM32" s="149">
        <f t="shared" si="68"/>
        <v>-0.15123059803951144</v>
      </c>
      <c r="DN32" s="149">
        <f t="shared" si="69"/>
        <v>-0.18171907545563501</v>
      </c>
      <c r="DO32" s="149">
        <f t="shared" si="70"/>
        <v>-0.38451015143982598</v>
      </c>
      <c r="DP32" s="149">
        <f t="shared" si="71"/>
        <v>-0.4100312498534362</v>
      </c>
      <c r="DQ32" s="151"/>
      <c r="DR32" s="147">
        <v>9185.7242305108393</v>
      </c>
      <c r="DS32" s="147">
        <v>7235.5849357999996</v>
      </c>
      <c r="DT32" s="147">
        <v>6423.3796750601796</v>
      </c>
      <c r="DU32" s="147">
        <v>9185.7242310000001</v>
      </c>
      <c r="DV32" s="148">
        <v>7235.5849357999996</v>
      </c>
      <c r="DW32" s="148">
        <v>6423.3796750601796</v>
      </c>
      <c r="DX32" s="148">
        <f t="shared" si="72"/>
        <v>-1950.1392947108397</v>
      </c>
      <c r="DY32" s="148">
        <f t="shared" si="73"/>
        <v>-812.20526073982001</v>
      </c>
      <c r="DZ32" s="148">
        <f t="shared" si="74"/>
        <v>0</v>
      </c>
      <c r="EA32" s="148">
        <f t="shared" si="75"/>
        <v>0</v>
      </c>
      <c r="EB32" s="149">
        <f t="shared" si="76"/>
        <v>-0.11225149976765754</v>
      </c>
      <c r="EC32" s="149">
        <f t="shared" si="77"/>
        <v>-0.11225149976765754</v>
      </c>
      <c r="ED32" s="149">
        <f t="shared" si="78"/>
        <v>-0.2123010930627936</v>
      </c>
      <c r="EE32" s="149">
        <f t="shared" si="79"/>
        <v>-0.21230109310474035</v>
      </c>
      <c r="EF32" s="150"/>
      <c r="EG32" s="147">
        <v>0</v>
      </c>
      <c r="EH32" s="147">
        <v>0</v>
      </c>
      <c r="EI32" s="147">
        <v>0</v>
      </c>
      <c r="EJ32" s="147">
        <v>0</v>
      </c>
      <c r="EK32" s="147">
        <v>0</v>
      </c>
      <c r="EL32" s="147">
        <v>0</v>
      </c>
      <c r="EM32" s="148">
        <f t="shared" si="80"/>
        <v>0</v>
      </c>
      <c r="EN32" s="148">
        <f t="shared" si="81"/>
        <v>0</v>
      </c>
      <c r="EO32" s="148">
        <f t="shared" si="82"/>
        <v>0</v>
      </c>
      <c r="EP32" s="148">
        <f t="shared" si="83"/>
        <v>0</v>
      </c>
      <c r="EQ32" s="149">
        <f t="shared" si="84"/>
        <v>0</v>
      </c>
      <c r="ER32" s="149">
        <f t="shared" si="85"/>
        <v>0</v>
      </c>
      <c r="ES32" s="149">
        <f t="shared" si="86"/>
        <v>0</v>
      </c>
      <c r="ET32" s="149">
        <f t="shared" si="87"/>
        <v>0</v>
      </c>
      <c r="EU32" s="151"/>
      <c r="EV32" s="147">
        <v>0</v>
      </c>
      <c r="EW32" s="147">
        <v>0</v>
      </c>
      <c r="EX32" s="147">
        <v>0</v>
      </c>
      <c r="EY32" s="147">
        <v>0</v>
      </c>
      <c r="EZ32" s="147">
        <v>0</v>
      </c>
      <c r="FA32" s="147">
        <v>0</v>
      </c>
      <c r="FB32" s="148">
        <f t="shared" si="88"/>
        <v>0</v>
      </c>
      <c r="FC32" s="148">
        <f t="shared" si="89"/>
        <v>0</v>
      </c>
      <c r="FD32" s="148">
        <f t="shared" si="90"/>
        <v>0</v>
      </c>
      <c r="FE32" s="148">
        <f t="shared" si="91"/>
        <v>0</v>
      </c>
      <c r="FF32" s="149">
        <f t="shared" si="92"/>
        <v>0</v>
      </c>
      <c r="FG32" s="149">
        <f t="shared" si="93"/>
        <v>0</v>
      </c>
      <c r="FH32" s="149">
        <f t="shared" si="94"/>
        <v>0</v>
      </c>
      <c r="FI32" s="149">
        <f t="shared" si="95"/>
        <v>0</v>
      </c>
      <c r="FJ32" s="151"/>
    </row>
    <row r="33" spans="1:166" s="144" customFormat="1">
      <c r="A33" s="154" t="s">
        <v>30</v>
      </c>
      <c r="B33" s="147">
        <f t="shared" si="0"/>
        <v>688108.81825578841</v>
      </c>
      <c r="C33" s="147">
        <f t="shared" si="1"/>
        <v>491308.46740772185</v>
      </c>
      <c r="D33" s="147">
        <f t="shared" si="2"/>
        <v>459087.33010117465</v>
      </c>
      <c r="E33" s="147">
        <f t="shared" si="3"/>
        <v>610041.5927451076</v>
      </c>
      <c r="F33" s="147">
        <f t="shared" si="4"/>
        <v>423581.9322169337</v>
      </c>
      <c r="G33" s="147">
        <f t="shared" si="5"/>
        <v>394164.65734414035</v>
      </c>
      <c r="H33" s="148">
        <f t="shared" si="6"/>
        <v>-196800.35084806656</v>
      </c>
      <c r="I33" s="148">
        <f t="shared" si="7"/>
        <v>-32221.1373065472</v>
      </c>
      <c r="J33" s="148">
        <f t="shared" si="8"/>
        <v>67726.535190788156</v>
      </c>
      <c r="K33" s="148">
        <f t="shared" si="9"/>
        <v>64922.672757034306</v>
      </c>
      <c r="L33" s="149">
        <f t="shared" si="10"/>
        <v>-6.5582295938343485E-2</v>
      </c>
      <c r="M33" s="149">
        <f t="shared" si="11"/>
        <v>-6.9448842444317371E-2</v>
      </c>
      <c r="N33" s="149">
        <f t="shared" si="12"/>
        <v>-0.28600178580317309</v>
      </c>
      <c r="O33" s="160">
        <f t="shared" si="13"/>
        <v>-0.30565073389361824</v>
      </c>
      <c r="P33" s="147">
        <f t="shared" si="14"/>
        <v>-186459.6605281739</v>
      </c>
      <c r="Q33" s="161">
        <v>63315.297578896003</v>
      </c>
      <c r="R33" s="147">
        <v>20909.304276099901</v>
      </c>
      <c r="S33" s="147">
        <v>21688.578314099999</v>
      </c>
      <c r="T33" s="147">
        <v>63464.624759999999</v>
      </c>
      <c r="U33" s="148">
        <v>25755.324296999999</v>
      </c>
      <c r="V33" s="148">
        <v>28350.201238410002</v>
      </c>
      <c r="W33" s="148">
        <f t="shared" si="15"/>
        <v>-42405.993302796101</v>
      </c>
      <c r="X33" s="148">
        <f t="shared" si="16"/>
        <v>779.27403800009779</v>
      </c>
      <c r="Y33" s="148">
        <f t="shared" si="17"/>
        <v>-4846.0200209000977</v>
      </c>
      <c r="Z33" s="148">
        <f t="shared" si="18"/>
        <v>-6661.6229243100024</v>
      </c>
      <c r="AA33" s="149">
        <f t="shared" si="19"/>
        <v>3.7269247589975366E-2</v>
      </c>
      <c r="AB33" s="149">
        <f t="shared" si="20"/>
        <v>0.1007510878716544</v>
      </c>
      <c r="AC33" s="149">
        <f t="shared" si="21"/>
        <v>-0.66975904598655311</v>
      </c>
      <c r="AD33" s="149">
        <f t="shared" si="22"/>
        <v>-0.59417826238794891</v>
      </c>
      <c r="AE33" s="150">
        <f t="shared" si="23"/>
        <v>-37709.300463</v>
      </c>
      <c r="AF33" s="147">
        <v>55121.910631286599</v>
      </c>
      <c r="AG33" s="147">
        <v>52415.0750111097</v>
      </c>
      <c r="AH33" s="147">
        <v>52969.407571762902</v>
      </c>
      <c r="AI33" s="147">
        <v>55121.910629999998</v>
      </c>
      <c r="AJ33" s="148">
        <v>55167.012450000002</v>
      </c>
      <c r="AK33" s="148">
        <v>55359.422643671998</v>
      </c>
      <c r="AL33" s="148">
        <f t="shared" si="24"/>
        <v>-2706.8356201768984</v>
      </c>
      <c r="AM33" s="148">
        <f t="shared" si="25"/>
        <v>554.33256065320165</v>
      </c>
      <c r="AN33" s="148">
        <f t="shared" si="26"/>
        <v>-2751.9374388903016</v>
      </c>
      <c r="AO33" s="148">
        <f t="shared" si="27"/>
        <v>-2390.0150719090962</v>
      </c>
      <c r="AP33" s="149">
        <f t="shared" si="28"/>
        <v>1.0575823091652687E-2</v>
      </c>
      <c r="AQ33" s="149">
        <f t="shared" si="29"/>
        <v>3.4877762113071655E-3</v>
      </c>
      <c r="AR33" s="149">
        <f t="shared" si="30"/>
        <v>-4.910634608228779E-2</v>
      </c>
      <c r="AS33" s="149">
        <f t="shared" si="31"/>
        <v>8.1821946090992201E-4</v>
      </c>
      <c r="AT33" s="151"/>
      <c r="AU33" s="147">
        <v>31331.154165571399</v>
      </c>
      <c r="AV33" s="147">
        <v>25675.607859574298</v>
      </c>
      <c r="AW33" s="147">
        <v>24511.419847610501</v>
      </c>
      <c r="AX33" s="147">
        <v>31331.154165571399</v>
      </c>
      <c r="AY33" s="148">
        <v>25675.68852</v>
      </c>
      <c r="AZ33" s="148">
        <v>23834.2786556967</v>
      </c>
      <c r="BA33" s="148">
        <f t="shared" si="32"/>
        <v>-5655.5463059971007</v>
      </c>
      <c r="BB33" s="148">
        <f t="shared" si="33"/>
        <v>-1164.1880119637972</v>
      </c>
      <c r="BC33" s="148">
        <f t="shared" si="34"/>
        <v>-8.0660425701353233E-2</v>
      </c>
      <c r="BD33" s="148">
        <f t="shared" si="35"/>
        <v>677.14119191380087</v>
      </c>
      <c r="BE33" s="149">
        <f t="shared" si="36"/>
        <v>-4.5342179173751385E-2</v>
      </c>
      <c r="BF33" s="149">
        <f t="shared" si="37"/>
        <v>-7.1718032522046629E-2</v>
      </c>
      <c r="BG33" s="149">
        <f t="shared" si="38"/>
        <v>-0.18050871270525243</v>
      </c>
      <c r="BH33" s="149">
        <f t="shared" si="39"/>
        <v>-0.18050613825729961</v>
      </c>
      <c r="BI33" s="152"/>
      <c r="BJ33" s="147">
        <v>4761.9120999999996</v>
      </c>
      <c r="BK33" s="147">
        <v>5369.6253706842499</v>
      </c>
      <c r="BL33" s="147">
        <v>5564.8415726435696</v>
      </c>
      <c r="BM33" s="147">
        <v>13683.9481862905</v>
      </c>
      <c r="BN33" s="148">
        <v>16156.012419999999</v>
      </c>
      <c r="BO33" s="148">
        <v>16929.175691092601</v>
      </c>
      <c r="BP33" s="148">
        <f t="shared" si="40"/>
        <v>607.71327068425035</v>
      </c>
      <c r="BQ33" s="148">
        <f t="shared" si="41"/>
        <v>195.21620195931973</v>
      </c>
      <c r="BR33" s="148">
        <f t="shared" si="42"/>
        <v>-10786.387049315748</v>
      </c>
      <c r="BS33" s="148">
        <f t="shared" si="43"/>
        <v>-11364.334118449031</v>
      </c>
      <c r="BT33" s="149">
        <f t="shared" si="44"/>
        <v>3.6355646527058069E-2</v>
      </c>
      <c r="BU33" s="149">
        <f t="shared" si="45"/>
        <v>4.7856070606598508E-2</v>
      </c>
      <c r="BV33" s="149">
        <f t="shared" si="46"/>
        <v>0.12761959018190411</v>
      </c>
      <c r="BW33" s="149">
        <f t="shared" si="47"/>
        <v>0.18065431117213523</v>
      </c>
      <c r="BX33" s="152"/>
      <c r="BY33" s="147">
        <v>87608.185818525701</v>
      </c>
      <c r="BZ33" s="147">
        <v>87448.503026752893</v>
      </c>
      <c r="CA33" s="147">
        <v>86471.695501767506</v>
      </c>
      <c r="CB33" s="147">
        <v>87608.185819999999</v>
      </c>
      <c r="CC33" s="148">
        <v>87775.76764393365</v>
      </c>
      <c r="CD33" s="148">
        <v>87826.0418660258</v>
      </c>
      <c r="CE33" s="148">
        <f t="shared" si="48"/>
        <v>-159.68279177280783</v>
      </c>
      <c r="CF33" s="148">
        <f t="shared" si="49"/>
        <v>-976.80752498538641</v>
      </c>
      <c r="CG33" s="148">
        <f t="shared" si="50"/>
        <v>-327.26461718075734</v>
      </c>
      <c r="CH33" s="148">
        <f t="shared" si="51"/>
        <v>-1354.3463642582938</v>
      </c>
      <c r="CI33" s="149">
        <f t="shared" si="52"/>
        <v>-1.1170088579864589E-2</v>
      </c>
      <c r="CJ33" s="149">
        <f t="shared" si="53"/>
        <v>5.7275741860885409E-4</v>
      </c>
      <c r="CK33" s="149">
        <f t="shared" si="54"/>
        <v>-1.8226925975111468E-3</v>
      </c>
      <c r="CL33" s="149">
        <f t="shared" si="55"/>
        <v>1.9128557721531337E-3</v>
      </c>
      <c r="CM33" s="150"/>
      <c r="CN33" s="147">
        <v>411.86349999999999</v>
      </c>
      <c r="CO33" s="147">
        <v>411.86349999999999</v>
      </c>
      <c r="CP33" s="147">
        <v>411.86349999999999</v>
      </c>
      <c r="CQ33" s="147">
        <v>411.86349999999999</v>
      </c>
      <c r="CR33" s="147">
        <v>411.86349999999999</v>
      </c>
      <c r="CS33" s="147">
        <v>411.86349999999999</v>
      </c>
      <c r="CT33" s="148">
        <f t="shared" si="56"/>
        <v>0</v>
      </c>
      <c r="CU33" s="148">
        <f t="shared" si="57"/>
        <v>0</v>
      </c>
      <c r="CV33" s="148">
        <f t="shared" si="58"/>
        <v>0</v>
      </c>
      <c r="CW33" s="148">
        <f t="shared" si="59"/>
        <v>0</v>
      </c>
      <c r="CX33" s="149">
        <f t="shared" si="60"/>
        <v>0</v>
      </c>
      <c r="CY33" s="149">
        <f t="shared" si="61"/>
        <v>0</v>
      </c>
      <c r="CZ33" s="149">
        <f t="shared" si="62"/>
        <v>0</v>
      </c>
      <c r="DA33" s="149">
        <f t="shared" si="63"/>
        <v>0</v>
      </c>
      <c r="DB33" s="151"/>
      <c r="DC33" s="147">
        <v>369210.39970617002</v>
      </c>
      <c r="DD33" s="147">
        <v>240697.83857750078</v>
      </c>
      <c r="DE33" s="147">
        <v>215391.58287898201</v>
      </c>
      <c r="DF33" s="147">
        <v>282071.81092324562</v>
      </c>
      <c r="DG33" s="148">
        <v>154259.61360000001</v>
      </c>
      <c r="DH33" s="148">
        <v>129375.732834935</v>
      </c>
      <c r="DI33" s="148">
        <f t="shared" si="64"/>
        <v>-128512.56112866924</v>
      </c>
      <c r="DJ33" s="148">
        <f t="shared" si="65"/>
        <v>-25306.255698518769</v>
      </c>
      <c r="DK33" s="148">
        <f t="shared" si="66"/>
        <v>86438.224977500766</v>
      </c>
      <c r="DL33" s="148">
        <f t="shared" si="67"/>
        <v>86015.850044047009</v>
      </c>
      <c r="DM33" s="149">
        <f t="shared" si="68"/>
        <v>-0.10513702926489125</v>
      </c>
      <c r="DN33" s="149">
        <f t="shared" si="69"/>
        <v>-0.16131170164596478</v>
      </c>
      <c r="DO33" s="149">
        <f t="shared" si="70"/>
        <v>-0.34807405541919684</v>
      </c>
      <c r="DP33" s="149">
        <f t="shared" si="71"/>
        <v>-0.45311935604236792</v>
      </c>
      <c r="DQ33" s="151"/>
      <c r="DR33" s="147">
        <v>76348.094755338694</v>
      </c>
      <c r="DS33" s="147">
        <v>58380.649786000002</v>
      </c>
      <c r="DT33" s="147">
        <v>52077.940914308201</v>
      </c>
      <c r="DU33" s="147">
        <v>76348.094760000007</v>
      </c>
      <c r="DV33" s="148">
        <v>58380.649786000002</v>
      </c>
      <c r="DW33" s="148">
        <v>52077.940914308201</v>
      </c>
      <c r="DX33" s="148">
        <f t="shared" si="72"/>
        <v>-17967.444969338692</v>
      </c>
      <c r="DY33" s="148">
        <f t="shared" si="73"/>
        <v>-6302.7088716918006</v>
      </c>
      <c r="DZ33" s="148">
        <f t="shared" si="74"/>
        <v>0</v>
      </c>
      <c r="EA33" s="148">
        <f t="shared" si="75"/>
        <v>0</v>
      </c>
      <c r="EB33" s="149">
        <f t="shared" si="76"/>
        <v>-0.1079588681317354</v>
      </c>
      <c r="EC33" s="149">
        <f t="shared" si="77"/>
        <v>-0.1079588681317354</v>
      </c>
      <c r="ED33" s="149">
        <f t="shared" si="78"/>
        <v>-0.23533586564165448</v>
      </c>
      <c r="EE33" s="149">
        <f t="shared" si="79"/>
        <v>-0.23533586568833986</v>
      </c>
      <c r="EF33" s="150"/>
      <c r="EG33" s="147">
        <v>0</v>
      </c>
      <c r="EH33" s="147">
        <v>0</v>
      </c>
      <c r="EI33" s="147">
        <v>0</v>
      </c>
      <c r="EJ33" s="147">
        <v>0</v>
      </c>
      <c r="EK33" s="147">
        <v>0</v>
      </c>
      <c r="EL33" s="147">
        <v>0</v>
      </c>
      <c r="EM33" s="148">
        <f t="shared" si="80"/>
        <v>0</v>
      </c>
      <c r="EN33" s="148">
        <f t="shared" si="81"/>
        <v>0</v>
      </c>
      <c r="EO33" s="148">
        <f t="shared" si="82"/>
        <v>0</v>
      </c>
      <c r="EP33" s="148">
        <f t="shared" si="83"/>
        <v>0</v>
      </c>
      <c r="EQ33" s="149">
        <f t="shared" si="84"/>
        <v>0</v>
      </c>
      <c r="ER33" s="149">
        <f t="shared" si="85"/>
        <v>0</v>
      </c>
      <c r="ES33" s="149">
        <f t="shared" si="86"/>
        <v>0</v>
      </c>
      <c r="ET33" s="149">
        <f t="shared" si="87"/>
        <v>0</v>
      </c>
      <c r="EU33" s="151"/>
      <c r="EV33" s="147">
        <v>0</v>
      </c>
      <c r="EW33" s="147">
        <v>0</v>
      </c>
      <c r="EX33" s="147">
        <v>0</v>
      </c>
      <c r="EY33" s="147">
        <v>0</v>
      </c>
      <c r="EZ33" s="147">
        <v>0</v>
      </c>
      <c r="FA33" s="147">
        <v>0</v>
      </c>
      <c r="FB33" s="148">
        <f t="shared" si="88"/>
        <v>0</v>
      </c>
      <c r="FC33" s="148">
        <f t="shared" si="89"/>
        <v>0</v>
      </c>
      <c r="FD33" s="148">
        <f t="shared" si="90"/>
        <v>0</v>
      </c>
      <c r="FE33" s="148">
        <f t="shared" si="91"/>
        <v>0</v>
      </c>
      <c r="FF33" s="149">
        <f t="shared" si="92"/>
        <v>0</v>
      </c>
      <c r="FG33" s="149">
        <f t="shared" si="93"/>
        <v>0</v>
      </c>
      <c r="FH33" s="149">
        <f t="shared" si="94"/>
        <v>0</v>
      </c>
      <c r="FI33" s="149">
        <f t="shared" si="95"/>
        <v>0</v>
      </c>
      <c r="FJ33" s="151"/>
    </row>
    <row r="34" spans="1:166" s="144" customFormat="1">
      <c r="A34" s="154" t="s">
        <v>31</v>
      </c>
      <c r="B34" s="147">
        <f t="shared" si="0"/>
        <v>554183.26912489545</v>
      </c>
      <c r="C34" s="147">
        <f t="shared" si="1"/>
        <v>352649.28241358534</v>
      </c>
      <c r="D34" s="147">
        <f t="shared" si="2"/>
        <v>321543.67210686288</v>
      </c>
      <c r="E34" s="147">
        <f t="shared" si="3"/>
        <v>548063.56408179493</v>
      </c>
      <c r="F34" s="147">
        <f t="shared" si="4"/>
        <v>395854.42774616438</v>
      </c>
      <c r="G34" s="147">
        <f t="shared" si="5"/>
        <v>374017.67730559129</v>
      </c>
      <c r="H34" s="148">
        <f t="shared" si="6"/>
        <v>-201533.98671131011</v>
      </c>
      <c r="I34" s="148">
        <f t="shared" si="7"/>
        <v>-31105.610306722461</v>
      </c>
      <c r="J34" s="148">
        <f t="shared" si="8"/>
        <v>-43205.145332579035</v>
      </c>
      <c r="K34" s="148">
        <f t="shared" si="9"/>
        <v>-52474.00519872841</v>
      </c>
      <c r="L34" s="149">
        <f t="shared" si="10"/>
        <v>-8.8205511418684684E-2</v>
      </c>
      <c r="M34" s="149">
        <f t="shared" si="11"/>
        <v>-5.5163587697888705E-2</v>
      </c>
      <c r="N34" s="149">
        <f t="shared" si="12"/>
        <v>-0.36365945696908197</v>
      </c>
      <c r="O34" s="160">
        <f t="shared" si="13"/>
        <v>-0.2777216846929717</v>
      </c>
      <c r="P34" s="147">
        <f t="shared" si="14"/>
        <v>-152209.13633563055</v>
      </c>
      <c r="Q34" s="161">
        <v>111575.865005126</v>
      </c>
      <c r="R34" s="147">
        <v>54462.517995299997</v>
      </c>
      <c r="S34" s="147">
        <v>49321.654472510003</v>
      </c>
      <c r="T34" s="147">
        <v>111575.86500000001</v>
      </c>
      <c r="U34" s="148">
        <v>61643.460517</v>
      </c>
      <c r="V34" s="148">
        <v>61747.438141630002</v>
      </c>
      <c r="W34" s="148">
        <f t="shared" si="15"/>
        <v>-57113.347009826008</v>
      </c>
      <c r="X34" s="148">
        <f t="shared" si="16"/>
        <v>-5140.863522789994</v>
      </c>
      <c r="Y34" s="148">
        <f t="shared" si="17"/>
        <v>-7180.9425217000025</v>
      </c>
      <c r="Z34" s="148">
        <f t="shared" si="18"/>
        <v>-12425.783669119999</v>
      </c>
      <c r="AA34" s="149">
        <f t="shared" si="19"/>
        <v>-9.4392688990869653E-2</v>
      </c>
      <c r="AB34" s="149">
        <f t="shared" si="20"/>
        <v>1.6867583967212166E-3</v>
      </c>
      <c r="AC34" s="149">
        <f t="shared" si="21"/>
        <v>-0.51187904308160292</v>
      </c>
      <c r="AD34" s="149">
        <f t="shared" si="22"/>
        <v>-0.44751976140180499</v>
      </c>
      <c r="AE34" s="150">
        <f t="shared" si="23"/>
        <v>-49932.404483000006</v>
      </c>
      <c r="AF34" s="147">
        <v>44502.1083969135</v>
      </c>
      <c r="AG34" s="147">
        <v>44196.0568804797</v>
      </c>
      <c r="AH34" s="147">
        <v>44759.209465385102</v>
      </c>
      <c r="AI34" s="147">
        <v>44502.108399999997</v>
      </c>
      <c r="AJ34" s="148">
        <v>44514.461620000002</v>
      </c>
      <c r="AK34" s="148">
        <v>44572.544022201299</v>
      </c>
      <c r="AL34" s="148">
        <f t="shared" si="24"/>
        <v>-306.05151643379941</v>
      </c>
      <c r="AM34" s="148">
        <f t="shared" si="25"/>
        <v>563.15258490540145</v>
      </c>
      <c r="AN34" s="148">
        <f t="shared" si="26"/>
        <v>-318.40473952030152</v>
      </c>
      <c r="AO34" s="148">
        <f t="shared" si="27"/>
        <v>186.66544318380329</v>
      </c>
      <c r="AP34" s="149">
        <f t="shared" si="28"/>
        <v>1.2742145445878724E-2</v>
      </c>
      <c r="AQ34" s="149">
        <f t="shared" si="29"/>
        <v>1.304798487671716E-3</v>
      </c>
      <c r="AR34" s="149">
        <f t="shared" si="30"/>
        <v>-6.8772363256170126E-3</v>
      </c>
      <c r="AS34" s="149">
        <f t="shared" si="31"/>
        <v>2.7758729741453135E-4</v>
      </c>
      <c r="AT34" s="151"/>
      <c r="AU34" s="147">
        <v>20080.745655999901</v>
      </c>
      <c r="AV34" s="147">
        <v>15665.782852653299</v>
      </c>
      <c r="AW34" s="147">
        <v>15127.0287912034</v>
      </c>
      <c r="AX34" s="147">
        <v>20080.745655999901</v>
      </c>
      <c r="AY34" s="148">
        <v>15666.0556</v>
      </c>
      <c r="AZ34" s="148">
        <v>14731.1369234055</v>
      </c>
      <c r="BA34" s="148">
        <f t="shared" si="32"/>
        <v>-4414.9628033466015</v>
      </c>
      <c r="BB34" s="148">
        <f t="shared" si="33"/>
        <v>-538.75406144989938</v>
      </c>
      <c r="BC34" s="148">
        <f t="shared" si="34"/>
        <v>-0.27274734670027101</v>
      </c>
      <c r="BD34" s="148">
        <f t="shared" si="35"/>
        <v>395.89186779789998</v>
      </c>
      <c r="BE34" s="149">
        <f t="shared" si="36"/>
        <v>-3.4390497207654774E-2</v>
      </c>
      <c r="BF34" s="149">
        <f t="shared" si="37"/>
        <v>-5.9677987903636681E-2</v>
      </c>
      <c r="BG34" s="149">
        <f t="shared" si="38"/>
        <v>-0.21986050114764838</v>
      </c>
      <c r="BH34" s="149">
        <f t="shared" si="39"/>
        <v>-0.21984691861683142</v>
      </c>
      <c r="BI34" s="152"/>
      <c r="BJ34" s="147">
        <v>1298.2352000000001</v>
      </c>
      <c r="BK34" s="147">
        <v>1563.4395752166899</v>
      </c>
      <c r="BL34" s="147">
        <v>1640.7764008223901</v>
      </c>
      <c r="BM34" s="147">
        <v>57340.851595913096</v>
      </c>
      <c r="BN34" s="148">
        <v>75745.012849999999</v>
      </c>
      <c r="BO34" s="148">
        <v>81826.795094142799</v>
      </c>
      <c r="BP34" s="148">
        <f t="shared" si="40"/>
        <v>265.20437521668987</v>
      </c>
      <c r="BQ34" s="148">
        <f t="shared" si="41"/>
        <v>77.336825605700142</v>
      </c>
      <c r="BR34" s="148">
        <f t="shared" si="42"/>
        <v>-74181.57327478331</v>
      </c>
      <c r="BS34" s="148">
        <f t="shared" si="43"/>
        <v>-80186.01869332041</v>
      </c>
      <c r="BT34" s="149">
        <f t="shared" si="44"/>
        <v>4.9465823196257135E-2</v>
      </c>
      <c r="BU34" s="149">
        <f t="shared" si="45"/>
        <v>8.029284061495541E-2</v>
      </c>
      <c r="BV34" s="149">
        <f t="shared" si="46"/>
        <v>0.20428068443737302</v>
      </c>
      <c r="BW34" s="149">
        <f t="shared" si="47"/>
        <v>0.32096072419333649</v>
      </c>
      <c r="BX34" s="152"/>
      <c r="BY34" s="147">
        <v>18869.477710152201</v>
      </c>
      <c r="BZ34" s="147">
        <v>18630.986854114999</v>
      </c>
      <c r="CA34" s="147">
        <v>18341.0605747433</v>
      </c>
      <c r="CB34" s="147">
        <v>18869.477709999999</v>
      </c>
      <c r="CC34" s="148">
        <v>18714.884653164347</v>
      </c>
      <c r="CD34" s="148">
        <v>18668.5067827739</v>
      </c>
      <c r="CE34" s="148">
        <f t="shared" si="48"/>
        <v>-238.49085603720232</v>
      </c>
      <c r="CF34" s="148">
        <f t="shared" si="49"/>
        <v>-289.92627937169891</v>
      </c>
      <c r="CG34" s="148">
        <f t="shared" si="50"/>
        <v>-83.897799049347668</v>
      </c>
      <c r="CH34" s="148">
        <f t="shared" si="51"/>
        <v>-327.44620803060025</v>
      </c>
      <c r="CI34" s="149">
        <f t="shared" si="52"/>
        <v>-1.5561509523992998E-2</v>
      </c>
      <c r="CJ34" s="149">
        <f t="shared" si="53"/>
        <v>-2.4781275038531793E-3</v>
      </c>
      <c r="CK34" s="149">
        <f t="shared" si="54"/>
        <v>-1.2638974946767547E-2</v>
      </c>
      <c r="CL34" s="149">
        <f t="shared" si="55"/>
        <v>-8.1927575957083838E-3</v>
      </c>
      <c r="CM34" s="150"/>
      <c r="CN34" s="147">
        <v>11424.493600000003</v>
      </c>
      <c r="CO34" s="147">
        <v>11424.493600000003</v>
      </c>
      <c r="CP34" s="147">
        <v>11424.493600000003</v>
      </c>
      <c r="CQ34" s="147">
        <v>11424.493600000003</v>
      </c>
      <c r="CR34" s="147">
        <v>11424.493600000003</v>
      </c>
      <c r="CS34" s="147">
        <v>11424.493600000003</v>
      </c>
      <c r="CT34" s="148">
        <f t="shared" si="56"/>
        <v>0</v>
      </c>
      <c r="CU34" s="148">
        <f t="shared" si="57"/>
        <v>0</v>
      </c>
      <c r="CV34" s="148">
        <f t="shared" si="58"/>
        <v>0</v>
      </c>
      <c r="CW34" s="148">
        <f t="shared" si="59"/>
        <v>0</v>
      </c>
      <c r="CX34" s="149">
        <f t="shared" si="60"/>
        <v>0</v>
      </c>
      <c r="CY34" s="149">
        <f t="shared" si="61"/>
        <v>0</v>
      </c>
      <c r="CZ34" s="149">
        <f t="shared" si="62"/>
        <v>0</v>
      </c>
      <c r="DA34" s="149">
        <f t="shared" si="63"/>
        <v>0</v>
      </c>
      <c r="DB34" s="151"/>
      <c r="DC34" s="147">
        <v>287917.97107194399</v>
      </c>
      <c r="DD34" s="147">
        <v>164641.12534982059</v>
      </c>
      <c r="DE34" s="147">
        <v>144032.70977328101</v>
      </c>
      <c r="DF34" s="147">
        <v>225755.64963988191</v>
      </c>
      <c r="DG34" s="148">
        <v>126081.1796</v>
      </c>
      <c r="DH34" s="148">
        <v>104150.02371251999</v>
      </c>
      <c r="DI34" s="148">
        <f t="shared" si="64"/>
        <v>-123276.8457221234</v>
      </c>
      <c r="DJ34" s="148">
        <f t="shared" si="65"/>
        <v>-20608.415576539584</v>
      </c>
      <c r="DK34" s="148">
        <f t="shared" si="66"/>
        <v>38559.945749820588</v>
      </c>
      <c r="DL34" s="148">
        <f t="shared" si="67"/>
        <v>39882.686060761014</v>
      </c>
      <c r="DM34" s="149">
        <f t="shared" si="68"/>
        <v>-0.12517173660439901</v>
      </c>
      <c r="DN34" s="149">
        <f t="shared" si="69"/>
        <v>-0.17394472320974391</v>
      </c>
      <c r="DO34" s="149">
        <f t="shared" si="70"/>
        <v>-0.42816655474179965</v>
      </c>
      <c r="DP34" s="149">
        <f t="shared" si="71"/>
        <v>-0.4415148422592276</v>
      </c>
      <c r="DQ34" s="151"/>
      <c r="DR34" s="147">
        <v>58514.372484759799</v>
      </c>
      <c r="DS34" s="147">
        <v>42064.879306000003</v>
      </c>
      <c r="DT34" s="147">
        <v>36896.739028917698</v>
      </c>
      <c r="DU34" s="147">
        <v>58514.372479999998</v>
      </c>
      <c r="DV34" s="148">
        <v>42064.879306000003</v>
      </c>
      <c r="DW34" s="148">
        <v>36896.739028917698</v>
      </c>
      <c r="DX34" s="148">
        <f t="shared" si="72"/>
        <v>-16449.493178759796</v>
      </c>
      <c r="DY34" s="148">
        <f t="shared" si="73"/>
        <v>-5168.1402770823042</v>
      </c>
      <c r="DZ34" s="148">
        <f t="shared" si="74"/>
        <v>0</v>
      </c>
      <c r="EA34" s="148">
        <f t="shared" si="75"/>
        <v>0</v>
      </c>
      <c r="EB34" s="149">
        <f t="shared" si="76"/>
        <v>-0.1228611697536747</v>
      </c>
      <c r="EC34" s="149">
        <f t="shared" si="77"/>
        <v>-0.1228611697536747</v>
      </c>
      <c r="ED34" s="149">
        <f t="shared" si="78"/>
        <v>-0.28111885132228159</v>
      </c>
      <c r="EE34" s="149">
        <f t="shared" si="79"/>
        <v>-0.28111885126380487</v>
      </c>
      <c r="EF34" s="150"/>
      <c r="EG34" s="147">
        <v>0</v>
      </c>
      <c r="EH34" s="147">
        <v>0</v>
      </c>
      <c r="EI34" s="147">
        <v>0</v>
      </c>
      <c r="EJ34" s="147">
        <v>0</v>
      </c>
      <c r="EK34" s="147">
        <v>0</v>
      </c>
      <c r="EL34" s="147">
        <v>0</v>
      </c>
      <c r="EM34" s="148">
        <f t="shared" si="80"/>
        <v>0</v>
      </c>
      <c r="EN34" s="148">
        <f t="shared" si="81"/>
        <v>0</v>
      </c>
      <c r="EO34" s="148">
        <f t="shared" si="82"/>
        <v>0</v>
      </c>
      <c r="EP34" s="148">
        <f t="shared" si="83"/>
        <v>0</v>
      </c>
      <c r="EQ34" s="149">
        <f t="shared" si="84"/>
        <v>0</v>
      </c>
      <c r="ER34" s="149">
        <f t="shared" si="85"/>
        <v>0</v>
      </c>
      <c r="ES34" s="149">
        <f t="shared" si="86"/>
        <v>0</v>
      </c>
      <c r="ET34" s="149">
        <f t="shared" si="87"/>
        <v>0</v>
      </c>
      <c r="EU34" s="151"/>
      <c r="EV34" s="147">
        <v>0</v>
      </c>
      <c r="EW34" s="147">
        <v>0</v>
      </c>
      <c r="EX34" s="147">
        <v>0</v>
      </c>
      <c r="EY34" s="147">
        <v>0</v>
      </c>
      <c r="EZ34" s="147">
        <v>0</v>
      </c>
      <c r="FA34" s="147">
        <v>0</v>
      </c>
      <c r="FB34" s="148">
        <f t="shared" si="88"/>
        <v>0</v>
      </c>
      <c r="FC34" s="148">
        <f t="shared" si="89"/>
        <v>0</v>
      </c>
      <c r="FD34" s="148">
        <f t="shared" si="90"/>
        <v>0</v>
      </c>
      <c r="FE34" s="148">
        <f t="shared" si="91"/>
        <v>0</v>
      </c>
      <c r="FF34" s="149">
        <f t="shared" si="92"/>
        <v>0</v>
      </c>
      <c r="FG34" s="149">
        <f t="shared" si="93"/>
        <v>0</v>
      </c>
      <c r="FH34" s="149">
        <f t="shared" si="94"/>
        <v>0</v>
      </c>
      <c r="FI34" s="149">
        <f t="shared" si="95"/>
        <v>0</v>
      </c>
      <c r="FJ34" s="151"/>
    </row>
    <row r="35" spans="1:166" s="144" customFormat="1">
      <c r="A35" s="154" t="s">
        <v>32</v>
      </c>
      <c r="B35" s="147">
        <f t="shared" ref="B35:B52" si="96">EV35+EG35+DR35+DC35+CN35+BY35+BJ35+AU35+AF35+Q35</f>
        <v>182288.53941488639</v>
      </c>
      <c r="C35" s="147">
        <f t="shared" ref="C35:C52" si="97">EW35+EH35+DS35+DD35+CO35+BZ35+BK35+AV35+AG35+R35</f>
        <v>133332.37328913601</v>
      </c>
      <c r="D35" s="147">
        <f t="shared" ref="D35:D52" si="98">EX35+EI35+DT35+DE35+CP35+CA35+BL35+AW35+AH35+S35</f>
        <v>127125.41545878058</v>
      </c>
      <c r="E35" s="147">
        <f t="shared" ref="E35:E52" si="99">EY35+EJ35+DU35+DF35+CQ35+CB35+BM35+AX35+AI35+T35</f>
        <v>175421.9274243479</v>
      </c>
      <c r="F35" s="147">
        <f t="shared" ref="F35:F52" si="100">EZ35+EK35+DV35+DG35+CR35+CC35+BN35+AY35+AJ35+U35</f>
        <v>136110.08768048478</v>
      </c>
      <c r="G35" s="147">
        <f t="shared" ref="G35:G52" si="101">FA35+EL35+DW35+DH35+CS35+CD35+BO35+AZ35+AK35+V35</f>
        <v>130251.92033438064</v>
      </c>
      <c r="H35" s="148">
        <f t="shared" si="6"/>
        <v>-48956.166125750373</v>
      </c>
      <c r="I35" s="148">
        <f t="shared" si="7"/>
        <v>-6206.9578303554299</v>
      </c>
      <c r="J35" s="148">
        <f t="shared" si="8"/>
        <v>-2777.7143913487671</v>
      </c>
      <c r="K35" s="148">
        <f t="shared" si="9"/>
        <v>-3126.5048756000615</v>
      </c>
      <c r="L35" s="149">
        <f t="shared" si="10"/>
        <v>-4.6552518921233181E-2</v>
      </c>
      <c r="M35" s="149">
        <f t="shared" si="11"/>
        <v>-4.3039920449217881E-2</v>
      </c>
      <c r="N35" s="149">
        <f t="shared" si="12"/>
        <v>-0.26856414716411087</v>
      </c>
      <c r="O35" s="160">
        <f t="shared" si="13"/>
        <v>-0.22409877898996786</v>
      </c>
      <c r="P35" s="147">
        <f t="shared" si="14"/>
        <v>-39311.839743863122</v>
      </c>
      <c r="Q35" s="161">
        <v>76381.231381999896</v>
      </c>
      <c r="R35" s="147">
        <v>52967.707241719902</v>
      </c>
      <c r="S35" s="147">
        <v>53264.929473129901</v>
      </c>
      <c r="T35" s="147">
        <v>76381.231379999997</v>
      </c>
      <c r="U35" s="148">
        <v>59547.363825</v>
      </c>
      <c r="V35" s="148">
        <v>59556.361153639897</v>
      </c>
      <c r="W35" s="148">
        <f t="shared" si="15"/>
        <v>-23413.524140279995</v>
      </c>
      <c r="X35" s="148">
        <f t="shared" si="16"/>
        <v>297.22223140999995</v>
      </c>
      <c r="Y35" s="148">
        <f t="shared" si="17"/>
        <v>-6579.6565832800989</v>
      </c>
      <c r="Z35" s="148">
        <f t="shared" si="18"/>
        <v>-6291.4316805099952</v>
      </c>
      <c r="AA35" s="149">
        <f t="shared" si="19"/>
        <v>5.611385632638701E-3</v>
      </c>
      <c r="AB35" s="149">
        <f t="shared" si="20"/>
        <v>1.5109533087540161E-4</v>
      </c>
      <c r="AC35" s="149">
        <f t="shared" si="21"/>
        <v>-0.30653504423336198</v>
      </c>
      <c r="AD35" s="149">
        <f t="shared" si="22"/>
        <v>-0.22039272280451677</v>
      </c>
      <c r="AE35" s="150">
        <f t="shared" si="23"/>
        <v>-16833.867554999997</v>
      </c>
      <c r="AF35" s="147">
        <v>7672.3061260000004</v>
      </c>
      <c r="AG35" s="147">
        <v>7587.3690483759101</v>
      </c>
      <c r="AH35" s="147">
        <v>7328.1010888672999</v>
      </c>
      <c r="AI35" s="147">
        <v>7544.5061260000002</v>
      </c>
      <c r="AJ35" s="148">
        <v>7544.4268650000004</v>
      </c>
      <c r="AK35" s="148">
        <v>7549.4409294222896</v>
      </c>
      <c r="AL35" s="148">
        <f t="shared" si="24"/>
        <v>-84.937077624090307</v>
      </c>
      <c r="AM35" s="148">
        <f t="shared" si="25"/>
        <v>-259.26795950861015</v>
      </c>
      <c r="AN35" s="148">
        <f t="shared" si="26"/>
        <v>42.942183375909735</v>
      </c>
      <c r="AO35" s="148">
        <f t="shared" si="27"/>
        <v>-221.33984055498968</v>
      </c>
      <c r="AP35" s="149">
        <f t="shared" si="28"/>
        <v>-3.4170996277570934E-2</v>
      </c>
      <c r="AQ35" s="149">
        <f t="shared" si="29"/>
        <v>6.6460508028123963E-4</v>
      </c>
      <c r="AR35" s="149">
        <f t="shared" si="30"/>
        <v>-1.1070605920722395E-2</v>
      </c>
      <c r="AS35" s="149">
        <f t="shared" si="31"/>
        <v>-1.0505790395836489E-5</v>
      </c>
      <c r="AT35" s="151"/>
      <c r="AU35" s="147">
        <v>22993.2312157243</v>
      </c>
      <c r="AV35" s="147">
        <v>16775.773352298002</v>
      </c>
      <c r="AW35" s="147">
        <v>16289.0870647952</v>
      </c>
      <c r="AX35" s="147">
        <v>22993.2312157243</v>
      </c>
      <c r="AY35" s="148">
        <v>16776.333739999998</v>
      </c>
      <c r="AZ35" s="148">
        <v>15778.714554894401</v>
      </c>
      <c r="BA35" s="148">
        <f t="shared" si="32"/>
        <v>-6217.457863426298</v>
      </c>
      <c r="BB35" s="148">
        <f t="shared" si="33"/>
        <v>-486.68628750280186</v>
      </c>
      <c r="BC35" s="148">
        <f t="shared" si="34"/>
        <v>-0.56038770199666033</v>
      </c>
      <c r="BD35" s="148">
        <f t="shared" si="35"/>
        <v>510.37250990079883</v>
      </c>
      <c r="BE35" s="149">
        <f t="shared" si="36"/>
        <v>-2.9011257918320286E-2</v>
      </c>
      <c r="BF35" s="149">
        <f t="shared" si="37"/>
        <v>-5.9465864268482146E-2</v>
      </c>
      <c r="BG35" s="149">
        <f t="shared" si="38"/>
        <v>-0.27040383341921892</v>
      </c>
      <c r="BH35" s="149">
        <f t="shared" si="39"/>
        <v>-0.27037946156400905</v>
      </c>
      <c r="BI35" s="152"/>
      <c r="BJ35" s="147">
        <v>0</v>
      </c>
      <c r="BK35" s="147">
        <v>0</v>
      </c>
      <c r="BL35" s="147">
        <v>0</v>
      </c>
      <c r="BM35" s="147">
        <v>0</v>
      </c>
      <c r="BN35" s="148">
        <v>0</v>
      </c>
      <c r="BO35" s="148">
        <v>0</v>
      </c>
      <c r="BP35" s="148">
        <f t="shared" si="40"/>
        <v>0</v>
      </c>
      <c r="BQ35" s="148">
        <f t="shared" si="41"/>
        <v>0</v>
      </c>
      <c r="BR35" s="148">
        <f t="shared" si="42"/>
        <v>0</v>
      </c>
      <c r="BS35" s="148">
        <f t="shared" si="43"/>
        <v>0</v>
      </c>
      <c r="BT35" s="149">
        <f t="shared" si="44"/>
        <v>0</v>
      </c>
      <c r="BU35" s="149">
        <f t="shared" si="45"/>
        <v>0</v>
      </c>
      <c r="BV35" s="149">
        <f t="shared" si="46"/>
        <v>0</v>
      </c>
      <c r="BW35" s="149">
        <f t="shared" si="47"/>
        <v>0</v>
      </c>
      <c r="BX35" s="153"/>
      <c r="BY35" s="147">
        <v>10046.2566479455</v>
      </c>
      <c r="BZ35" s="147">
        <v>9828.3331713502794</v>
      </c>
      <c r="CA35" s="147">
        <v>9236.7872922786792</v>
      </c>
      <c r="CB35" s="147">
        <v>10046.256649999999</v>
      </c>
      <c r="CC35" s="148">
        <v>10017.653332484781</v>
      </c>
      <c r="CD35" s="148">
        <v>10009.0723075715</v>
      </c>
      <c r="CE35" s="148">
        <f t="shared" si="48"/>
        <v>-217.92347659522056</v>
      </c>
      <c r="CF35" s="148">
        <f t="shared" si="49"/>
        <v>-591.54587907160021</v>
      </c>
      <c r="CG35" s="148">
        <f t="shared" si="50"/>
        <v>-189.32016113450118</v>
      </c>
      <c r="CH35" s="148">
        <f t="shared" si="51"/>
        <v>-772.28501529282039</v>
      </c>
      <c r="CI35" s="149">
        <f t="shared" si="52"/>
        <v>-6.0187813005359261E-2</v>
      </c>
      <c r="CJ35" s="149">
        <f t="shared" si="53"/>
        <v>-8.5659032394890824E-4</v>
      </c>
      <c r="CK35" s="149">
        <f t="shared" si="54"/>
        <v>-2.1692007703166413E-2</v>
      </c>
      <c r="CL35" s="149">
        <f t="shared" si="55"/>
        <v>-2.8471617351343305E-3</v>
      </c>
      <c r="CM35" s="150"/>
      <c r="CN35" s="147">
        <v>240.4020999999999</v>
      </c>
      <c r="CO35" s="147">
        <v>240.4020999999999</v>
      </c>
      <c r="CP35" s="147">
        <v>240.4020999999999</v>
      </c>
      <c r="CQ35" s="147">
        <v>240.4020999999999</v>
      </c>
      <c r="CR35" s="147">
        <v>240.4020999999999</v>
      </c>
      <c r="CS35" s="147">
        <v>240.4020999999999</v>
      </c>
      <c r="CT35" s="148">
        <f t="shared" si="56"/>
        <v>0</v>
      </c>
      <c r="CU35" s="148">
        <f t="shared" si="57"/>
        <v>0</v>
      </c>
      <c r="CV35" s="148">
        <f t="shared" si="58"/>
        <v>0</v>
      </c>
      <c r="CW35" s="148">
        <f t="shared" si="59"/>
        <v>0</v>
      </c>
      <c r="CX35" s="149">
        <f t="shared" si="60"/>
        <v>0</v>
      </c>
      <c r="CY35" s="149">
        <f t="shared" si="61"/>
        <v>0</v>
      </c>
      <c r="CZ35" s="149">
        <f t="shared" si="62"/>
        <v>0</v>
      </c>
      <c r="DA35" s="149">
        <f t="shared" si="63"/>
        <v>0</v>
      </c>
      <c r="DB35" s="151"/>
      <c r="DC35" s="147">
        <v>28313.497076531501</v>
      </c>
      <c r="DD35" s="147">
        <v>16059.763567391909</v>
      </c>
      <c r="DE35" s="147">
        <v>13572.8040956604</v>
      </c>
      <c r="DF35" s="147">
        <v>21574.68508262359</v>
      </c>
      <c r="DG35" s="148">
        <v>12110.88301</v>
      </c>
      <c r="DH35" s="148">
        <v>9924.6249448034505</v>
      </c>
      <c r="DI35" s="148">
        <f t="shared" si="64"/>
        <v>-12253.733509139593</v>
      </c>
      <c r="DJ35" s="148">
        <f t="shared" si="65"/>
        <v>-2486.9594717315085</v>
      </c>
      <c r="DK35" s="148">
        <f t="shared" si="66"/>
        <v>3948.880557391909</v>
      </c>
      <c r="DL35" s="148">
        <f t="shared" si="67"/>
        <v>3648.1791508569495</v>
      </c>
      <c r="DM35" s="149">
        <f t="shared" si="68"/>
        <v>-0.15485654326699336</v>
      </c>
      <c r="DN35" s="149">
        <f t="shared" si="69"/>
        <v>-0.18052012090211325</v>
      </c>
      <c r="DO35" s="149">
        <f t="shared" si="70"/>
        <v>-0.43278770813854961</v>
      </c>
      <c r="DP35" s="149">
        <f t="shared" si="71"/>
        <v>-0.43865308051452423</v>
      </c>
      <c r="DQ35" s="151"/>
      <c r="DR35" s="147">
        <v>36641.614866685202</v>
      </c>
      <c r="DS35" s="147">
        <v>29873.024807999998</v>
      </c>
      <c r="DT35" s="147">
        <v>27193.304344049098</v>
      </c>
      <c r="DU35" s="147">
        <v>36641.614869999998</v>
      </c>
      <c r="DV35" s="148">
        <v>29873.024807999998</v>
      </c>
      <c r="DW35" s="148">
        <v>27193.304344049098</v>
      </c>
      <c r="DX35" s="148">
        <f t="shared" si="72"/>
        <v>-6768.590058685204</v>
      </c>
      <c r="DY35" s="148">
        <f t="shared" si="73"/>
        <v>-2679.7204639509</v>
      </c>
      <c r="DZ35" s="148">
        <f t="shared" si="74"/>
        <v>0</v>
      </c>
      <c r="EA35" s="148">
        <f t="shared" si="75"/>
        <v>0</v>
      </c>
      <c r="EB35" s="149">
        <f t="shared" si="76"/>
        <v>-8.9703686893912088E-2</v>
      </c>
      <c r="EC35" s="149">
        <f t="shared" si="77"/>
        <v>-8.9703686893912088E-2</v>
      </c>
      <c r="ED35" s="149">
        <f t="shared" si="78"/>
        <v>-0.18472411991970503</v>
      </c>
      <c r="EE35" s="149">
        <f t="shared" si="79"/>
        <v>-0.18472411999345922</v>
      </c>
      <c r="EF35" s="150"/>
      <c r="EG35" s="147">
        <v>0</v>
      </c>
      <c r="EH35" s="147">
        <v>0</v>
      </c>
      <c r="EI35" s="147">
        <v>0</v>
      </c>
      <c r="EJ35" s="147">
        <v>0</v>
      </c>
      <c r="EK35" s="147">
        <v>0</v>
      </c>
      <c r="EL35" s="147">
        <v>0</v>
      </c>
      <c r="EM35" s="148">
        <f t="shared" si="80"/>
        <v>0</v>
      </c>
      <c r="EN35" s="148">
        <f t="shared" si="81"/>
        <v>0</v>
      </c>
      <c r="EO35" s="148">
        <f t="shared" si="82"/>
        <v>0</v>
      </c>
      <c r="EP35" s="148">
        <f t="shared" si="83"/>
        <v>0</v>
      </c>
      <c r="EQ35" s="149">
        <f t="shared" si="84"/>
        <v>0</v>
      </c>
      <c r="ER35" s="149">
        <f t="shared" si="85"/>
        <v>0</v>
      </c>
      <c r="ES35" s="149">
        <f t="shared" si="86"/>
        <v>0</v>
      </c>
      <c r="ET35" s="149">
        <f t="shared" si="87"/>
        <v>0</v>
      </c>
      <c r="EU35" s="151"/>
      <c r="EV35" s="147">
        <v>0</v>
      </c>
      <c r="EW35" s="147">
        <v>0</v>
      </c>
      <c r="EX35" s="147">
        <v>0</v>
      </c>
      <c r="EY35" s="147">
        <v>0</v>
      </c>
      <c r="EZ35" s="147">
        <v>0</v>
      </c>
      <c r="FA35" s="147">
        <v>0</v>
      </c>
      <c r="FB35" s="148">
        <f t="shared" si="88"/>
        <v>0</v>
      </c>
      <c r="FC35" s="148">
        <f t="shared" si="89"/>
        <v>0</v>
      </c>
      <c r="FD35" s="148">
        <f t="shared" si="90"/>
        <v>0</v>
      </c>
      <c r="FE35" s="148">
        <f t="shared" si="91"/>
        <v>0</v>
      </c>
      <c r="FF35" s="149">
        <f t="shared" si="92"/>
        <v>0</v>
      </c>
      <c r="FG35" s="149">
        <f t="shared" si="93"/>
        <v>0</v>
      </c>
      <c r="FH35" s="149">
        <f t="shared" si="94"/>
        <v>0</v>
      </c>
      <c r="FI35" s="149">
        <f t="shared" si="95"/>
        <v>0</v>
      </c>
      <c r="FJ35" s="151"/>
    </row>
    <row r="36" spans="1:166" s="144" customFormat="1">
      <c r="A36" s="154" t="s">
        <v>33</v>
      </c>
      <c r="B36" s="147">
        <f t="shared" si="96"/>
        <v>906326.78382834722</v>
      </c>
      <c r="C36" s="147">
        <f t="shared" si="97"/>
        <v>560717.94001148804</v>
      </c>
      <c r="D36" s="147">
        <f t="shared" si="98"/>
        <v>522450.13145190984</v>
      </c>
      <c r="E36" s="147">
        <f t="shared" si="99"/>
        <v>816320.51657695207</v>
      </c>
      <c r="F36" s="147">
        <f t="shared" si="100"/>
        <v>552945.22340162611</v>
      </c>
      <c r="G36" s="147">
        <f t="shared" si="101"/>
        <v>518860.9116454607</v>
      </c>
      <c r="H36" s="148">
        <f t="shared" si="6"/>
        <v>-345608.84381685918</v>
      </c>
      <c r="I36" s="148">
        <f t="shared" si="7"/>
        <v>-38267.808559578203</v>
      </c>
      <c r="J36" s="148">
        <f t="shared" si="8"/>
        <v>7772.7166098619346</v>
      </c>
      <c r="K36" s="148">
        <f t="shared" si="9"/>
        <v>3589.2198064491386</v>
      </c>
      <c r="L36" s="149">
        <f t="shared" si="10"/>
        <v>-6.8247876211690622E-2</v>
      </c>
      <c r="M36" s="149">
        <f t="shared" si="11"/>
        <v>-6.1641389261823165E-2</v>
      </c>
      <c r="N36" s="149">
        <f t="shared" si="12"/>
        <v>-0.3813291739619552</v>
      </c>
      <c r="O36" s="160">
        <f t="shared" si="13"/>
        <v>-0.32263711106971593</v>
      </c>
      <c r="P36" s="147">
        <f t="shared" si="14"/>
        <v>-263375.29317532596</v>
      </c>
      <c r="Q36" s="161">
        <v>258943.546811826</v>
      </c>
      <c r="R36" s="147">
        <v>103192.09291463</v>
      </c>
      <c r="S36" s="147">
        <v>104149.38330944</v>
      </c>
      <c r="T36" s="147">
        <v>258687.4368</v>
      </c>
      <c r="U36" s="148">
        <v>159627.40351400001</v>
      </c>
      <c r="V36" s="148">
        <v>164945.14044646901</v>
      </c>
      <c r="W36" s="148">
        <f t="shared" si="15"/>
        <v>-155751.45389719598</v>
      </c>
      <c r="X36" s="148">
        <f t="shared" si="16"/>
        <v>957.29039480999927</v>
      </c>
      <c r="Y36" s="148">
        <f t="shared" si="17"/>
        <v>-56435.310599370001</v>
      </c>
      <c r="Z36" s="148">
        <f t="shared" si="18"/>
        <v>-60795.75713702901</v>
      </c>
      <c r="AA36" s="149">
        <f t="shared" si="19"/>
        <v>9.2767804952067212E-3</v>
      </c>
      <c r="AB36" s="149">
        <f t="shared" si="20"/>
        <v>3.3313433755142299E-2</v>
      </c>
      <c r="AC36" s="149">
        <f t="shared" si="21"/>
        <v>-0.60148806878891015</v>
      </c>
      <c r="AD36" s="149">
        <f t="shared" si="22"/>
        <v>-0.38293329784927532</v>
      </c>
      <c r="AE36" s="150">
        <f t="shared" si="23"/>
        <v>-99060.033285999991</v>
      </c>
      <c r="AF36" s="147">
        <v>71089.619808009404</v>
      </c>
      <c r="AG36" s="147">
        <v>64088.535359266301</v>
      </c>
      <c r="AH36" s="147">
        <v>62913.093587420699</v>
      </c>
      <c r="AI36" s="147">
        <v>71715.499809999994</v>
      </c>
      <c r="AJ36" s="148">
        <v>69075.036810000005</v>
      </c>
      <c r="AK36" s="148">
        <v>69156.8267722819</v>
      </c>
      <c r="AL36" s="148">
        <f t="shared" si="24"/>
        <v>-7001.0844487431023</v>
      </c>
      <c r="AM36" s="148">
        <f t="shared" si="25"/>
        <v>-1175.4417718456025</v>
      </c>
      <c r="AN36" s="148">
        <f t="shared" si="26"/>
        <v>-4986.5014507337037</v>
      </c>
      <c r="AO36" s="148">
        <f t="shared" si="27"/>
        <v>-6243.7331848612012</v>
      </c>
      <c r="AP36" s="149">
        <f t="shared" si="28"/>
        <v>-1.834090551853515E-2</v>
      </c>
      <c r="AQ36" s="149">
        <f t="shared" si="29"/>
        <v>1.1840741034546106E-3</v>
      </c>
      <c r="AR36" s="149">
        <f t="shared" si="30"/>
        <v>-9.8482513588493206E-2</v>
      </c>
      <c r="AS36" s="149">
        <f t="shared" si="31"/>
        <v>-3.681858185462724E-2</v>
      </c>
      <c r="AT36" s="151"/>
      <c r="AU36" s="147">
        <v>86353.279488525499</v>
      </c>
      <c r="AV36" s="147">
        <v>69339.844660916206</v>
      </c>
      <c r="AW36" s="147">
        <v>66272.930162151795</v>
      </c>
      <c r="AX36" s="147">
        <v>86353.279488525499</v>
      </c>
      <c r="AY36" s="148">
        <v>69340.236189999996</v>
      </c>
      <c r="AZ36" s="148">
        <v>64406.7298904665</v>
      </c>
      <c r="BA36" s="148">
        <f t="shared" si="32"/>
        <v>-17013.434827609293</v>
      </c>
      <c r="BB36" s="148">
        <f t="shared" si="33"/>
        <v>-3066.9144987644104</v>
      </c>
      <c r="BC36" s="148">
        <f t="shared" si="34"/>
        <v>-0.39152908379037399</v>
      </c>
      <c r="BD36" s="148">
        <f t="shared" si="35"/>
        <v>1866.2002716852949</v>
      </c>
      <c r="BE36" s="149">
        <f t="shared" si="36"/>
        <v>-4.4230189925607004E-2</v>
      </c>
      <c r="BF36" s="149">
        <f t="shared" si="37"/>
        <v>-7.114925720782285E-2</v>
      </c>
      <c r="BG36" s="149">
        <f t="shared" si="38"/>
        <v>-0.19702129355573594</v>
      </c>
      <c r="BH36" s="149">
        <f t="shared" si="39"/>
        <v>-0.19701675951735187</v>
      </c>
      <c r="BI36" s="152"/>
      <c r="BJ36" s="147">
        <v>2498.4560999999999</v>
      </c>
      <c r="BK36" s="147">
        <v>2591.95744863749</v>
      </c>
      <c r="BL36" s="147">
        <v>2639.7740665213</v>
      </c>
      <c r="BM36" s="147">
        <v>2504.77840498059</v>
      </c>
      <c r="BN36" s="148">
        <v>2808.560532</v>
      </c>
      <c r="BO36" s="148">
        <v>2897.5510583492901</v>
      </c>
      <c r="BP36" s="148">
        <f t="shared" si="40"/>
        <v>93.501348637490082</v>
      </c>
      <c r="BQ36" s="148">
        <f t="shared" si="41"/>
        <v>47.816617883810068</v>
      </c>
      <c r="BR36" s="148">
        <f t="shared" si="42"/>
        <v>-216.60308336251001</v>
      </c>
      <c r="BS36" s="148">
        <f t="shared" si="43"/>
        <v>-257.77699182799006</v>
      </c>
      <c r="BT36" s="149">
        <f t="shared" si="44"/>
        <v>1.8448072096610132E-2</v>
      </c>
      <c r="BU36" s="149">
        <f t="shared" si="45"/>
        <v>3.1685457847660921E-2</v>
      </c>
      <c r="BV36" s="149">
        <f t="shared" si="46"/>
        <v>3.7423650804787038E-2</v>
      </c>
      <c r="BW36" s="149">
        <f t="shared" si="47"/>
        <v>0.12128103883974678</v>
      </c>
      <c r="BX36" s="152"/>
      <c r="BY36" s="147">
        <v>41466.307006001902</v>
      </c>
      <c r="BZ36" s="147">
        <v>41091.189416369401</v>
      </c>
      <c r="CA36" s="147">
        <v>40187.984609070299</v>
      </c>
      <c r="CB36" s="147">
        <v>41466.307009999997</v>
      </c>
      <c r="CC36" s="148">
        <v>41378.037390626116</v>
      </c>
      <c r="CD36" s="148">
        <v>41351.539654156302</v>
      </c>
      <c r="CE36" s="148">
        <f t="shared" si="48"/>
        <v>-375.11758963250031</v>
      </c>
      <c r="CF36" s="148">
        <f t="shared" si="49"/>
        <v>-903.20480729910196</v>
      </c>
      <c r="CG36" s="148">
        <f t="shared" si="50"/>
        <v>-286.84797425671422</v>
      </c>
      <c r="CH36" s="148">
        <f t="shared" si="51"/>
        <v>-1163.5550450860028</v>
      </c>
      <c r="CI36" s="149">
        <f t="shared" si="52"/>
        <v>-2.1980498012532448E-2</v>
      </c>
      <c r="CJ36" s="149">
        <f t="shared" si="53"/>
        <v>-6.4038166478664965E-4</v>
      </c>
      <c r="CK36" s="149">
        <f t="shared" si="54"/>
        <v>-9.0463225861469928E-3</v>
      </c>
      <c r="CL36" s="149">
        <f t="shared" si="55"/>
        <v>-2.1287070332208285E-3</v>
      </c>
      <c r="CM36" s="150"/>
      <c r="CN36" s="147">
        <v>81.248700000000028</v>
      </c>
      <c r="CO36" s="147">
        <v>81.248700000000028</v>
      </c>
      <c r="CP36" s="147">
        <v>81.248700000000028</v>
      </c>
      <c r="CQ36" s="147">
        <v>81.248700000000028</v>
      </c>
      <c r="CR36" s="147">
        <v>81.248700000000028</v>
      </c>
      <c r="CS36" s="147">
        <v>81.248700000000028</v>
      </c>
      <c r="CT36" s="148">
        <f t="shared" si="56"/>
        <v>0</v>
      </c>
      <c r="CU36" s="148">
        <f t="shared" si="57"/>
        <v>0</v>
      </c>
      <c r="CV36" s="148">
        <f t="shared" si="58"/>
        <v>0</v>
      </c>
      <c r="CW36" s="148">
        <f t="shared" si="59"/>
        <v>0</v>
      </c>
      <c r="CX36" s="149">
        <f t="shared" si="60"/>
        <v>0</v>
      </c>
      <c r="CY36" s="149">
        <f t="shared" si="61"/>
        <v>0</v>
      </c>
      <c r="CZ36" s="149">
        <f t="shared" si="62"/>
        <v>0</v>
      </c>
      <c r="DA36" s="149">
        <f t="shared" si="63"/>
        <v>0</v>
      </c>
      <c r="DB36" s="151"/>
      <c r="DC36" s="147">
        <v>360764.86380051699</v>
      </c>
      <c r="DD36" s="147">
        <v>218831.91594666865</v>
      </c>
      <c r="DE36" s="147">
        <v>192609.98936588501</v>
      </c>
      <c r="DF36" s="147">
        <v>270382.50425344601</v>
      </c>
      <c r="DG36" s="148">
        <v>149133.5447</v>
      </c>
      <c r="DH36" s="148">
        <v>122426.147472317</v>
      </c>
      <c r="DI36" s="148">
        <f t="shared" si="64"/>
        <v>-141932.94785384834</v>
      </c>
      <c r="DJ36" s="148">
        <f t="shared" si="65"/>
        <v>-26221.926580783649</v>
      </c>
      <c r="DK36" s="148">
        <f t="shared" si="66"/>
        <v>69698.371246668656</v>
      </c>
      <c r="DL36" s="148">
        <f t="shared" si="67"/>
        <v>70183.841893568009</v>
      </c>
      <c r="DM36" s="149">
        <f t="shared" si="68"/>
        <v>-0.11982679248293093</v>
      </c>
      <c r="DN36" s="149">
        <f t="shared" si="69"/>
        <v>-0.17908376872157189</v>
      </c>
      <c r="DO36" s="149">
        <f t="shared" si="70"/>
        <v>-0.39342231490794349</v>
      </c>
      <c r="DP36" s="149">
        <f t="shared" si="71"/>
        <v>-0.44843493068542617</v>
      </c>
      <c r="DQ36" s="151"/>
      <c r="DR36" s="147">
        <v>85129.462113467496</v>
      </c>
      <c r="DS36" s="147">
        <v>61501.155565000001</v>
      </c>
      <c r="DT36" s="147">
        <v>53595.727651420697</v>
      </c>
      <c r="DU36" s="147">
        <v>85129.462109999993</v>
      </c>
      <c r="DV36" s="148">
        <v>61501.155565000001</v>
      </c>
      <c r="DW36" s="148">
        <v>53595.727651420697</v>
      </c>
      <c r="DX36" s="148">
        <f t="shared" si="72"/>
        <v>-23628.306548467495</v>
      </c>
      <c r="DY36" s="148">
        <f t="shared" si="73"/>
        <v>-7905.427913579304</v>
      </c>
      <c r="DZ36" s="148">
        <f t="shared" si="74"/>
        <v>0</v>
      </c>
      <c r="EA36" s="148">
        <f t="shared" si="75"/>
        <v>0</v>
      </c>
      <c r="EB36" s="149">
        <f t="shared" si="76"/>
        <v>-0.12854112806423826</v>
      </c>
      <c r="EC36" s="149">
        <f t="shared" si="77"/>
        <v>-0.12854112806423826</v>
      </c>
      <c r="ED36" s="149">
        <f t="shared" si="78"/>
        <v>-0.27755733399294547</v>
      </c>
      <c r="EE36" s="149">
        <f t="shared" si="79"/>
        <v>-0.27755733396351884</v>
      </c>
      <c r="EF36" s="150"/>
      <c r="EG36" s="147">
        <v>0</v>
      </c>
      <c r="EH36" s="147">
        <v>0</v>
      </c>
      <c r="EI36" s="147">
        <v>0</v>
      </c>
      <c r="EJ36" s="147">
        <v>0</v>
      </c>
      <c r="EK36" s="147">
        <v>0</v>
      </c>
      <c r="EL36" s="147">
        <v>0</v>
      </c>
      <c r="EM36" s="148">
        <f t="shared" si="80"/>
        <v>0</v>
      </c>
      <c r="EN36" s="148">
        <f t="shared" si="81"/>
        <v>0</v>
      </c>
      <c r="EO36" s="148">
        <f t="shared" si="82"/>
        <v>0</v>
      </c>
      <c r="EP36" s="148">
        <f t="shared" si="83"/>
        <v>0</v>
      </c>
      <c r="EQ36" s="149">
        <f t="shared" si="84"/>
        <v>0</v>
      </c>
      <c r="ER36" s="149">
        <f t="shared" si="85"/>
        <v>0</v>
      </c>
      <c r="ES36" s="149">
        <f t="shared" si="86"/>
        <v>0</v>
      </c>
      <c r="ET36" s="149">
        <f t="shared" si="87"/>
        <v>0</v>
      </c>
      <c r="EU36" s="151"/>
      <c r="EV36" s="147">
        <v>0</v>
      </c>
      <c r="EW36" s="147">
        <v>0</v>
      </c>
      <c r="EX36" s="147">
        <v>0</v>
      </c>
      <c r="EY36" s="147">
        <v>0</v>
      </c>
      <c r="EZ36" s="147">
        <v>0</v>
      </c>
      <c r="FA36" s="147">
        <v>0</v>
      </c>
      <c r="FB36" s="148">
        <f t="shared" si="88"/>
        <v>0</v>
      </c>
      <c r="FC36" s="148">
        <f t="shared" si="89"/>
        <v>0</v>
      </c>
      <c r="FD36" s="148">
        <f t="shared" si="90"/>
        <v>0</v>
      </c>
      <c r="FE36" s="148">
        <f t="shared" si="91"/>
        <v>0</v>
      </c>
      <c r="FF36" s="149">
        <f t="shared" si="92"/>
        <v>0</v>
      </c>
      <c r="FG36" s="149">
        <f t="shared" si="93"/>
        <v>0</v>
      </c>
      <c r="FH36" s="149">
        <f t="shared" si="94"/>
        <v>0</v>
      </c>
      <c r="FI36" s="149">
        <f t="shared" si="95"/>
        <v>0</v>
      </c>
      <c r="FJ36" s="151"/>
    </row>
    <row r="37" spans="1:166" s="144" customFormat="1">
      <c r="A37" s="154" t="s">
        <v>34</v>
      </c>
      <c r="B37" s="147">
        <f t="shared" si="96"/>
        <v>434283.86540198431</v>
      </c>
      <c r="C37" s="147">
        <f t="shared" si="97"/>
        <v>344446.94223632343</v>
      </c>
      <c r="D37" s="147">
        <f t="shared" si="98"/>
        <v>328682.51327315881</v>
      </c>
      <c r="E37" s="147">
        <f t="shared" si="99"/>
        <v>428616.72747555043</v>
      </c>
      <c r="F37" s="147">
        <f t="shared" si="100"/>
        <v>369166.60352189286</v>
      </c>
      <c r="G37" s="147">
        <f t="shared" si="101"/>
        <v>347790.56888030213</v>
      </c>
      <c r="H37" s="148">
        <f t="shared" si="6"/>
        <v>-89836.923165660875</v>
      </c>
      <c r="I37" s="148">
        <f t="shared" si="7"/>
        <v>-15764.428963164624</v>
      </c>
      <c r="J37" s="148">
        <f t="shared" si="8"/>
        <v>-24719.661285569426</v>
      </c>
      <c r="K37" s="148">
        <f t="shared" si="9"/>
        <v>-19108.055607143324</v>
      </c>
      <c r="L37" s="149">
        <f t="shared" si="10"/>
        <v>-4.57673651007438E-2</v>
      </c>
      <c r="M37" s="149">
        <f t="shared" si="11"/>
        <v>-5.7903489745986879E-2</v>
      </c>
      <c r="N37" s="149">
        <f t="shared" si="12"/>
        <v>-0.20686221691083437</v>
      </c>
      <c r="O37" s="160">
        <f t="shared" si="13"/>
        <v>-0.13870229541391099</v>
      </c>
      <c r="P37" s="147">
        <f t="shared" si="14"/>
        <v>-59450.123953657574</v>
      </c>
      <c r="Q37" s="161">
        <v>86203.949542410002</v>
      </c>
      <c r="R37" s="147">
        <v>66365.028723209907</v>
      </c>
      <c r="S37" s="147">
        <v>66966.029704169996</v>
      </c>
      <c r="T37" s="147">
        <v>86203.949540000001</v>
      </c>
      <c r="U37" s="148">
        <v>86857.794911000005</v>
      </c>
      <c r="V37" s="148">
        <v>81122.304510050002</v>
      </c>
      <c r="W37" s="148">
        <f t="shared" si="15"/>
        <v>-19838.920819200095</v>
      </c>
      <c r="X37" s="148">
        <f t="shared" si="16"/>
        <v>601.00098096008878</v>
      </c>
      <c r="Y37" s="148">
        <f t="shared" si="17"/>
        <v>-20492.766187790097</v>
      </c>
      <c r="Z37" s="148">
        <f t="shared" si="18"/>
        <v>-14156.274805880006</v>
      </c>
      <c r="AA37" s="149">
        <f t="shared" si="19"/>
        <v>9.055989163610504E-3</v>
      </c>
      <c r="AB37" s="149">
        <f t="shared" si="20"/>
        <v>-6.6033110866180161E-2</v>
      </c>
      <c r="AC37" s="149">
        <f t="shared" si="21"/>
        <v>-0.23013934888725585</v>
      </c>
      <c r="AD37" s="149">
        <f t="shared" si="22"/>
        <v>7.5848655947789081E-3</v>
      </c>
      <c r="AE37" s="150">
        <f t="shared" si="23"/>
        <v>653.84537100000307</v>
      </c>
      <c r="AF37" s="147">
        <v>73464.901126899902</v>
      </c>
      <c r="AG37" s="147">
        <v>68438.873753808497</v>
      </c>
      <c r="AH37" s="147">
        <v>68904.414306401493</v>
      </c>
      <c r="AI37" s="147">
        <v>73464.901129999998</v>
      </c>
      <c r="AJ37" s="148">
        <v>71807.718670000002</v>
      </c>
      <c r="AK37" s="148">
        <v>72524.566001755506</v>
      </c>
      <c r="AL37" s="148">
        <f t="shared" si="24"/>
        <v>-5026.027373091405</v>
      </c>
      <c r="AM37" s="148">
        <f t="shared" si="25"/>
        <v>465.54055259299639</v>
      </c>
      <c r="AN37" s="148">
        <f t="shared" si="26"/>
        <v>-3368.844916191505</v>
      </c>
      <c r="AO37" s="148">
        <f t="shared" si="27"/>
        <v>-3620.1516953540122</v>
      </c>
      <c r="AP37" s="149">
        <f t="shared" si="28"/>
        <v>6.8022824903235628E-3</v>
      </c>
      <c r="AQ37" s="149">
        <f t="shared" si="29"/>
        <v>9.9828729422508401E-3</v>
      </c>
      <c r="AR37" s="149">
        <f t="shared" si="30"/>
        <v>-6.8413994928131411E-2</v>
      </c>
      <c r="AS37" s="149">
        <f t="shared" si="31"/>
        <v>-2.2557472133087404E-2</v>
      </c>
      <c r="AT37" s="151"/>
      <c r="AU37" s="147">
        <v>25800.2909290401</v>
      </c>
      <c r="AV37" s="147">
        <v>19433.639178036599</v>
      </c>
      <c r="AW37" s="147">
        <v>18883.533212104201</v>
      </c>
      <c r="AX37" s="147">
        <v>25800.2909290401</v>
      </c>
      <c r="AY37" s="148">
        <v>19434.205099999999</v>
      </c>
      <c r="AZ37" s="148">
        <v>18343.600752984799</v>
      </c>
      <c r="BA37" s="148">
        <f t="shared" si="32"/>
        <v>-6366.651751003501</v>
      </c>
      <c r="BB37" s="148">
        <f t="shared" si="33"/>
        <v>-550.10596593239825</v>
      </c>
      <c r="BC37" s="148">
        <f t="shared" si="34"/>
        <v>-0.56592196339988732</v>
      </c>
      <c r="BD37" s="148">
        <f t="shared" si="35"/>
        <v>539.93245911940176</v>
      </c>
      <c r="BE37" s="149">
        <f t="shared" si="36"/>
        <v>-2.8306894086729463E-2</v>
      </c>
      <c r="BF37" s="149">
        <f t="shared" si="37"/>
        <v>-5.6117774892434365E-2</v>
      </c>
      <c r="BG37" s="149">
        <f t="shared" si="38"/>
        <v>-0.24676666509358514</v>
      </c>
      <c r="BH37" s="149">
        <f t="shared" si="39"/>
        <v>-0.24674473038110625</v>
      </c>
      <c r="BI37" s="152"/>
      <c r="BJ37" s="147">
        <v>0</v>
      </c>
      <c r="BK37" s="147">
        <v>0</v>
      </c>
      <c r="BL37" s="147">
        <v>0</v>
      </c>
      <c r="BM37" s="147">
        <v>0</v>
      </c>
      <c r="BN37" s="148">
        <v>0</v>
      </c>
      <c r="BO37" s="148">
        <v>0</v>
      </c>
      <c r="BP37" s="148">
        <f t="shared" si="40"/>
        <v>0</v>
      </c>
      <c r="BQ37" s="148">
        <f t="shared" si="41"/>
        <v>0</v>
      </c>
      <c r="BR37" s="148">
        <f t="shared" si="42"/>
        <v>0</v>
      </c>
      <c r="BS37" s="148">
        <f t="shared" si="43"/>
        <v>0</v>
      </c>
      <c r="BT37" s="149">
        <f t="shared" si="44"/>
        <v>0</v>
      </c>
      <c r="BU37" s="149">
        <f t="shared" si="45"/>
        <v>0</v>
      </c>
      <c r="BV37" s="149">
        <f t="shared" si="46"/>
        <v>0</v>
      </c>
      <c r="BW37" s="149">
        <f t="shared" si="47"/>
        <v>0</v>
      </c>
      <c r="BX37" s="153"/>
      <c r="BY37" s="147">
        <v>67762.180592407996</v>
      </c>
      <c r="BZ37" s="147">
        <v>72326.214119654804</v>
      </c>
      <c r="CA37" s="147">
        <v>70099.939605527499</v>
      </c>
      <c r="CB37" s="147">
        <v>94574.237349999996</v>
      </c>
      <c r="CC37" s="148">
        <v>94527.508706892884</v>
      </c>
      <c r="CD37" s="148">
        <v>94513.489558672096</v>
      </c>
      <c r="CE37" s="148">
        <f t="shared" si="48"/>
        <v>4564.0335272468074</v>
      </c>
      <c r="CF37" s="148">
        <f t="shared" si="49"/>
        <v>-2226.2745141273044</v>
      </c>
      <c r="CG37" s="148">
        <f t="shared" si="50"/>
        <v>-22201.294587238081</v>
      </c>
      <c r="CH37" s="148">
        <f t="shared" si="51"/>
        <v>-24413.549953144597</v>
      </c>
      <c r="CI37" s="149">
        <f t="shared" si="52"/>
        <v>-3.0781018213454497E-2</v>
      </c>
      <c r="CJ37" s="149">
        <f t="shared" si="53"/>
        <v>-1.4830760286149456E-4</v>
      </c>
      <c r="CK37" s="149">
        <f t="shared" si="54"/>
        <v>6.7353699177711487E-2</v>
      </c>
      <c r="CL37" s="149">
        <f t="shared" si="55"/>
        <v>-4.9409484460528473E-4</v>
      </c>
      <c r="CM37" s="150"/>
      <c r="CN37" s="147">
        <v>1709.3228999999997</v>
      </c>
      <c r="CO37" s="147">
        <v>1709.3228999999997</v>
      </c>
      <c r="CP37" s="147">
        <v>1709.3228999999997</v>
      </c>
      <c r="CQ37" s="147">
        <v>1709.3228999999997</v>
      </c>
      <c r="CR37" s="147">
        <v>1709.3228999999997</v>
      </c>
      <c r="CS37" s="147">
        <v>1709.3228999999997</v>
      </c>
      <c r="CT37" s="148">
        <f t="shared" si="56"/>
        <v>0</v>
      </c>
      <c r="CU37" s="148">
        <f t="shared" si="57"/>
        <v>0</v>
      </c>
      <c r="CV37" s="148">
        <f t="shared" si="58"/>
        <v>0</v>
      </c>
      <c r="CW37" s="148">
        <f t="shared" si="59"/>
        <v>0</v>
      </c>
      <c r="CX37" s="149">
        <f t="shared" si="60"/>
        <v>0</v>
      </c>
      <c r="CY37" s="149">
        <f t="shared" si="61"/>
        <v>0</v>
      </c>
      <c r="CZ37" s="149">
        <f t="shared" si="62"/>
        <v>0</v>
      </c>
      <c r="DA37" s="149">
        <f t="shared" si="63"/>
        <v>0</v>
      </c>
      <c r="DB37" s="151"/>
      <c r="DC37" s="147">
        <v>149719.63526330801</v>
      </c>
      <c r="DD37" s="147">
        <v>92551.305337613594</v>
      </c>
      <c r="DE37" s="147">
        <v>80924.017436783397</v>
      </c>
      <c r="DF37" s="147">
        <v>117240.4405765103</v>
      </c>
      <c r="DG37" s="148">
        <v>71207.495009999999</v>
      </c>
      <c r="DH37" s="148">
        <v>58382.0290486675</v>
      </c>
      <c r="DI37" s="148">
        <f t="shared" si="64"/>
        <v>-57168.329925694416</v>
      </c>
      <c r="DJ37" s="148">
        <f t="shared" si="65"/>
        <v>-11627.287900830197</v>
      </c>
      <c r="DK37" s="148">
        <f t="shared" si="66"/>
        <v>21343.810327613595</v>
      </c>
      <c r="DL37" s="148">
        <f t="shared" si="67"/>
        <v>22541.988388115897</v>
      </c>
      <c r="DM37" s="149">
        <f t="shared" si="68"/>
        <v>-0.12563072836645098</v>
      </c>
      <c r="DN37" s="149">
        <f t="shared" si="69"/>
        <v>-0.18011398883686836</v>
      </c>
      <c r="DO37" s="149">
        <f t="shared" si="70"/>
        <v>-0.38183588829316856</v>
      </c>
      <c r="DP37" s="149">
        <f t="shared" si="71"/>
        <v>-0.39263709126433655</v>
      </c>
      <c r="DQ37" s="151"/>
      <c r="DR37" s="147">
        <v>29623.585047918299</v>
      </c>
      <c r="DS37" s="147">
        <v>23622.558224</v>
      </c>
      <c r="DT37" s="147">
        <v>21195.256108172201</v>
      </c>
      <c r="DU37" s="147">
        <v>29623.585050000002</v>
      </c>
      <c r="DV37" s="148">
        <v>23622.558224</v>
      </c>
      <c r="DW37" s="148">
        <v>21195.256108172201</v>
      </c>
      <c r="DX37" s="148">
        <f t="shared" si="72"/>
        <v>-6001.0268239182988</v>
      </c>
      <c r="DY37" s="148">
        <f t="shared" si="73"/>
        <v>-2427.3021158277988</v>
      </c>
      <c r="DZ37" s="148">
        <f t="shared" si="74"/>
        <v>0</v>
      </c>
      <c r="EA37" s="148">
        <f t="shared" si="75"/>
        <v>0</v>
      </c>
      <c r="EB37" s="149">
        <f t="shared" si="76"/>
        <v>-0.10275356685804306</v>
      </c>
      <c r="EC37" s="149">
        <f t="shared" si="77"/>
        <v>-0.10275356685804306</v>
      </c>
      <c r="ED37" s="149">
        <f t="shared" si="78"/>
        <v>-0.20257598174600414</v>
      </c>
      <c r="EE37" s="149">
        <f t="shared" si="79"/>
        <v>-0.20257598180204056</v>
      </c>
      <c r="EF37" s="150"/>
      <c r="EG37" s="147">
        <v>0</v>
      </c>
      <c r="EH37" s="147">
        <v>0</v>
      </c>
      <c r="EI37" s="147">
        <v>0</v>
      </c>
      <c r="EJ37" s="147">
        <v>0</v>
      </c>
      <c r="EK37" s="147">
        <v>0</v>
      </c>
      <c r="EL37" s="147">
        <v>0</v>
      </c>
      <c r="EM37" s="148">
        <f t="shared" si="80"/>
        <v>0</v>
      </c>
      <c r="EN37" s="148">
        <f t="shared" si="81"/>
        <v>0</v>
      </c>
      <c r="EO37" s="148">
        <f t="shared" si="82"/>
        <v>0</v>
      </c>
      <c r="EP37" s="148">
        <f t="shared" si="83"/>
        <v>0</v>
      </c>
      <c r="EQ37" s="149">
        <f t="shared" si="84"/>
        <v>0</v>
      </c>
      <c r="ER37" s="149">
        <f t="shared" si="85"/>
        <v>0</v>
      </c>
      <c r="ES37" s="149">
        <f t="shared" si="86"/>
        <v>0</v>
      </c>
      <c r="ET37" s="149">
        <f t="shared" si="87"/>
        <v>0</v>
      </c>
      <c r="EU37" s="151"/>
      <c r="EV37" s="147">
        <v>0</v>
      </c>
      <c r="EW37" s="147">
        <v>0</v>
      </c>
      <c r="EX37" s="147">
        <v>0</v>
      </c>
      <c r="EY37" s="147">
        <v>0</v>
      </c>
      <c r="EZ37" s="147">
        <v>0</v>
      </c>
      <c r="FA37" s="147">
        <v>0</v>
      </c>
      <c r="FB37" s="148">
        <f t="shared" si="88"/>
        <v>0</v>
      </c>
      <c r="FC37" s="148">
        <f t="shared" si="89"/>
        <v>0</v>
      </c>
      <c r="FD37" s="148">
        <f t="shared" si="90"/>
        <v>0</v>
      </c>
      <c r="FE37" s="148">
        <f t="shared" si="91"/>
        <v>0</v>
      </c>
      <c r="FF37" s="149">
        <f t="shared" si="92"/>
        <v>0</v>
      </c>
      <c r="FG37" s="149">
        <f t="shared" si="93"/>
        <v>0</v>
      </c>
      <c r="FH37" s="149">
        <f t="shared" si="94"/>
        <v>0</v>
      </c>
      <c r="FI37" s="149">
        <f t="shared" si="95"/>
        <v>0</v>
      </c>
      <c r="FJ37" s="151"/>
    </row>
    <row r="38" spans="1:166" s="144" customFormat="1">
      <c r="A38" s="146" t="s">
        <v>35</v>
      </c>
      <c r="B38" s="147">
        <f t="shared" si="96"/>
        <v>240218.05345533101</v>
      </c>
      <c r="C38" s="147">
        <f t="shared" si="97"/>
        <v>189886.45677944968</v>
      </c>
      <c r="D38" s="147">
        <f t="shared" si="98"/>
        <v>179323.64896951936</v>
      </c>
      <c r="E38" s="147">
        <f t="shared" si="99"/>
        <v>230555.36697229883</v>
      </c>
      <c r="F38" s="147">
        <f t="shared" si="100"/>
        <v>204665.52192054142</v>
      </c>
      <c r="G38" s="147">
        <f t="shared" si="101"/>
        <v>192639.3533776734</v>
      </c>
      <c r="H38" s="148">
        <f t="shared" si="6"/>
        <v>-50331.59667588133</v>
      </c>
      <c r="I38" s="148">
        <f t="shared" si="7"/>
        <v>-10562.807809930324</v>
      </c>
      <c r="J38" s="148">
        <f t="shared" si="8"/>
        <v>-14779.065141091734</v>
      </c>
      <c r="K38" s="148">
        <f t="shared" si="9"/>
        <v>-13315.704408154037</v>
      </c>
      <c r="L38" s="149">
        <f t="shared" si="10"/>
        <v>-5.5626967763155795E-2</v>
      </c>
      <c r="M38" s="149">
        <f t="shared" si="11"/>
        <v>-5.8760109812423689E-2</v>
      </c>
      <c r="N38" s="149">
        <f t="shared" si="12"/>
        <v>-0.20952462128430568</v>
      </c>
      <c r="O38" s="160">
        <f t="shared" si="13"/>
        <v>-0.11229339568949644</v>
      </c>
      <c r="P38" s="147">
        <f t="shared" si="14"/>
        <v>-25889.845051757409</v>
      </c>
      <c r="Q38" s="161">
        <v>9383.3437599999997</v>
      </c>
      <c r="R38" s="147">
        <v>8875.4211206399905</v>
      </c>
      <c r="S38" s="147">
        <v>9584.0651103399905</v>
      </c>
      <c r="T38" s="147">
        <v>9383.3437599999997</v>
      </c>
      <c r="U38" s="148">
        <v>13779.700002199999</v>
      </c>
      <c r="V38" s="148">
        <v>13889.2999999899</v>
      </c>
      <c r="W38" s="148">
        <f t="shared" si="15"/>
        <v>-507.92263936000927</v>
      </c>
      <c r="X38" s="148">
        <f t="shared" si="16"/>
        <v>708.64398970000002</v>
      </c>
      <c r="Y38" s="148">
        <f t="shared" si="17"/>
        <v>-4904.2788815600088</v>
      </c>
      <c r="Z38" s="148">
        <f t="shared" si="18"/>
        <v>-4305.2348896499097</v>
      </c>
      <c r="AA38" s="149">
        <f t="shared" si="19"/>
        <v>7.9843421519687957E-2</v>
      </c>
      <c r="AB38" s="149">
        <f t="shared" si="20"/>
        <v>7.9537288745330278E-3</v>
      </c>
      <c r="AC38" s="149">
        <f t="shared" si="21"/>
        <v>-5.413023889471244E-2</v>
      </c>
      <c r="AD38" s="149">
        <f t="shared" si="22"/>
        <v>0.46852767570352766</v>
      </c>
      <c r="AE38" s="150">
        <f t="shared" si="23"/>
        <v>4396.3562421999995</v>
      </c>
      <c r="AF38" s="147">
        <v>22926.567597579</v>
      </c>
      <c r="AG38" s="147">
        <v>22915.300363785202</v>
      </c>
      <c r="AH38" s="147">
        <v>22516.410031474799</v>
      </c>
      <c r="AI38" s="147">
        <v>22926.567599999998</v>
      </c>
      <c r="AJ38" s="148">
        <v>22937.299630000001</v>
      </c>
      <c r="AK38" s="148">
        <v>22985.324578353499</v>
      </c>
      <c r="AL38" s="148">
        <f t="shared" si="24"/>
        <v>-11.267233793798368</v>
      </c>
      <c r="AM38" s="148">
        <f t="shared" si="25"/>
        <v>-398.8903323104023</v>
      </c>
      <c r="AN38" s="148">
        <f t="shared" si="26"/>
        <v>-21.999266214799718</v>
      </c>
      <c r="AO38" s="148">
        <f t="shared" si="27"/>
        <v>-468.91454687869918</v>
      </c>
      <c r="AP38" s="149">
        <f t="shared" si="28"/>
        <v>-1.7407161415208816E-2</v>
      </c>
      <c r="AQ38" s="149">
        <f t="shared" si="29"/>
        <v>2.0937490083045647E-3</v>
      </c>
      <c r="AR38" s="149">
        <f t="shared" si="30"/>
        <v>-4.9144878516346974E-4</v>
      </c>
      <c r="AS38" s="149">
        <f t="shared" si="31"/>
        <v>4.6810452341775104E-4</v>
      </c>
      <c r="AT38" s="151"/>
      <c r="AU38" s="147">
        <v>37618.861795573197</v>
      </c>
      <c r="AV38" s="147">
        <v>30969.9081836203</v>
      </c>
      <c r="AW38" s="147">
        <v>29407.3190921241</v>
      </c>
      <c r="AX38" s="147">
        <v>37618.861795573197</v>
      </c>
      <c r="AY38" s="148">
        <v>30969.857940000002</v>
      </c>
      <c r="AZ38" s="148">
        <v>28536.4876785665</v>
      </c>
      <c r="BA38" s="148">
        <f t="shared" si="32"/>
        <v>-6648.9536119528966</v>
      </c>
      <c r="BB38" s="148">
        <f t="shared" si="33"/>
        <v>-1562.5890914962001</v>
      </c>
      <c r="BC38" s="148">
        <f t="shared" si="34"/>
        <v>5.0243620298715541E-2</v>
      </c>
      <c r="BD38" s="148">
        <f t="shared" si="35"/>
        <v>870.83141355760017</v>
      </c>
      <c r="BE38" s="149">
        <f t="shared" si="36"/>
        <v>-5.0455076658013444E-2</v>
      </c>
      <c r="BF38" s="149">
        <f t="shared" si="37"/>
        <v>-7.8572212573523398E-2</v>
      </c>
      <c r="BG38" s="149">
        <f t="shared" si="38"/>
        <v>-0.17674520957290932</v>
      </c>
      <c r="BH38" s="149">
        <f t="shared" si="39"/>
        <v>-0.17674654516941332</v>
      </c>
      <c r="BI38" s="152"/>
      <c r="BJ38" s="147">
        <v>2174.4540999999999</v>
      </c>
      <c r="BK38" s="147">
        <v>2721.2007573901001</v>
      </c>
      <c r="BL38" s="147">
        <v>2896.9322528620901</v>
      </c>
      <c r="BM38" s="147">
        <v>15400.5156031323</v>
      </c>
      <c r="BN38" s="148">
        <v>21051.77764</v>
      </c>
      <c r="BO38" s="148">
        <v>22941.602024723201</v>
      </c>
      <c r="BP38" s="148">
        <f t="shared" si="40"/>
        <v>546.74665739010015</v>
      </c>
      <c r="BQ38" s="148">
        <f t="shared" si="41"/>
        <v>175.73149547199</v>
      </c>
      <c r="BR38" s="148">
        <f t="shared" si="42"/>
        <v>-18330.576882609901</v>
      </c>
      <c r="BS38" s="148">
        <f t="shared" si="43"/>
        <v>-20044.66977186111</v>
      </c>
      <c r="BT38" s="149">
        <f t="shared" si="44"/>
        <v>6.4578658886062429E-2</v>
      </c>
      <c r="BU38" s="149">
        <f t="shared" si="45"/>
        <v>8.9770299546219248E-2</v>
      </c>
      <c r="BV38" s="149">
        <f t="shared" si="46"/>
        <v>0.25144088228401795</v>
      </c>
      <c r="BW38" s="149">
        <f t="shared" si="47"/>
        <v>0.36695278148468574</v>
      </c>
      <c r="BX38" s="152"/>
      <c r="BY38" s="147">
        <v>17058.881778250001</v>
      </c>
      <c r="BZ38" s="147">
        <v>17004.015781577</v>
      </c>
      <c r="CA38" s="147">
        <v>16786.3764846134</v>
      </c>
      <c r="CB38" s="147">
        <v>17058.88178</v>
      </c>
      <c r="CC38" s="148">
        <v>17075.592483341436</v>
      </c>
      <c r="CD38" s="148">
        <v>17080.605454249999</v>
      </c>
      <c r="CE38" s="148">
        <f t="shared" si="48"/>
        <v>-54.865996673001064</v>
      </c>
      <c r="CF38" s="148">
        <f t="shared" si="49"/>
        <v>-217.63929696359992</v>
      </c>
      <c r="CG38" s="148">
        <f t="shared" si="50"/>
        <v>-71.576701764435711</v>
      </c>
      <c r="CH38" s="148">
        <f t="shared" si="51"/>
        <v>-294.22896963659878</v>
      </c>
      <c r="CI38" s="149">
        <f t="shared" si="52"/>
        <v>-1.2799288106954194E-2</v>
      </c>
      <c r="CJ38" s="149">
        <f t="shared" si="53"/>
        <v>2.9357522519079144E-4</v>
      </c>
      <c r="CK38" s="149">
        <f t="shared" si="54"/>
        <v>-3.2162715813503656E-3</v>
      </c>
      <c r="CL38" s="149">
        <f t="shared" si="55"/>
        <v>9.795896095034591E-4</v>
      </c>
      <c r="CM38" s="150"/>
      <c r="CN38" s="147">
        <v>17856.998299999999</v>
      </c>
      <c r="CO38" s="147">
        <v>17856.998299999999</v>
      </c>
      <c r="CP38" s="147">
        <v>17856.998299999999</v>
      </c>
      <c r="CQ38" s="147">
        <v>17856.998299999999</v>
      </c>
      <c r="CR38" s="147">
        <v>17856.998299999999</v>
      </c>
      <c r="CS38" s="147">
        <v>17856.998299999999</v>
      </c>
      <c r="CT38" s="148">
        <f t="shared" si="56"/>
        <v>0</v>
      </c>
      <c r="CU38" s="148">
        <f t="shared" si="57"/>
        <v>0</v>
      </c>
      <c r="CV38" s="148">
        <f t="shared" si="58"/>
        <v>0</v>
      </c>
      <c r="CW38" s="148">
        <f t="shared" si="59"/>
        <v>0</v>
      </c>
      <c r="CX38" s="149">
        <f t="shared" si="60"/>
        <v>0</v>
      </c>
      <c r="CY38" s="149">
        <f t="shared" si="61"/>
        <v>0</v>
      </c>
      <c r="CZ38" s="149">
        <f t="shared" si="62"/>
        <v>0</v>
      </c>
      <c r="DA38" s="149">
        <f t="shared" si="63"/>
        <v>0</v>
      </c>
      <c r="DB38" s="151"/>
      <c r="DC38" s="147">
        <v>107934.008622922</v>
      </c>
      <c r="DD38" s="147">
        <v>69967.862927437076</v>
      </c>
      <c r="DE38" s="147">
        <v>62899.229447967999</v>
      </c>
      <c r="DF38" s="147">
        <v>85045.260633593309</v>
      </c>
      <c r="DG38" s="148">
        <v>61418.546580000002</v>
      </c>
      <c r="DH38" s="148">
        <v>51972.7170916533</v>
      </c>
      <c r="DI38" s="148">
        <f t="shared" si="64"/>
        <v>-37966.145695484927</v>
      </c>
      <c r="DJ38" s="148">
        <f t="shared" si="65"/>
        <v>-7068.6334794690774</v>
      </c>
      <c r="DK38" s="148">
        <f t="shared" si="66"/>
        <v>8549.316347437074</v>
      </c>
      <c r="DL38" s="148">
        <f t="shared" si="67"/>
        <v>10926.512356314699</v>
      </c>
      <c r="DM38" s="149">
        <f t="shared" si="68"/>
        <v>-0.10102685981419615</v>
      </c>
      <c r="DN38" s="149">
        <f t="shared" si="69"/>
        <v>-0.15379441576402575</v>
      </c>
      <c r="DO38" s="149">
        <f t="shared" si="70"/>
        <v>-0.35175331834587337</v>
      </c>
      <c r="DP38" s="149">
        <f t="shared" si="71"/>
        <v>-0.27781341226509965</v>
      </c>
      <c r="DQ38" s="151"/>
      <c r="DR38" s="147">
        <v>25264.9375010068</v>
      </c>
      <c r="DS38" s="147">
        <v>19575.749345</v>
      </c>
      <c r="DT38" s="147">
        <v>17376.318250136999</v>
      </c>
      <c r="DU38" s="147">
        <v>25264.9375</v>
      </c>
      <c r="DV38" s="148">
        <v>19575.749345</v>
      </c>
      <c r="DW38" s="148">
        <v>17376.318250136999</v>
      </c>
      <c r="DX38" s="148">
        <f t="shared" si="72"/>
        <v>-5689.1881560067995</v>
      </c>
      <c r="DY38" s="148">
        <f t="shared" si="73"/>
        <v>-2199.4310948630009</v>
      </c>
      <c r="DZ38" s="148">
        <f t="shared" si="74"/>
        <v>0</v>
      </c>
      <c r="EA38" s="148">
        <f t="shared" si="75"/>
        <v>0</v>
      </c>
      <c r="EB38" s="149">
        <f t="shared" si="76"/>
        <v>-0.11235488645162772</v>
      </c>
      <c r="EC38" s="149">
        <f t="shared" si="77"/>
        <v>-0.11235488645162772</v>
      </c>
      <c r="ED38" s="149">
        <f t="shared" si="78"/>
        <v>-0.22518116879489955</v>
      </c>
      <c r="EE38" s="149">
        <f t="shared" si="79"/>
        <v>-0.22518116876402325</v>
      </c>
      <c r="EF38" s="150"/>
      <c r="EG38" s="147">
        <v>0</v>
      </c>
      <c r="EH38" s="147">
        <v>0</v>
      </c>
      <c r="EI38" s="147">
        <v>0</v>
      </c>
      <c r="EJ38" s="147">
        <v>0</v>
      </c>
      <c r="EK38" s="147">
        <v>0</v>
      </c>
      <c r="EL38" s="147">
        <v>0</v>
      </c>
      <c r="EM38" s="148">
        <f t="shared" si="80"/>
        <v>0</v>
      </c>
      <c r="EN38" s="148">
        <f t="shared" si="81"/>
        <v>0</v>
      </c>
      <c r="EO38" s="148">
        <f t="shared" si="82"/>
        <v>0</v>
      </c>
      <c r="EP38" s="148">
        <f t="shared" si="83"/>
        <v>0</v>
      </c>
      <c r="EQ38" s="149">
        <f t="shared" si="84"/>
        <v>0</v>
      </c>
      <c r="ER38" s="149">
        <f t="shared" si="85"/>
        <v>0</v>
      </c>
      <c r="ES38" s="149">
        <f t="shared" si="86"/>
        <v>0</v>
      </c>
      <c r="ET38" s="149">
        <f t="shared" si="87"/>
        <v>0</v>
      </c>
      <c r="EU38" s="151"/>
      <c r="EV38" s="147">
        <v>0</v>
      </c>
      <c r="EW38" s="147">
        <v>0</v>
      </c>
      <c r="EX38" s="147">
        <v>0</v>
      </c>
      <c r="EY38" s="147">
        <v>0</v>
      </c>
      <c r="EZ38" s="147">
        <v>0</v>
      </c>
      <c r="FA38" s="147">
        <v>0</v>
      </c>
      <c r="FB38" s="148">
        <f t="shared" si="88"/>
        <v>0</v>
      </c>
      <c r="FC38" s="148">
        <f t="shared" si="89"/>
        <v>0</v>
      </c>
      <c r="FD38" s="148">
        <f t="shared" si="90"/>
        <v>0</v>
      </c>
      <c r="FE38" s="148">
        <f t="shared" si="91"/>
        <v>0</v>
      </c>
      <c r="FF38" s="149">
        <f t="shared" si="92"/>
        <v>0</v>
      </c>
      <c r="FG38" s="149">
        <f t="shared" si="93"/>
        <v>0</v>
      </c>
      <c r="FH38" s="149">
        <f t="shared" si="94"/>
        <v>0</v>
      </c>
      <c r="FI38" s="149">
        <f t="shared" si="95"/>
        <v>0</v>
      </c>
      <c r="FJ38" s="151"/>
    </row>
    <row r="39" spans="1:166" s="144" customFormat="1">
      <c r="A39" s="154" t="s">
        <v>36</v>
      </c>
      <c r="B39" s="147">
        <f t="shared" si="96"/>
        <v>781646.67585587013</v>
      </c>
      <c r="C39" s="147">
        <f t="shared" si="97"/>
        <v>565051.057564897</v>
      </c>
      <c r="D39" s="147">
        <f t="shared" si="98"/>
        <v>529673.15619444533</v>
      </c>
      <c r="E39" s="147">
        <f t="shared" si="99"/>
        <v>705053.11532261828</v>
      </c>
      <c r="F39" s="147">
        <f t="shared" si="100"/>
        <v>566417.96141322737</v>
      </c>
      <c r="G39" s="147">
        <f t="shared" si="101"/>
        <v>535631.46285995445</v>
      </c>
      <c r="H39" s="148">
        <f t="shared" si="6"/>
        <v>-216595.61829097313</v>
      </c>
      <c r="I39" s="148">
        <f t="shared" si="7"/>
        <v>-35377.901370451669</v>
      </c>
      <c r="J39" s="148">
        <f t="shared" si="8"/>
        <v>-1366.9038483303739</v>
      </c>
      <c r="K39" s="148">
        <f t="shared" si="9"/>
        <v>-5958.3066655091243</v>
      </c>
      <c r="L39" s="149">
        <f t="shared" si="10"/>
        <v>-6.2610096728096934E-2</v>
      </c>
      <c r="M39" s="149">
        <f t="shared" si="11"/>
        <v>-5.4352970157337199E-2</v>
      </c>
      <c r="N39" s="149">
        <f t="shared" si="12"/>
        <v>-0.2771016943861625</v>
      </c>
      <c r="O39" s="160">
        <f t="shared" si="13"/>
        <v>-0.19663079404443765</v>
      </c>
      <c r="P39" s="147">
        <f t="shared" si="14"/>
        <v>-138635.15390939091</v>
      </c>
      <c r="Q39" s="161">
        <v>176891.14790873899</v>
      </c>
      <c r="R39" s="147">
        <v>130737.87297385999</v>
      </c>
      <c r="S39" s="147">
        <v>134091.84974790001</v>
      </c>
      <c r="T39" s="147">
        <v>176869.8076</v>
      </c>
      <c r="U39" s="148">
        <v>193032.396893</v>
      </c>
      <c r="V39" s="148">
        <v>196150.91605328899</v>
      </c>
      <c r="W39" s="148">
        <f t="shared" si="15"/>
        <v>-46153.274934878995</v>
      </c>
      <c r="X39" s="148">
        <f t="shared" si="16"/>
        <v>3353.976774040013</v>
      </c>
      <c r="Y39" s="148">
        <f t="shared" si="17"/>
        <v>-62294.523919140003</v>
      </c>
      <c r="Z39" s="148">
        <f t="shared" si="18"/>
        <v>-62059.066305388988</v>
      </c>
      <c r="AA39" s="149">
        <f t="shared" si="19"/>
        <v>2.5654209432569047E-2</v>
      </c>
      <c r="AB39" s="149">
        <f t="shared" si="20"/>
        <v>1.6155418522920933E-2</v>
      </c>
      <c r="AC39" s="149">
        <f t="shared" si="21"/>
        <v>-0.26091342320131372</v>
      </c>
      <c r="AD39" s="149">
        <f t="shared" si="22"/>
        <v>9.138127932808357E-2</v>
      </c>
      <c r="AE39" s="150">
        <f t="shared" si="23"/>
        <v>16162.589292999997</v>
      </c>
      <c r="AF39" s="147">
        <v>89287.020538738405</v>
      </c>
      <c r="AG39" s="147">
        <v>79026.270480449399</v>
      </c>
      <c r="AH39" s="147">
        <v>76430.395341883006</v>
      </c>
      <c r="AI39" s="147">
        <v>89207.858219999995</v>
      </c>
      <c r="AJ39" s="148">
        <v>85167.988400000002</v>
      </c>
      <c r="AK39" s="148">
        <v>84110.670079400501</v>
      </c>
      <c r="AL39" s="148">
        <f t="shared" si="24"/>
        <v>-10260.750058289006</v>
      </c>
      <c r="AM39" s="148">
        <f t="shared" si="25"/>
        <v>-2595.8751385663927</v>
      </c>
      <c r="AN39" s="148">
        <f t="shared" si="26"/>
        <v>-6141.7179195506033</v>
      </c>
      <c r="AO39" s="148">
        <f t="shared" si="27"/>
        <v>-7680.2747375174949</v>
      </c>
      <c r="AP39" s="149">
        <f t="shared" si="28"/>
        <v>-3.2848255684906652E-2</v>
      </c>
      <c r="AQ39" s="149">
        <f t="shared" si="29"/>
        <v>-1.2414503858347569E-2</v>
      </c>
      <c r="AR39" s="149">
        <f t="shared" si="30"/>
        <v>-0.1149187193880799</v>
      </c>
      <c r="AS39" s="149">
        <f t="shared" si="31"/>
        <v>-4.5286030856576176E-2</v>
      </c>
      <c r="AT39" s="151"/>
      <c r="AU39" s="147">
        <v>56786.729539275897</v>
      </c>
      <c r="AV39" s="147">
        <v>46157.142021082502</v>
      </c>
      <c r="AW39" s="147">
        <v>43695.174217026499</v>
      </c>
      <c r="AX39" s="147">
        <v>56786.729539275897</v>
      </c>
      <c r="AY39" s="148">
        <v>46157.021030000004</v>
      </c>
      <c r="AZ39" s="148">
        <v>42382.387941146997</v>
      </c>
      <c r="BA39" s="148">
        <f t="shared" si="32"/>
        <v>-10629.587518193395</v>
      </c>
      <c r="BB39" s="148">
        <f t="shared" si="33"/>
        <v>-2461.9678040560029</v>
      </c>
      <c r="BC39" s="148">
        <f t="shared" si="34"/>
        <v>0.12099108249822166</v>
      </c>
      <c r="BD39" s="148">
        <f t="shared" si="35"/>
        <v>1312.7862758795018</v>
      </c>
      <c r="BE39" s="149">
        <f t="shared" si="36"/>
        <v>-5.3338826804560105E-2</v>
      </c>
      <c r="BF39" s="149">
        <f t="shared" si="37"/>
        <v>-8.1778091493375699E-2</v>
      </c>
      <c r="BG39" s="149">
        <f t="shared" si="38"/>
        <v>-0.18718435811383646</v>
      </c>
      <c r="BH39" s="149">
        <f t="shared" si="39"/>
        <v>-0.18718648873631605</v>
      </c>
      <c r="BI39" s="152"/>
      <c r="BJ39" s="147">
        <v>3071.0228999999999</v>
      </c>
      <c r="BK39" s="147">
        <v>3511.1499059480002</v>
      </c>
      <c r="BL39" s="147">
        <v>3648.7249041343998</v>
      </c>
      <c r="BM39" s="147">
        <v>3048.67388615349</v>
      </c>
      <c r="BN39" s="148">
        <v>3802.5548090000002</v>
      </c>
      <c r="BO39" s="148">
        <v>4046.5617465553901</v>
      </c>
      <c r="BP39" s="148">
        <f t="shared" si="40"/>
        <v>440.12700594800026</v>
      </c>
      <c r="BQ39" s="148">
        <f t="shared" si="41"/>
        <v>137.57499818639963</v>
      </c>
      <c r="BR39" s="148">
        <f t="shared" si="42"/>
        <v>-291.40490305200001</v>
      </c>
      <c r="BS39" s="148">
        <f t="shared" si="43"/>
        <v>-397.83684242099025</v>
      </c>
      <c r="BT39" s="149">
        <f t="shared" si="44"/>
        <v>3.9182319716211257E-2</v>
      </c>
      <c r="BU39" s="149">
        <f t="shared" si="45"/>
        <v>6.4169209863291637E-2</v>
      </c>
      <c r="BV39" s="149">
        <f t="shared" si="46"/>
        <v>0.14331609378360555</v>
      </c>
      <c r="BW39" s="149">
        <f t="shared" si="47"/>
        <v>0.24728158897889904</v>
      </c>
      <c r="BX39" s="152"/>
      <c r="BY39" s="147">
        <v>53435.459185294101</v>
      </c>
      <c r="BZ39" s="147">
        <v>53101.518593027999</v>
      </c>
      <c r="CA39" s="147">
        <v>52492.0395035498</v>
      </c>
      <c r="CB39" s="147">
        <v>53435.459190000001</v>
      </c>
      <c r="CC39" s="148">
        <v>53289.484450227326</v>
      </c>
      <c r="CD39" s="148">
        <v>53245.691941377998</v>
      </c>
      <c r="CE39" s="148">
        <f t="shared" si="48"/>
        <v>-333.94059226610261</v>
      </c>
      <c r="CF39" s="148">
        <f t="shared" si="49"/>
        <v>-609.47908947819815</v>
      </c>
      <c r="CG39" s="148">
        <f t="shared" si="50"/>
        <v>-187.96585719932773</v>
      </c>
      <c r="CH39" s="148">
        <f t="shared" si="51"/>
        <v>-753.65243782819744</v>
      </c>
      <c r="CI39" s="149">
        <f t="shared" si="52"/>
        <v>-1.1477620708915472E-2</v>
      </c>
      <c r="CJ39" s="149">
        <f t="shared" si="53"/>
        <v>-8.2178518522225312E-4</v>
      </c>
      <c r="CK39" s="149">
        <f t="shared" si="54"/>
        <v>-6.2494193435883479E-3</v>
      </c>
      <c r="CL39" s="149">
        <f t="shared" si="55"/>
        <v>-2.7317953655761422E-3</v>
      </c>
      <c r="CM39" s="150"/>
      <c r="CN39" s="147">
        <v>116.94019999999996</v>
      </c>
      <c r="CO39" s="147">
        <v>116.94019999999996</v>
      </c>
      <c r="CP39" s="147">
        <v>116.94019999999996</v>
      </c>
      <c r="CQ39" s="147">
        <v>116.94019999999996</v>
      </c>
      <c r="CR39" s="147">
        <v>116.94019999999996</v>
      </c>
      <c r="CS39" s="147">
        <v>116.94019999999996</v>
      </c>
      <c r="CT39" s="148">
        <f t="shared" si="56"/>
        <v>0</v>
      </c>
      <c r="CU39" s="148">
        <f t="shared" si="57"/>
        <v>0</v>
      </c>
      <c r="CV39" s="148">
        <f t="shared" si="58"/>
        <v>0</v>
      </c>
      <c r="CW39" s="148">
        <f t="shared" si="59"/>
        <v>0</v>
      </c>
      <c r="CX39" s="149">
        <f t="shared" si="60"/>
        <v>0</v>
      </c>
      <c r="CY39" s="149">
        <f t="shared" si="61"/>
        <v>0</v>
      </c>
      <c r="CZ39" s="149">
        <f t="shared" si="62"/>
        <v>0</v>
      </c>
      <c r="DA39" s="149">
        <f t="shared" si="63"/>
        <v>0</v>
      </c>
      <c r="DB39" s="151"/>
      <c r="DC39" s="147">
        <v>343119.66545819101</v>
      </c>
      <c r="DD39" s="147">
        <v>209765.25565952901</v>
      </c>
      <c r="DE39" s="147">
        <v>181741.500900082</v>
      </c>
      <c r="DF39" s="147">
        <v>266648.956557189</v>
      </c>
      <c r="DG39" s="148">
        <v>142216.6679</v>
      </c>
      <c r="DH39" s="148">
        <v>118121.763518315</v>
      </c>
      <c r="DI39" s="148">
        <f t="shared" si="64"/>
        <v>-133354.409798662</v>
      </c>
      <c r="DJ39" s="148">
        <f t="shared" si="65"/>
        <v>-28023.754759447009</v>
      </c>
      <c r="DK39" s="148">
        <f t="shared" si="66"/>
        <v>67548.587759529008</v>
      </c>
      <c r="DL39" s="148">
        <f t="shared" si="67"/>
        <v>63619.737381767001</v>
      </c>
      <c r="DM39" s="149">
        <f t="shared" si="68"/>
        <v>-0.13359578864162566</v>
      </c>
      <c r="DN39" s="149">
        <f t="shared" si="69"/>
        <v>-0.1694239130861046</v>
      </c>
      <c r="DO39" s="149">
        <f t="shared" si="70"/>
        <v>-0.38865277401277715</v>
      </c>
      <c r="DP39" s="149">
        <f t="shared" si="71"/>
        <v>-0.46665207418691562</v>
      </c>
      <c r="DQ39" s="151"/>
      <c r="DR39" s="147">
        <v>58938.690125631598</v>
      </c>
      <c r="DS39" s="147">
        <v>42634.907730999999</v>
      </c>
      <c r="DT39" s="147">
        <v>37456.531379869601</v>
      </c>
      <c r="DU39" s="147">
        <v>58938.690130000003</v>
      </c>
      <c r="DV39" s="148">
        <v>42634.907730999999</v>
      </c>
      <c r="DW39" s="148">
        <v>37456.531379869601</v>
      </c>
      <c r="DX39" s="148">
        <f t="shared" si="72"/>
        <v>-16303.782394631598</v>
      </c>
      <c r="DY39" s="148">
        <f t="shared" si="73"/>
        <v>-5178.3763511303987</v>
      </c>
      <c r="DZ39" s="148">
        <f t="shared" si="74"/>
        <v>0</v>
      </c>
      <c r="EA39" s="148">
        <f t="shared" si="75"/>
        <v>0</v>
      </c>
      <c r="EB39" s="149">
        <f t="shared" si="76"/>
        <v>-0.12145860344773732</v>
      </c>
      <c r="EC39" s="149">
        <f t="shared" si="77"/>
        <v>-0.12145860344773732</v>
      </c>
      <c r="ED39" s="149">
        <f t="shared" si="78"/>
        <v>-0.27662274746654603</v>
      </c>
      <c r="EE39" s="149">
        <f t="shared" si="79"/>
        <v>-0.27662274752016114</v>
      </c>
      <c r="EF39" s="150"/>
      <c r="EG39" s="147">
        <v>0</v>
      </c>
      <c r="EH39" s="147">
        <v>0</v>
      </c>
      <c r="EI39" s="147">
        <v>0</v>
      </c>
      <c r="EJ39" s="147">
        <v>0</v>
      </c>
      <c r="EK39" s="147">
        <v>0</v>
      </c>
      <c r="EL39" s="147">
        <v>0</v>
      </c>
      <c r="EM39" s="148">
        <f t="shared" si="80"/>
        <v>0</v>
      </c>
      <c r="EN39" s="148">
        <f t="shared" si="81"/>
        <v>0</v>
      </c>
      <c r="EO39" s="148">
        <f t="shared" si="82"/>
        <v>0</v>
      </c>
      <c r="EP39" s="148">
        <f t="shared" si="83"/>
        <v>0</v>
      </c>
      <c r="EQ39" s="149">
        <f t="shared" si="84"/>
        <v>0</v>
      </c>
      <c r="ER39" s="149">
        <f t="shared" si="85"/>
        <v>0</v>
      </c>
      <c r="ES39" s="149">
        <f t="shared" si="86"/>
        <v>0</v>
      </c>
      <c r="ET39" s="149">
        <f t="shared" si="87"/>
        <v>0</v>
      </c>
      <c r="EU39" s="151"/>
      <c r="EV39" s="147">
        <v>0</v>
      </c>
      <c r="EW39" s="147">
        <v>0</v>
      </c>
      <c r="EX39" s="147">
        <v>0</v>
      </c>
      <c r="EY39" s="147">
        <v>0</v>
      </c>
      <c r="EZ39" s="147">
        <v>0</v>
      </c>
      <c r="FA39" s="147">
        <v>0</v>
      </c>
      <c r="FB39" s="148">
        <f t="shared" si="88"/>
        <v>0</v>
      </c>
      <c r="FC39" s="148">
        <f t="shared" si="89"/>
        <v>0</v>
      </c>
      <c r="FD39" s="148">
        <f t="shared" si="90"/>
        <v>0</v>
      </c>
      <c r="FE39" s="148">
        <f t="shared" si="91"/>
        <v>0</v>
      </c>
      <c r="FF39" s="149">
        <f t="shared" si="92"/>
        <v>0</v>
      </c>
      <c r="FG39" s="149">
        <f t="shared" si="93"/>
        <v>0</v>
      </c>
      <c r="FH39" s="149">
        <f t="shared" si="94"/>
        <v>0</v>
      </c>
      <c r="FI39" s="149">
        <f t="shared" si="95"/>
        <v>0</v>
      </c>
      <c r="FJ39" s="151"/>
    </row>
    <row r="40" spans="1:166" s="144" customFormat="1">
      <c r="A40" s="154" t="s">
        <v>37</v>
      </c>
      <c r="B40" s="147">
        <f t="shared" si="96"/>
        <v>28380.650384895216</v>
      </c>
      <c r="C40" s="147">
        <f t="shared" si="97"/>
        <v>20755.507757539694</v>
      </c>
      <c r="D40" s="147">
        <f t="shared" si="98"/>
        <v>18807.697710279073</v>
      </c>
      <c r="E40" s="147">
        <f t="shared" si="99"/>
        <v>26929.544524645928</v>
      </c>
      <c r="F40" s="147">
        <f t="shared" si="100"/>
        <v>20939.509029163299</v>
      </c>
      <c r="G40" s="147">
        <f t="shared" si="101"/>
        <v>19584.649837481211</v>
      </c>
      <c r="H40" s="148">
        <f t="shared" si="6"/>
        <v>-7625.1426273555226</v>
      </c>
      <c r="I40" s="148">
        <f t="shared" si="7"/>
        <v>-1947.8100472606202</v>
      </c>
      <c r="J40" s="148">
        <f t="shared" si="8"/>
        <v>-184.00127162360513</v>
      </c>
      <c r="K40" s="148">
        <f t="shared" si="9"/>
        <v>-776.95212720213749</v>
      </c>
      <c r="L40" s="149">
        <f t="shared" si="10"/>
        <v>-9.3845453939957413E-2</v>
      </c>
      <c r="M40" s="149">
        <f t="shared" si="11"/>
        <v>-6.4703484202763339E-2</v>
      </c>
      <c r="N40" s="149">
        <f t="shared" si="12"/>
        <v>-0.26867399174945567</v>
      </c>
      <c r="O40" s="160">
        <f t="shared" si="13"/>
        <v>-0.22243359853340805</v>
      </c>
      <c r="P40" s="147">
        <f t="shared" si="14"/>
        <v>-5990.0354954826289</v>
      </c>
      <c r="Q40" s="161">
        <v>545.04900199999895</v>
      </c>
      <c r="R40" s="147">
        <v>448.91131453999998</v>
      </c>
      <c r="S40" s="147">
        <v>441.635407829999</v>
      </c>
      <c r="T40" s="147">
        <v>545.04899999999998</v>
      </c>
      <c r="U40" s="148">
        <v>221.36228793999999</v>
      </c>
      <c r="V40" s="148">
        <v>281.42429720000001</v>
      </c>
      <c r="W40" s="148">
        <f t="shared" si="15"/>
        <v>-96.137687459998972</v>
      </c>
      <c r="X40" s="148">
        <f t="shared" si="16"/>
        <v>-7.2759067100009815</v>
      </c>
      <c r="Y40" s="148">
        <f t="shared" si="17"/>
        <v>227.54902659999999</v>
      </c>
      <c r="Z40" s="148">
        <f t="shared" si="18"/>
        <v>160.21111062999898</v>
      </c>
      <c r="AA40" s="149">
        <f t="shared" si="19"/>
        <v>-1.6207893350731452E-2</v>
      </c>
      <c r="AB40" s="149">
        <f t="shared" si="20"/>
        <v>0.27132900467797733</v>
      </c>
      <c r="AC40" s="149">
        <f t="shared" si="21"/>
        <v>-0.17638356754572895</v>
      </c>
      <c r="AD40" s="149">
        <f t="shared" si="22"/>
        <v>-0.59386717902427122</v>
      </c>
      <c r="AE40" s="150">
        <f t="shared" si="23"/>
        <v>-323.68671205999999</v>
      </c>
      <c r="AF40" s="147">
        <v>2163.7448239999999</v>
      </c>
      <c r="AG40" s="147">
        <v>2167.7958959493399</v>
      </c>
      <c r="AH40" s="147">
        <v>2178.60861999295</v>
      </c>
      <c r="AI40" s="147">
        <v>2163.7448239999999</v>
      </c>
      <c r="AJ40" s="148">
        <v>2168.1778509999999</v>
      </c>
      <c r="AK40" s="148">
        <v>2186.0936342588998</v>
      </c>
      <c r="AL40" s="148">
        <f t="shared" si="24"/>
        <v>4.0510719493399847</v>
      </c>
      <c r="AM40" s="148">
        <f t="shared" si="25"/>
        <v>10.81272404361016</v>
      </c>
      <c r="AN40" s="148">
        <f t="shared" si="26"/>
        <v>-0.38195505066005353</v>
      </c>
      <c r="AO40" s="148">
        <f t="shared" si="27"/>
        <v>-7.4850142659497578</v>
      </c>
      <c r="AP40" s="149">
        <f t="shared" si="28"/>
        <v>4.9878884187456955E-3</v>
      </c>
      <c r="AQ40" s="149">
        <f t="shared" si="29"/>
        <v>8.2630598087868132E-3</v>
      </c>
      <c r="AR40" s="149">
        <f t="shared" si="30"/>
        <v>1.8722503247175809E-3</v>
      </c>
      <c r="AS40" s="149">
        <f t="shared" si="31"/>
        <v>2.0487753226856656E-3</v>
      </c>
      <c r="AT40" s="151"/>
      <c r="AU40" s="147">
        <v>350.719999999999</v>
      </c>
      <c r="AV40" s="147">
        <v>257.856320430724</v>
      </c>
      <c r="AW40" s="147">
        <v>250.459769738256</v>
      </c>
      <c r="AX40" s="147">
        <v>350.719999999999</v>
      </c>
      <c r="AY40" s="148">
        <v>257.86476779999998</v>
      </c>
      <c r="AZ40" s="148">
        <v>242.70132199999901</v>
      </c>
      <c r="BA40" s="148">
        <f t="shared" si="32"/>
        <v>-92.863679569275007</v>
      </c>
      <c r="BB40" s="148">
        <f t="shared" si="33"/>
        <v>-7.3965506924679971</v>
      </c>
      <c r="BC40" s="148">
        <f t="shared" si="34"/>
        <v>-8.4473692759843289E-3</v>
      </c>
      <c r="BD40" s="148">
        <f t="shared" si="35"/>
        <v>7.7584477382569901</v>
      </c>
      <c r="BE40" s="149">
        <f t="shared" si="36"/>
        <v>-2.8684775615012172E-2</v>
      </c>
      <c r="BF40" s="149">
        <f t="shared" si="37"/>
        <v>-5.8803868125798971E-2</v>
      </c>
      <c r="BG40" s="149">
        <f t="shared" si="38"/>
        <v>-0.2647801082609354</v>
      </c>
      <c r="BH40" s="149">
        <f t="shared" si="39"/>
        <v>-0.26475602246806368</v>
      </c>
      <c r="BI40" s="152"/>
      <c r="BJ40" s="147">
        <v>190.08212</v>
      </c>
      <c r="BK40" s="147">
        <v>228.9123811158</v>
      </c>
      <c r="BL40" s="147">
        <v>240.23572049219999</v>
      </c>
      <c r="BM40" s="147">
        <v>2959.5896847713002</v>
      </c>
      <c r="BN40" s="148">
        <v>3909.5017339999999</v>
      </c>
      <c r="BO40" s="148">
        <v>4223.4067329019799</v>
      </c>
      <c r="BP40" s="148">
        <f t="shared" si="40"/>
        <v>38.830261115799999</v>
      </c>
      <c r="BQ40" s="148">
        <f t="shared" si="41"/>
        <v>11.323339376399986</v>
      </c>
      <c r="BR40" s="148">
        <f t="shared" si="42"/>
        <v>-3680.5893528841998</v>
      </c>
      <c r="BS40" s="148">
        <f t="shared" si="43"/>
        <v>-3983.1710124097799</v>
      </c>
      <c r="BT40" s="149">
        <f t="shared" si="44"/>
        <v>4.9465823216752282E-2</v>
      </c>
      <c r="BU40" s="149">
        <f t="shared" si="45"/>
        <v>8.0292840433353288E-2</v>
      </c>
      <c r="BV40" s="149">
        <f t="shared" si="46"/>
        <v>0.20428150273050405</v>
      </c>
      <c r="BW40" s="149">
        <f t="shared" si="47"/>
        <v>0.32096072442626566</v>
      </c>
      <c r="BX40" s="152"/>
      <c r="BY40" s="147">
        <v>2963.6020866091899</v>
      </c>
      <c r="BZ40" s="147">
        <v>2950.2122968809199</v>
      </c>
      <c r="CA40" s="147">
        <v>2922.5855655822702</v>
      </c>
      <c r="CB40" s="147">
        <v>2963.6020870000002</v>
      </c>
      <c r="CC40" s="148">
        <v>2958.8535526232995</v>
      </c>
      <c r="CD40" s="148">
        <v>2957.42895506898</v>
      </c>
      <c r="CE40" s="148">
        <f t="shared" si="48"/>
        <v>-13.389789728269989</v>
      </c>
      <c r="CF40" s="148">
        <f t="shared" si="49"/>
        <v>-27.626731298649702</v>
      </c>
      <c r="CG40" s="148">
        <f t="shared" si="50"/>
        <v>-8.6412557423795988</v>
      </c>
      <c r="CH40" s="148">
        <f t="shared" si="51"/>
        <v>-34.843389486709839</v>
      </c>
      <c r="CI40" s="149">
        <f t="shared" si="52"/>
        <v>-9.3643197568723333E-3</v>
      </c>
      <c r="CJ40" s="149">
        <f t="shared" si="53"/>
        <v>-4.8146943705829011E-4</v>
      </c>
      <c r="CK40" s="149">
        <f t="shared" si="54"/>
        <v>-4.518079464436448E-3</v>
      </c>
      <c r="CL40" s="149">
        <f t="shared" si="55"/>
        <v>-1.6022847323297615E-3</v>
      </c>
      <c r="CM40" s="150"/>
      <c r="CN40" s="147">
        <v>3.6435000000000004</v>
      </c>
      <c r="CO40" s="147">
        <v>3.6435000000000004</v>
      </c>
      <c r="CP40" s="147">
        <v>3.6435000000000004</v>
      </c>
      <c r="CQ40" s="147">
        <v>3.6435000000000004</v>
      </c>
      <c r="CR40" s="147">
        <v>3.6435000000000004</v>
      </c>
      <c r="CS40" s="147">
        <v>3.6435000000000004</v>
      </c>
      <c r="CT40" s="148">
        <f t="shared" si="56"/>
        <v>0</v>
      </c>
      <c r="CU40" s="148">
        <f t="shared" si="57"/>
        <v>0</v>
      </c>
      <c r="CV40" s="148">
        <f t="shared" si="58"/>
        <v>0</v>
      </c>
      <c r="CW40" s="148">
        <f t="shared" si="59"/>
        <v>0</v>
      </c>
      <c r="CX40" s="149">
        <f t="shared" si="60"/>
        <v>0</v>
      </c>
      <c r="CY40" s="149">
        <f t="shared" si="61"/>
        <v>0</v>
      </c>
      <c r="CZ40" s="149">
        <f t="shared" si="62"/>
        <v>0</v>
      </c>
      <c r="DA40" s="149">
        <f t="shared" si="63"/>
        <v>0</v>
      </c>
      <c r="DB40" s="151"/>
      <c r="DC40" s="147">
        <v>17676.386040397701</v>
      </c>
      <c r="DD40" s="147">
        <v>11397.836082822909</v>
      </c>
      <c r="DE40" s="147">
        <v>9852.8034536772502</v>
      </c>
      <c r="DF40" s="147">
        <v>13455.77261687463</v>
      </c>
      <c r="DG40" s="148">
        <v>8119.7653700000001</v>
      </c>
      <c r="DH40" s="148">
        <v>6772.2257230852001</v>
      </c>
      <c r="DI40" s="148">
        <f t="shared" si="64"/>
        <v>-6278.5499575747926</v>
      </c>
      <c r="DJ40" s="148">
        <f t="shared" si="65"/>
        <v>-1545.0326291456586</v>
      </c>
      <c r="DK40" s="148">
        <f t="shared" si="66"/>
        <v>3278.0707128229087</v>
      </c>
      <c r="DL40" s="148">
        <f t="shared" si="67"/>
        <v>3080.5777305920501</v>
      </c>
      <c r="DM40" s="149">
        <f t="shared" si="68"/>
        <v>-0.13555490866148687</v>
      </c>
      <c r="DN40" s="149">
        <f t="shared" si="69"/>
        <v>-0.16595795389526138</v>
      </c>
      <c r="DO40" s="149">
        <f t="shared" si="70"/>
        <v>-0.35519420899870385</v>
      </c>
      <c r="DP40" s="149">
        <f t="shared" si="71"/>
        <v>-0.39655896385933603</v>
      </c>
      <c r="DQ40" s="151"/>
      <c r="DR40" s="147">
        <v>4487.4228118883302</v>
      </c>
      <c r="DS40" s="147">
        <v>3300.3399657999998</v>
      </c>
      <c r="DT40" s="147">
        <v>2917.7256729661499</v>
      </c>
      <c r="DU40" s="147">
        <v>4487.4228119999998</v>
      </c>
      <c r="DV40" s="148">
        <v>3300.3399657999998</v>
      </c>
      <c r="DW40" s="148">
        <v>2917.7256729661499</v>
      </c>
      <c r="DX40" s="148">
        <f t="shared" si="72"/>
        <v>-1187.0828460883304</v>
      </c>
      <c r="DY40" s="148">
        <f t="shared" si="73"/>
        <v>-382.61429283384996</v>
      </c>
      <c r="DZ40" s="148">
        <f t="shared" si="74"/>
        <v>0</v>
      </c>
      <c r="EA40" s="148">
        <f t="shared" si="75"/>
        <v>0</v>
      </c>
      <c r="EB40" s="149">
        <f t="shared" si="76"/>
        <v>-0.11593178181603014</v>
      </c>
      <c r="EC40" s="149">
        <f t="shared" si="77"/>
        <v>-0.11593178181603014</v>
      </c>
      <c r="ED40" s="149">
        <f t="shared" si="78"/>
        <v>-0.264535546537635</v>
      </c>
      <c r="EE40" s="149">
        <f t="shared" si="79"/>
        <v>-0.26453554655593708</v>
      </c>
      <c r="EF40" s="150"/>
      <c r="EG40" s="147">
        <v>0</v>
      </c>
      <c r="EH40" s="147">
        <v>0</v>
      </c>
      <c r="EI40" s="147">
        <v>0</v>
      </c>
      <c r="EJ40" s="147">
        <v>0</v>
      </c>
      <c r="EK40" s="147">
        <v>0</v>
      </c>
      <c r="EL40" s="147">
        <v>0</v>
      </c>
      <c r="EM40" s="148">
        <f t="shared" si="80"/>
        <v>0</v>
      </c>
      <c r="EN40" s="148">
        <f t="shared" si="81"/>
        <v>0</v>
      </c>
      <c r="EO40" s="148">
        <f t="shared" si="82"/>
        <v>0</v>
      </c>
      <c r="EP40" s="148">
        <f t="shared" si="83"/>
        <v>0</v>
      </c>
      <c r="EQ40" s="149">
        <f t="shared" si="84"/>
        <v>0</v>
      </c>
      <c r="ER40" s="149">
        <f t="shared" si="85"/>
        <v>0</v>
      </c>
      <c r="ES40" s="149">
        <f t="shared" si="86"/>
        <v>0</v>
      </c>
      <c r="ET40" s="149">
        <f t="shared" si="87"/>
        <v>0</v>
      </c>
      <c r="EU40" s="151"/>
      <c r="EV40" s="147">
        <v>0</v>
      </c>
      <c r="EW40" s="147">
        <v>0</v>
      </c>
      <c r="EX40" s="147">
        <v>0</v>
      </c>
      <c r="EY40" s="147">
        <v>0</v>
      </c>
      <c r="EZ40" s="147">
        <v>0</v>
      </c>
      <c r="FA40" s="147">
        <v>0</v>
      </c>
      <c r="FB40" s="148">
        <f t="shared" si="88"/>
        <v>0</v>
      </c>
      <c r="FC40" s="148">
        <f t="shared" si="89"/>
        <v>0</v>
      </c>
      <c r="FD40" s="148">
        <f t="shared" si="90"/>
        <v>0</v>
      </c>
      <c r="FE40" s="148">
        <f t="shared" si="91"/>
        <v>0</v>
      </c>
      <c r="FF40" s="149">
        <f t="shared" si="92"/>
        <v>0</v>
      </c>
      <c r="FG40" s="149">
        <f t="shared" si="93"/>
        <v>0</v>
      </c>
      <c r="FH40" s="149">
        <f t="shared" si="94"/>
        <v>0</v>
      </c>
      <c r="FI40" s="149">
        <f t="shared" si="95"/>
        <v>0</v>
      </c>
      <c r="FJ40" s="151"/>
    </row>
    <row r="41" spans="1:166" s="144" customFormat="1">
      <c r="A41" s="154" t="s">
        <v>38</v>
      </c>
      <c r="B41" s="147">
        <f t="shared" si="96"/>
        <v>314275.96694279561</v>
      </c>
      <c r="C41" s="147">
        <f t="shared" si="97"/>
        <v>216883.03034160897</v>
      </c>
      <c r="D41" s="147">
        <f t="shared" si="98"/>
        <v>204388.9787764104</v>
      </c>
      <c r="E41" s="147">
        <f t="shared" si="99"/>
        <v>302440.62193669239</v>
      </c>
      <c r="F41" s="147">
        <f t="shared" si="100"/>
        <v>238902.93995396738</v>
      </c>
      <c r="G41" s="147">
        <f t="shared" si="101"/>
        <v>224504.78399770395</v>
      </c>
      <c r="H41" s="148">
        <f t="shared" si="6"/>
        <v>-97392.936601186637</v>
      </c>
      <c r="I41" s="148">
        <f t="shared" si="7"/>
        <v>-12494.051565198577</v>
      </c>
      <c r="J41" s="148">
        <f t="shared" si="8"/>
        <v>-22019.909612358402</v>
      </c>
      <c r="K41" s="148">
        <f t="shared" si="9"/>
        <v>-20115.805221293558</v>
      </c>
      <c r="L41" s="149">
        <f t="shared" si="10"/>
        <v>-5.7607326610659197E-2</v>
      </c>
      <c r="M41" s="149">
        <f t="shared" si="11"/>
        <v>-6.0267805657970165E-2</v>
      </c>
      <c r="N41" s="149">
        <f t="shared" si="12"/>
        <v>-0.30989622766450375</v>
      </c>
      <c r="O41" s="160">
        <f t="shared" si="13"/>
        <v>-0.21008316136853097</v>
      </c>
      <c r="P41" s="147">
        <f t="shared" si="14"/>
        <v>-63537.681982725015</v>
      </c>
      <c r="Q41" s="161">
        <v>52657.053728476902</v>
      </c>
      <c r="R41" s="147">
        <v>35394.874077050001</v>
      </c>
      <c r="S41" s="147">
        <v>39018.134267879999</v>
      </c>
      <c r="T41" s="147">
        <v>53823.221429999998</v>
      </c>
      <c r="U41" s="148">
        <v>47762.329257000005</v>
      </c>
      <c r="V41" s="148">
        <v>47511.645087169898</v>
      </c>
      <c r="W41" s="148">
        <f t="shared" si="15"/>
        <v>-17262.179651426901</v>
      </c>
      <c r="X41" s="148">
        <f t="shared" si="16"/>
        <v>3623.2601908299985</v>
      </c>
      <c r="Y41" s="148">
        <f t="shared" si="17"/>
        <v>-12367.455179950004</v>
      </c>
      <c r="Z41" s="148">
        <f t="shared" si="18"/>
        <v>-8493.5108192898988</v>
      </c>
      <c r="AA41" s="149">
        <f t="shared" si="19"/>
        <v>0.10236680551377683</v>
      </c>
      <c r="AB41" s="149">
        <f t="shared" si="20"/>
        <v>-5.2485750533903617E-3</v>
      </c>
      <c r="AC41" s="149">
        <f t="shared" si="21"/>
        <v>-0.32782274033861347</v>
      </c>
      <c r="AD41" s="149">
        <f t="shared" si="22"/>
        <v>-0.11260738417306571</v>
      </c>
      <c r="AE41" s="150">
        <f t="shared" si="23"/>
        <v>-6060.8921729999929</v>
      </c>
      <c r="AF41" s="147">
        <v>29068.9196422965</v>
      </c>
      <c r="AG41" s="147">
        <v>26462.872417328599</v>
      </c>
      <c r="AH41" s="147">
        <v>26467.0840507102</v>
      </c>
      <c r="AI41" s="147">
        <v>29068.91964</v>
      </c>
      <c r="AJ41" s="148">
        <v>28952.556120000001</v>
      </c>
      <c r="AK41" s="148">
        <v>28969.413186714501</v>
      </c>
      <c r="AL41" s="148">
        <f t="shared" si="24"/>
        <v>-2606.0472249679005</v>
      </c>
      <c r="AM41" s="148">
        <f t="shared" si="25"/>
        <v>4.211633381601132</v>
      </c>
      <c r="AN41" s="148">
        <f t="shared" si="26"/>
        <v>-2489.683702671402</v>
      </c>
      <c r="AO41" s="148">
        <f t="shared" si="27"/>
        <v>-2502.3291360043004</v>
      </c>
      <c r="AP41" s="149">
        <f t="shared" si="28"/>
        <v>1.5915254078174981E-4</v>
      </c>
      <c r="AQ41" s="149">
        <f t="shared" si="29"/>
        <v>5.822306895678517E-4</v>
      </c>
      <c r="AR41" s="149">
        <f t="shared" si="30"/>
        <v>-8.965063913747906E-2</v>
      </c>
      <c r="AS41" s="149">
        <f t="shared" si="31"/>
        <v>-4.0030218336658818E-3</v>
      </c>
      <c r="AT41" s="151"/>
      <c r="AU41" s="147">
        <v>17712.711375133302</v>
      </c>
      <c r="AV41" s="147">
        <v>14037.520718518301</v>
      </c>
      <c r="AW41" s="147">
        <v>13448.8141355629</v>
      </c>
      <c r="AX41" s="147">
        <v>17712.711375133302</v>
      </c>
      <c r="AY41" s="148">
        <v>14037.66843</v>
      </c>
      <c r="AZ41" s="148">
        <v>13056.4738550108</v>
      </c>
      <c r="BA41" s="148">
        <f t="shared" si="32"/>
        <v>-3675.190656615001</v>
      </c>
      <c r="BB41" s="148">
        <f t="shared" si="33"/>
        <v>-588.70658295540125</v>
      </c>
      <c r="BC41" s="148">
        <f t="shared" si="34"/>
        <v>-0.14771148169893422</v>
      </c>
      <c r="BD41" s="148">
        <f t="shared" si="35"/>
        <v>392.34028055210001</v>
      </c>
      <c r="BE41" s="149">
        <f t="shared" si="36"/>
        <v>-4.193807402034886E-2</v>
      </c>
      <c r="BF41" s="149">
        <f t="shared" si="37"/>
        <v>-6.9897261064542762E-2</v>
      </c>
      <c r="BG41" s="149">
        <f t="shared" si="38"/>
        <v>-0.20748888065632709</v>
      </c>
      <c r="BH41" s="149">
        <f t="shared" si="39"/>
        <v>-0.20748054136379471</v>
      </c>
      <c r="BI41" s="152"/>
      <c r="BJ41" s="147">
        <v>2809.6790000000001</v>
      </c>
      <c r="BK41" s="147">
        <v>3383.6451854655902</v>
      </c>
      <c r="BL41" s="147">
        <v>3551.0199799674901</v>
      </c>
      <c r="BM41" s="147">
        <v>21928.982163012701</v>
      </c>
      <c r="BN41" s="148">
        <v>28967.32416</v>
      </c>
      <c r="BO41" s="148">
        <v>31293.192900226899</v>
      </c>
      <c r="BP41" s="148">
        <f t="shared" si="40"/>
        <v>573.96618546559012</v>
      </c>
      <c r="BQ41" s="148">
        <f t="shared" si="41"/>
        <v>167.37479450189994</v>
      </c>
      <c r="BR41" s="148">
        <f t="shared" si="42"/>
        <v>-25583.67897453441</v>
      </c>
      <c r="BS41" s="148">
        <f t="shared" si="43"/>
        <v>-27742.172920259407</v>
      </c>
      <c r="BT41" s="149">
        <f t="shared" si="44"/>
        <v>4.9465823195900233E-2</v>
      </c>
      <c r="BU41" s="149">
        <f t="shared" si="45"/>
        <v>8.0292840559937267E-2</v>
      </c>
      <c r="BV41" s="149">
        <f t="shared" si="46"/>
        <v>0.20428176509330429</v>
      </c>
      <c r="BW41" s="149">
        <f t="shared" si="47"/>
        <v>0.32096072424459215</v>
      </c>
      <c r="BX41" s="152"/>
      <c r="BY41" s="147">
        <v>17705.6860919225</v>
      </c>
      <c r="BZ41" s="147">
        <v>17633.548021922499</v>
      </c>
      <c r="CA41" s="147">
        <v>17433.203169922501</v>
      </c>
      <c r="CB41" s="147">
        <v>20280.63609</v>
      </c>
      <c r="CC41" s="148">
        <v>20272.892153967397</v>
      </c>
      <c r="CD41" s="148">
        <v>20270.568891922499</v>
      </c>
      <c r="CE41" s="148">
        <f t="shared" si="48"/>
        <v>-72.13807000000088</v>
      </c>
      <c r="CF41" s="148">
        <f t="shared" si="49"/>
        <v>-200.34485199999835</v>
      </c>
      <c r="CG41" s="148">
        <f t="shared" si="50"/>
        <v>-2639.3441320448983</v>
      </c>
      <c r="CH41" s="148">
        <f t="shared" si="51"/>
        <v>-2837.3657219999986</v>
      </c>
      <c r="CI41" s="149">
        <f t="shared" si="52"/>
        <v>-1.1361573504715231E-2</v>
      </c>
      <c r="CJ41" s="149">
        <f t="shared" si="53"/>
        <v>-1.1459943787267373E-4</v>
      </c>
      <c r="CK41" s="149">
        <f t="shared" si="54"/>
        <v>-4.0742883176332232E-3</v>
      </c>
      <c r="CL41" s="149">
        <f t="shared" si="55"/>
        <v>-3.818389126572265E-4</v>
      </c>
      <c r="CM41" s="150"/>
      <c r="CN41" s="147">
        <v>2357.2812999999996</v>
      </c>
      <c r="CO41" s="147">
        <v>2357.2812999999996</v>
      </c>
      <c r="CP41" s="147">
        <v>2357.2812999999996</v>
      </c>
      <c r="CQ41" s="147">
        <v>2357.2812999999996</v>
      </c>
      <c r="CR41" s="147">
        <v>2357.2812999999996</v>
      </c>
      <c r="CS41" s="147">
        <v>2357.2812999999996</v>
      </c>
      <c r="CT41" s="148">
        <f t="shared" si="56"/>
        <v>0</v>
      </c>
      <c r="CU41" s="148">
        <f t="shared" si="57"/>
        <v>0</v>
      </c>
      <c r="CV41" s="148">
        <f t="shared" si="58"/>
        <v>0</v>
      </c>
      <c r="CW41" s="148">
        <f t="shared" si="59"/>
        <v>0</v>
      </c>
      <c r="CX41" s="149">
        <f t="shared" si="60"/>
        <v>0</v>
      </c>
      <c r="CY41" s="149">
        <f t="shared" si="61"/>
        <v>0</v>
      </c>
      <c r="CZ41" s="149">
        <f t="shared" si="62"/>
        <v>0</v>
      </c>
      <c r="DA41" s="149">
        <f t="shared" si="63"/>
        <v>0</v>
      </c>
      <c r="DB41" s="151"/>
      <c r="DC41" s="147">
        <v>163460.66517141199</v>
      </c>
      <c r="DD41" s="147">
        <v>97054.386248324008</v>
      </c>
      <c r="DE41" s="147">
        <v>84063.413228813501</v>
      </c>
      <c r="DF41" s="147">
        <v>128764.8993085464</v>
      </c>
      <c r="DG41" s="148">
        <v>75993.98616</v>
      </c>
      <c r="DH41" s="148">
        <v>62996.180133105598</v>
      </c>
      <c r="DI41" s="148">
        <f t="shared" si="64"/>
        <v>-66406.278923087986</v>
      </c>
      <c r="DJ41" s="148">
        <f t="shared" si="65"/>
        <v>-12990.973019510508</v>
      </c>
      <c r="DK41" s="148">
        <f t="shared" si="66"/>
        <v>21060.400088324008</v>
      </c>
      <c r="DL41" s="148">
        <f t="shared" si="67"/>
        <v>21067.233095707903</v>
      </c>
      <c r="DM41" s="149">
        <f t="shared" si="68"/>
        <v>-0.13385250808007498</v>
      </c>
      <c r="DN41" s="149">
        <f t="shared" si="69"/>
        <v>-0.17103729760310815</v>
      </c>
      <c r="DO41" s="149">
        <f t="shared" si="70"/>
        <v>-0.40625234733659904</v>
      </c>
      <c r="DP41" s="149">
        <f t="shared" si="71"/>
        <v>-0.40982374414083733</v>
      </c>
      <c r="DQ41" s="151"/>
      <c r="DR41" s="147">
        <v>28503.9706335544</v>
      </c>
      <c r="DS41" s="147">
        <v>20558.902373000001</v>
      </c>
      <c r="DT41" s="147">
        <v>18050.0286435538</v>
      </c>
      <c r="DU41" s="147">
        <v>28503.97063</v>
      </c>
      <c r="DV41" s="148">
        <v>20558.902373000001</v>
      </c>
      <c r="DW41" s="148">
        <v>18050.0286435538</v>
      </c>
      <c r="DX41" s="148">
        <f t="shared" si="72"/>
        <v>-7945.0682605543989</v>
      </c>
      <c r="DY41" s="148">
        <f t="shared" si="73"/>
        <v>-2508.8737294462007</v>
      </c>
      <c r="DZ41" s="148">
        <f t="shared" si="74"/>
        <v>0</v>
      </c>
      <c r="EA41" s="148">
        <f t="shared" si="75"/>
        <v>0</v>
      </c>
      <c r="EB41" s="149">
        <f t="shared" si="76"/>
        <v>-0.12203344730801892</v>
      </c>
      <c r="EC41" s="149">
        <f t="shared" si="77"/>
        <v>-0.12203344730801892</v>
      </c>
      <c r="ED41" s="149">
        <f t="shared" si="78"/>
        <v>-0.2787354913705109</v>
      </c>
      <c r="EE41" s="149">
        <f t="shared" si="79"/>
        <v>-0.2787354912805704</v>
      </c>
      <c r="EF41" s="150"/>
      <c r="EG41" s="147">
        <v>0</v>
      </c>
      <c r="EH41" s="147">
        <v>0</v>
      </c>
      <c r="EI41" s="147">
        <v>0</v>
      </c>
      <c r="EJ41" s="147">
        <v>0</v>
      </c>
      <c r="EK41" s="147">
        <v>0</v>
      </c>
      <c r="EL41" s="147">
        <v>0</v>
      </c>
      <c r="EM41" s="148">
        <f t="shared" si="80"/>
        <v>0</v>
      </c>
      <c r="EN41" s="148">
        <f t="shared" si="81"/>
        <v>0</v>
      </c>
      <c r="EO41" s="148">
        <f t="shared" si="82"/>
        <v>0</v>
      </c>
      <c r="EP41" s="148">
        <f t="shared" si="83"/>
        <v>0</v>
      </c>
      <c r="EQ41" s="149">
        <f t="shared" si="84"/>
        <v>0</v>
      </c>
      <c r="ER41" s="149">
        <f t="shared" si="85"/>
        <v>0</v>
      </c>
      <c r="ES41" s="149">
        <f t="shared" si="86"/>
        <v>0</v>
      </c>
      <c r="ET41" s="149">
        <f t="shared" si="87"/>
        <v>0</v>
      </c>
      <c r="EU41" s="151"/>
      <c r="EV41" s="147">
        <v>0</v>
      </c>
      <c r="EW41" s="147">
        <v>0</v>
      </c>
      <c r="EX41" s="147">
        <v>0</v>
      </c>
      <c r="EY41" s="147">
        <v>0</v>
      </c>
      <c r="EZ41" s="147">
        <v>0</v>
      </c>
      <c r="FA41" s="147">
        <v>0</v>
      </c>
      <c r="FB41" s="148">
        <f t="shared" si="88"/>
        <v>0</v>
      </c>
      <c r="FC41" s="148">
        <f t="shared" si="89"/>
        <v>0</v>
      </c>
      <c r="FD41" s="148">
        <f t="shared" si="90"/>
        <v>0</v>
      </c>
      <c r="FE41" s="148">
        <f t="shared" si="91"/>
        <v>0</v>
      </c>
      <c r="FF41" s="149">
        <f t="shared" si="92"/>
        <v>0</v>
      </c>
      <c r="FG41" s="149">
        <f t="shared" si="93"/>
        <v>0</v>
      </c>
      <c r="FH41" s="149">
        <f t="shared" si="94"/>
        <v>0</v>
      </c>
      <c r="FI41" s="149">
        <f t="shared" si="95"/>
        <v>0</v>
      </c>
      <c r="FJ41" s="151"/>
    </row>
    <row r="42" spans="1:166" s="144" customFormat="1">
      <c r="A42" s="154" t="s">
        <v>39</v>
      </c>
      <c r="B42" s="147">
        <f t="shared" si="96"/>
        <v>91335.571322317788</v>
      </c>
      <c r="C42" s="147">
        <f t="shared" si="97"/>
        <v>70618.385739817721</v>
      </c>
      <c r="D42" s="147">
        <f t="shared" si="98"/>
        <v>65497.54785468927</v>
      </c>
      <c r="E42" s="147">
        <f t="shared" si="99"/>
        <v>83441.632566509899</v>
      </c>
      <c r="F42" s="147">
        <f t="shared" si="100"/>
        <v>67151.420436685978</v>
      </c>
      <c r="G42" s="147">
        <f t="shared" si="101"/>
        <v>62368.338989544325</v>
      </c>
      <c r="H42" s="148">
        <f t="shared" si="6"/>
        <v>-20717.185582500068</v>
      </c>
      <c r="I42" s="148">
        <f t="shared" si="7"/>
        <v>-5120.8378851284506</v>
      </c>
      <c r="J42" s="148">
        <f t="shared" si="8"/>
        <v>3466.965303131743</v>
      </c>
      <c r="K42" s="148">
        <f t="shared" si="9"/>
        <v>3129.2088651449449</v>
      </c>
      <c r="L42" s="149">
        <f t="shared" si="10"/>
        <v>-7.2514230274186214E-2</v>
      </c>
      <c r="M42" s="149">
        <f t="shared" si="11"/>
        <v>-7.1228298910689505E-2</v>
      </c>
      <c r="N42" s="149">
        <f t="shared" si="12"/>
        <v>-0.22682494106694043</v>
      </c>
      <c r="O42" s="160">
        <f t="shared" si="13"/>
        <v>-0.19522882796953034</v>
      </c>
      <c r="P42" s="147">
        <f t="shared" si="14"/>
        <v>-16290.212129823922</v>
      </c>
      <c r="Q42" s="161">
        <v>15649.7741222319</v>
      </c>
      <c r="R42" s="147">
        <v>14268.600171689999</v>
      </c>
      <c r="S42" s="147">
        <v>14269.86489549</v>
      </c>
      <c r="T42" s="147">
        <v>15649.77412</v>
      </c>
      <c r="U42" s="148">
        <v>15492.9999995</v>
      </c>
      <c r="V42" s="148">
        <v>15514.13859647</v>
      </c>
      <c r="W42" s="148">
        <f t="shared" si="15"/>
        <v>-1381.1739505419009</v>
      </c>
      <c r="X42" s="148">
        <f t="shared" si="16"/>
        <v>1.2647238000008656</v>
      </c>
      <c r="Y42" s="148">
        <f t="shared" si="17"/>
        <v>-1224.3998278100007</v>
      </c>
      <c r="Z42" s="148">
        <f t="shared" si="18"/>
        <v>-1244.2737009800003</v>
      </c>
      <c r="AA42" s="149">
        <f t="shared" si="19"/>
        <v>8.8636851883352579E-5</v>
      </c>
      <c r="AB42" s="149">
        <f t="shared" si="20"/>
        <v>1.3643966288441642E-3</v>
      </c>
      <c r="AC42" s="149">
        <f t="shared" si="21"/>
        <v>-8.8255200346937929E-2</v>
      </c>
      <c r="AD42" s="149">
        <f t="shared" si="22"/>
        <v>-1.0017660274064083E-2</v>
      </c>
      <c r="AE42" s="150">
        <f t="shared" si="23"/>
        <v>-156.77412050000021</v>
      </c>
      <c r="AF42" s="147">
        <v>5271.27705362499</v>
      </c>
      <c r="AG42" s="147">
        <v>5271.5108574445503</v>
      </c>
      <c r="AH42" s="147">
        <v>4862.1556458196101</v>
      </c>
      <c r="AI42" s="147">
        <v>5034.835255</v>
      </c>
      <c r="AJ42" s="148">
        <v>5035.0659269999996</v>
      </c>
      <c r="AK42" s="148">
        <v>5039.0944612623898</v>
      </c>
      <c r="AL42" s="148">
        <f t="shared" si="24"/>
        <v>0.2338038195603076</v>
      </c>
      <c r="AM42" s="148">
        <f t="shared" si="25"/>
        <v>-409.35521162494024</v>
      </c>
      <c r="AN42" s="148">
        <f t="shared" si="26"/>
        <v>236.44493044455066</v>
      </c>
      <c r="AO42" s="148">
        <f t="shared" si="27"/>
        <v>-176.93881544277974</v>
      </c>
      <c r="AP42" s="149">
        <f t="shared" si="28"/>
        <v>-7.7654248031537157E-2</v>
      </c>
      <c r="AQ42" s="149">
        <f t="shared" si="29"/>
        <v>8.0009563346282822E-4</v>
      </c>
      <c r="AR42" s="149">
        <f t="shared" si="30"/>
        <v>4.4354302986128133E-5</v>
      </c>
      <c r="AS42" s="149">
        <f t="shared" si="31"/>
        <v>4.5815203143064071E-5</v>
      </c>
      <c r="AT42" s="151"/>
      <c r="AU42" s="147">
        <v>4097.9942720878998</v>
      </c>
      <c r="AV42" s="147">
        <v>2876.8166604637299</v>
      </c>
      <c r="AW42" s="147">
        <v>2800.51453138543</v>
      </c>
      <c r="AX42" s="147">
        <v>4097.9942720878998</v>
      </c>
      <c r="AY42" s="148">
        <v>2876.9236489999998</v>
      </c>
      <c r="AZ42" s="148">
        <v>2716.38546401234</v>
      </c>
      <c r="BA42" s="148">
        <f t="shared" si="32"/>
        <v>-1221.1776116241699</v>
      </c>
      <c r="BB42" s="148">
        <f t="shared" si="33"/>
        <v>-76.302129078299913</v>
      </c>
      <c r="BC42" s="148">
        <f t="shared" si="34"/>
        <v>-0.10698853626990967</v>
      </c>
      <c r="BD42" s="148">
        <f t="shared" si="35"/>
        <v>84.129067373090038</v>
      </c>
      <c r="BE42" s="149">
        <f t="shared" si="36"/>
        <v>-2.6523111509650515E-2</v>
      </c>
      <c r="BF42" s="149">
        <f t="shared" si="37"/>
        <v>-5.5802031813900206E-2</v>
      </c>
      <c r="BG42" s="149">
        <f t="shared" si="38"/>
        <v>-0.29799397718581688</v>
      </c>
      <c r="BH42" s="149">
        <f t="shared" si="39"/>
        <v>-0.29796786964901562</v>
      </c>
      <c r="BI42" s="152"/>
      <c r="BJ42" s="147">
        <v>0</v>
      </c>
      <c r="BK42" s="147">
        <v>0</v>
      </c>
      <c r="BL42" s="147">
        <v>0</v>
      </c>
      <c r="BM42" s="147">
        <v>0</v>
      </c>
      <c r="BN42" s="148">
        <v>0</v>
      </c>
      <c r="BO42" s="148">
        <v>0</v>
      </c>
      <c r="BP42" s="148">
        <f t="shared" si="40"/>
        <v>0</v>
      </c>
      <c r="BQ42" s="148">
        <f t="shared" si="41"/>
        <v>0</v>
      </c>
      <c r="BR42" s="148">
        <f t="shared" si="42"/>
        <v>0</v>
      </c>
      <c r="BS42" s="148">
        <f t="shared" si="43"/>
        <v>0</v>
      </c>
      <c r="BT42" s="149">
        <f t="shared" si="44"/>
        <v>0</v>
      </c>
      <c r="BU42" s="149">
        <f t="shared" si="45"/>
        <v>0</v>
      </c>
      <c r="BV42" s="149">
        <f t="shared" si="46"/>
        <v>0</v>
      </c>
      <c r="BW42" s="149">
        <f t="shared" si="47"/>
        <v>0</v>
      </c>
      <c r="BX42" s="153"/>
      <c r="BY42" s="147">
        <v>5766.1348404898999</v>
      </c>
      <c r="BZ42" s="147">
        <v>5707.5442163568496</v>
      </c>
      <c r="CA42" s="147">
        <v>5623.4944079330298</v>
      </c>
      <c r="CB42" s="147">
        <v>5766.1348399999997</v>
      </c>
      <c r="CC42" s="148">
        <v>5732.5560581859918</v>
      </c>
      <c r="CD42" s="148">
        <v>5722.48242511429</v>
      </c>
      <c r="CE42" s="148">
        <f t="shared" si="48"/>
        <v>-58.590624133050369</v>
      </c>
      <c r="CF42" s="148">
        <f t="shared" si="49"/>
        <v>-84.049808423819741</v>
      </c>
      <c r="CG42" s="148">
        <f t="shared" si="50"/>
        <v>-25.011841829142213</v>
      </c>
      <c r="CH42" s="148">
        <f t="shared" si="51"/>
        <v>-98.988017181260147</v>
      </c>
      <c r="CI42" s="149">
        <f t="shared" si="52"/>
        <v>-1.4726089757298298E-2</v>
      </c>
      <c r="CJ42" s="149">
        <f t="shared" si="53"/>
        <v>-1.7572672590470059E-3</v>
      </c>
      <c r="CK42" s="149">
        <f t="shared" si="54"/>
        <v>-1.0161160942964077E-2</v>
      </c>
      <c r="CL42" s="149">
        <f t="shared" si="55"/>
        <v>-5.8234472043681741E-3</v>
      </c>
      <c r="CM42" s="150"/>
      <c r="CN42" s="147">
        <v>1816.9292</v>
      </c>
      <c r="CO42" s="147">
        <v>1816.9292</v>
      </c>
      <c r="CP42" s="147">
        <v>1816.9292</v>
      </c>
      <c r="CQ42" s="147">
        <v>1816.9292</v>
      </c>
      <c r="CR42" s="147">
        <v>1816.9292</v>
      </c>
      <c r="CS42" s="147">
        <v>1816.9292</v>
      </c>
      <c r="CT42" s="148">
        <f t="shared" si="56"/>
        <v>0</v>
      </c>
      <c r="CU42" s="148">
        <f t="shared" si="57"/>
        <v>0</v>
      </c>
      <c r="CV42" s="148">
        <f t="shared" si="58"/>
        <v>0</v>
      </c>
      <c r="CW42" s="148">
        <f t="shared" si="59"/>
        <v>0</v>
      </c>
      <c r="CX42" s="149">
        <f t="shared" si="60"/>
        <v>0</v>
      </c>
      <c r="CY42" s="149">
        <f t="shared" si="61"/>
        <v>0</v>
      </c>
      <c r="CZ42" s="149">
        <f t="shared" si="62"/>
        <v>0</v>
      </c>
      <c r="DA42" s="149">
        <f t="shared" si="63"/>
        <v>0</v>
      </c>
      <c r="DB42" s="151"/>
      <c r="DC42" s="147">
        <v>32507.7192717496</v>
      </c>
      <c r="DD42" s="147">
        <v>19436.993660862594</v>
      </c>
      <c r="DE42" s="147">
        <v>16819.717295268401</v>
      </c>
      <c r="DF42" s="147">
        <v>24850.222319421999</v>
      </c>
      <c r="DG42" s="148">
        <v>14956.95463</v>
      </c>
      <c r="DH42" s="148">
        <v>12254.4369638925</v>
      </c>
      <c r="DI42" s="148">
        <f t="shared" si="64"/>
        <v>-13070.725610887006</v>
      </c>
      <c r="DJ42" s="148">
        <f t="shared" si="65"/>
        <v>-2617.2763655941926</v>
      </c>
      <c r="DK42" s="148">
        <f t="shared" si="66"/>
        <v>4480.0390308625938</v>
      </c>
      <c r="DL42" s="148">
        <f t="shared" si="67"/>
        <v>4565.2803313759014</v>
      </c>
      <c r="DM42" s="149">
        <f t="shared" si="68"/>
        <v>-0.13465438180721415</v>
      </c>
      <c r="DN42" s="149">
        <f t="shared" si="69"/>
        <v>-0.18068635848416023</v>
      </c>
      <c r="DO42" s="149">
        <f t="shared" si="70"/>
        <v>-0.40208067202813413</v>
      </c>
      <c r="DP42" s="149">
        <f t="shared" si="71"/>
        <v>-0.39811586239571761</v>
      </c>
      <c r="DQ42" s="151"/>
      <c r="DR42" s="147">
        <v>26225.742562133499</v>
      </c>
      <c r="DS42" s="147">
        <v>21239.990973</v>
      </c>
      <c r="DT42" s="147">
        <v>19304.871878792801</v>
      </c>
      <c r="DU42" s="147">
        <v>26225.742559999999</v>
      </c>
      <c r="DV42" s="148">
        <v>21239.990973</v>
      </c>
      <c r="DW42" s="148">
        <v>19304.871878792801</v>
      </c>
      <c r="DX42" s="148">
        <f t="shared" si="72"/>
        <v>-4985.7515891334988</v>
      </c>
      <c r="DY42" s="148">
        <f t="shared" si="73"/>
        <v>-1935.1190942071989</v>
      </c>
      <c r="DZ42" s="148">
        <f t="shared" si="74"/>
        <v>0</v>
      </c>
      <c r="EA42" s="148">
        <f t="shared" si="75"/>
        <v>0</v>
      </c>
      <c r="EB42" s="149">
        <f t="shared" si="76"/>
        <v>-9.1107340707776055E-2</v>
      </c>
      <c r="EC42" s="149">
        <f t="shared" si="77"/>
        <v>-9.1107340707776055E-2</v>
      </c>
      <c r="ED42" s="149">
        <f t="shared" si="78"/>
        <v>-0.19010907231020654</v>
      </c>
      <c r="EE42" s="149">
        <f t="shared" si="79"/>
        <v>-0.1901090722443208</v>
      </c>
      <c r="EF42" s="150"/>
      <c r="EG42" s="147">
        <v>0</v>
      </c>
      <c r="EH42" s="147">
        <v>0</v>
      </c>
      <c r="EI42" s="147">
        <v>0</v>
      </c>
      <c r="EJ42" s="147">
        <v>0</v>
      </c>
      <c r="EK42" s="147">
        <v>0</v>
      </c>
      <c r="EL42" s="147">
        <v>0</v>
      </c>
      <c r="EM42" s="148">
        <f t="shared" si="80"/>
        <v>0</v>
      </c>
      <c r="EN42" s="148">
        <f t="shared" si="81"/>
        <v>0</v>
      </c>
      <c r="EO42" s="148">
        <f t="shared" si="82"/>
        <v>0</v>
      </c>
      <c r="EP42" s="148">
        <f t="shared" si="83"/>
        <v>0</v>
      </c>
      <c r="EQ42" s="149">
        <f t="shared" si="84"/>
        <v>0</v>
      </c>
      <c r="ER42" s="149">
        <f t="shared" si="85"/>
        <v>0</v>
      </c>
      <c r="ES42" s="149">
        <f t="shared" si="86"/>
        <v>0</v>
      </c>
      <c r="ET42" s="149">
        <f t="shared" si="87"/>
        <v>0</v>
      </c>
      <c r="EU42" s="151"/>
      <c r="EV42" s="147">
        <v>0</v>
      </c>
      <c r="EW42" s="147">
        <v>0</v>
      </c>
      <c r="EX42" s="147">
        <v>0</v>
      </c>
      <c r="EY42" s="147">
        <v>0</v>
      </c>
      <c r="EZ42" s="147">
        <v>0</v>
      </c>
      <c r="FA42" s="147">
        <v>0</v>
      </c>
      <c r="FB42" s="148">
        <f t="shared" si="88"/>
        <v>0</v>
      </c>
      <c r="FC42" s="148">
        <f t="shared" si="89"/>
        <v>0</v>
      </c>
      <c r="FD42" s="148">
        <f t="shared" si="90"/>
        <v>0</v>
      </c>
      <c r="FE42" s="148">
        <f t="shared" si="91"/>
        <v>0</v>
      </c>
      <c r="FF42" s="149">
        <f t="shared" si="92"/>
        <v>0</v>
      </c>
      <c r="FG42" s="149">
        <f t="shared" si="93"/>
        <v>0</v>
      </c>
      <c r="FH42" s="149">
        <f t="shared" si="94"/>
        <v>0</v>
      </c>
      <c r="FI42" s="149">
        <f t="shared" si="95"/>
        <v>0</v>
      </c>
      <c r="FJ42" s="151"/>
    </row>
    <row r="43" spans="1:166" s="144" customFormat="1">
      <c r="A43" s="154" t="s">
        <v>40</v>
      </c>
      <c r="B43" s="147">
        <f t="shared" si="96"/>
        <v>527026.70050206245</v>
      </c>
      <c r="C43" s="147">
        <f t="shared" si="97"/>
        <v>338046.93655435578</v>
      </c>
      <c r="D43" s="147">
        <f t="shared" si="98"/>
        <v>302102.9671009531</v>
      </c>
      <c r="E43" s="147">
        <f t="shared" si="99"/>
        <v>472716.64689206233</v>
      </c>
      <c r="F43" s="147">
        <f t="shared" si="100"/>
        <v>339166.33584748476</v>
      </c>
      <c r="G43" s="147">
        <f t="shared" si="101"/>
        <v>311882.42662120902</v>
      </c>
      <c r="H43" s="148">
        <f t="shared" si="6"/>
        <v>-188979.76394770667</v>
      </c>
      <c r="I43" s="148">
        <f t="shared" si="7"/>
        <v>-35943.969453402678</v>
      </c>
      <c r="J43" s="148">
        <f t="shared" si="8"/>
        <v>-1119.3992931289831</v>
      </c>
      <c r="K43" s="148">
        <f t="shared" si="9"/>
        <v>-9779.459520255914</v>
      </c>
      <c r="L43" s="149">
        <f t="shared" si="10"/>
        <v>-0.10632833954885765</v>
      </c>
      <c r="M43" s="149">
        <f t="shared" si="11"/>
        <v>-8.0444036870878269E-2</v>
      </c>
      <c r="N43" s="149">
        <f t="shared" si="12"/>
        <v>-0.35857721016350502</v>
      </c>
      <c r="O43" s="160">
        <f t="shared" si="13"/>
        <v>-0.2825166236954455</v>
      </c>
      <c r="P43" s="147">
        <f t="shared" si="14"/>
        <v>-133550.31104457757</v>
      </c>
      <c r="Q43" s="161">
        <v>102933.6496829</v>
      </c>
      <c r="R43" s="147">
        <v>37693.776547829999</v>
      </c>
      <c r="S43" s="147">
        <v>29275.970299709901</v>
      </c>
      <c r="T43" s="147">
        <v>102933.64969999999</v>
      </c>
      <c r="U43" s="148">
        <v>68424.902508999992</v>
      </c>
      <c r="V43" s="148">
        <v>68778.833773279897</v>
      </c>
      <c r="W43" s="148">
        <f t="shared" si="15"/>
        <v>-65239.873135069996</v>
      </c>
      <c r="X43" s="148">
        <f t="shared" si="16"/>
        <v>-8417.8062481200977</v>
      </c>
      <c r="Y43" s="148">
        <f t="shared" si="17"/>
        <v>-30731.125961169993</v>
      </c>
      <c r="Z43" s="148">
        <f t="shared" si="18"/>
        <v>-39502.863473569996</v>
      </c>
      <c r="AA43" s="149">
        <f t="shared" si="19"/>
        <v>-0.22332085078921879</v>
      </c>
      <c r="AB43" s="149">
        <f t="shared" si="20"/>
        <v>5.1725505086887349E-3</v>
      </c>
      <c r="AC43" s="149">
        <f t="shared" si="21"/>
        <v>-0.63380510975807813</v>
      </c>
      <c r="AD43" s="149">
        <f t="shared" si="22"/>
        <v>-0.33525234256801062</v>
      </c>
      <c r="AE43" s="150">
        <f t="shared" si="23"/>
        <v>-34508.747191000002</v>
      </c>
      <c r="AF43" s="147">
        <v>54255.410739183797</v>
      </c>
      <c r="AG43" s="147">
        <v>51354.838236878299</v>
      </c>
      <c r="AH43" s="147">
        <v>49125.688748083703</v>
      </c>
      <c r="AI43" s="147">
        <v>60353.13407</v>
      </c>
      <c r="AJ43" s="148">
        <v>59594.103199999998</v>
      </c>
      <c r="AK43" s="148">
        <v>59693.696308157399</v>
      </c>
      <c r="AL43" s="148">
        <f t="shared" si="24"/>
        <v>-2900.5725023054983</v>
      </c>
      <c r="AM43" s="148">
        <f t="shared" si="25"/>
        <v>-2229.1494887945955</v>
      </c>
      <c r="AN43" s="148">
        <f t="shared" si="26"/>
        <v>-8239.2649631216991</v>
      </c>
      <c r="AO43" s="148">
        <f t="shared" si="27"/>
        <v>-10568.007560073696</v>
      </c>
      <c r="AP43" s="149">
        <f t="shared" si="28"/>
        <v>-4.3406805771882002E-2</v>
      </c>
      <c r="AQ43" s="149">
        <f t="shared" si="29"/>
        <v>1.6711906515844966E-3</v>
      </c>
      <c r="AR43" s="149">
        <f t="shared" si="30"/>
        <v>-5.3461442145357793E-2</v>
      </c>
      <c r="AS43" s="149">
        <f t="shared" si="31"/>
        <v>-1.257649468741172E-2</v>
      </c>
      <c r="AT43" s="151"/>
      <c r="AU43" s="147">
        <v>43426.029215390401</v>
      </c>
      <c r="AV43" s="147">
        <v>35663.439190962701</v>
      </c>
      <c r="AW43" s="147">
        <v>33995.399285698797</v>
      </c>
      <c r="AX43" s="147">
        <v>43426.029215390401</v>
      </c>
      <c r="AY43" s="148">
        <v>35663.496070000001</v>
      </c>
      <c r="AZ43" s="148">
        <v>33028.890678602002</v>
      </c>
      <c r="BA43" s="148">
        <f t="shared" si="32"/>
        <v>-7762.5900244277</v>
      </c>
      <c r="BB43" s="148">
        <f t="shared" si="33"/>
        <v>-1668.0399052639041</v>
      </c>
      <c r="BC43" s="148">
        <f t="shared" si="34"/>
        <v>-5.6879037299950141E-2</v>
      </c>
      <c r="BD43" s="148">
        <f t="shared" si="35"/>
        <v>966.50860709679546</v>
      </c>
      <c r="BE43" s="149">
        <f t="shared" si="36"/>
        <v>-4.6771706349806944E-2</v>
      </c>
      <c r="BF43" s="149">
        <f t="shared" si="37"/>
        <v>-7.3874007927512739E-2</v>
      </c>
      <c r="BG43" s="149">
        <f t="shared" si="38"/>
        <v>-0.17875431313154921</v>
      </c>
      <c r="BH43" s="149">
        <f t="shared" si="39"/>
        <v>-0.17875300334020222</v>
      </c>
      <c r="BI43" s="152"/>
      <c r="BJ43" s="147">
        <v>0</v>
      </c>
      <c r="BK43" s="147">
        <v>0</v>
      </c>
      <c r="BL43" s="147">
        <v>0</v>
      </c>
      <c r="BM43" s="147">
        <v>0</v>
      </c>
      <c r="BN43" s="148">
        <v>0</v>
      </c>
      <c r="BO43" s="148">
        <v>0</v>
      </c>
      <c r="BP43" s="148">
        <f t="shared" si="40"/>
        <v>0</v>
      </c>
      <c r="BQ43" s="148">
        <f t="shared" si="41"/>
        <v>0</v>
      </c>
      <c r="BR43" s="148">
        <f t="shared" si="42"/>
        <v>0</v>
      </c>
      <c r="BS43" s="148">
        <f t="shared" si="43"/>
        <v>0</v>
      </c>
      <c r="BT43" s="149">
        <f t="shared" si="44"/>
        <v>0</v>
      </c>
      <c r="BU43" s="149">
        <f t="shared" si="45"/>
        <v>0</v>
      </c>
      <c r="BV43" s="149">
        <f t="shared" si="46"/>
        <v>0</v>
      </c>
      <c r="BW43" s="149">
        <f t="shared" si="47"/>
        <v>0</v>
      </c>
      <c r="BX43" s="153"/>
      <c r="BY43" s="147">
        <v>18676.407328210302</v>
      </c>
      <c r="BZ43" s="147">
        <v>18483.029298596099</v>
      </c>
      <c r="CA43" s="147">
        <v>18184.309415378699</v>
      </c>
      <c r="CB43" s="147">
        <v>18676.407329999998</v>
      </c>
      <c r="CC43" s="148">
        <v>18573.097936484784</v>
      </c>
      <c r="CD43" s="148">
        <v>18542.1049134897</v>
      </c>
      <c r="CE43" s="148">
        <f t="shared" si="48"/>
        <v>-193.37802961420311</v>
      </c>
      <c r="CF43" s="148">
        <f t="shared" si="49"/>
        <v>-298.71988321739991</v>
      </c>
      <c r="CG43" s="148">
        <f t="shared" si="50"/>
        <v>-90.068637888685771</v>
      </c>
      <c r="CH43" s="148">
        <f t="shared" si="51"/>
        <v>-357.79549811100151</v>
      </c>
      <c r="CI43" s="149">
        <f t="shared" si="52"/>
        <v>-1.6161846545365243E-2</v>
      </c>
      <c r="CJ43" s="149">
        <f t="shared" si="53"/>
        <v>-1.6687050863066753E-3</v>
      </c>
      <c r="CK43" s="149">
        <f t="shared" si="54"/>
        <v>-1.0354134294453402E-2</v>
      </c>
      <c r="CL43" s="149">
        <f t="shared" si="55"/>
        <v>-5.5315453175658353E-3</v>
      </c>
      <c r="CM43" s="150"/>
      <c r="CN43" s="147">
        <v>1012.0049000000006</v>
      </c>
      <c r="CO43" s="147">
        <v>1012.0049000000006</v>
      </c>
      <c r="CP43" s="147">
        <v>1012.0049000000006</v>
      </c>
      <c r="CQ43" s="147">
        <v>1012.0049000000006</v>
      </c>
      <c r="CR43" s="147">
        <v>1012.0049000000006</v>
      </c>
      <c r="CS43" s="147">
        <v>1012.0049000000006</v>
      </c>
      <c r="CT43" s="148">
        <f t="shared" si="56"/>
        <v>0</v>
      </c>
      <c r="CU43" s="148">
        <f t="shared" si="57"/>
        <v>0</v>
      </c>
      <c r="CV43" s="148">
        <f t="shared" si="58"/>
        <v>0</v>
      </c>
      <c r="CW43" s="148">
        <f t="shared" si="59"/>
        <v>0</v>
      </c>
      <c r="CX43" s="149">
        <f t="shared" si="60"/>
        <v>0</v>
      </c>
      <c r="CY43" s="149">
        <f t="shared" si="61"/>
        <v>0</v>
      </c>
      <c r="CZ43" s="149">
        <f t="shared" si="62"/>
        <v>0</v>
      </c>
      <c r="DA43" s="149">
        <f t="shared" si="63"/>
        <v>0</v>
      </c>
      <c r="DB43" s="151"/>
      <c r="DC43" s="147">
        <v>267817.87886392802</v>
      </c>
      <c r="DD43" s="147">
        <v>164293.90394808873</v>
      </c>
      <c r="DE43" s="147">
        <v>144393.72937073</v>
      </c>
      <c r="DF43" s="147">
        <v>207410.10190667189</v>
      </c>
      <c r="DG43" s="148">
        <v>126352.7868</v>
      </c>
      <c r="DH43" s="148">
        <v>104711.03096632801</v>
      </c>
      <c r="DI43" s="148">
        <f t="shared" si="64"/>
        <v>-103523.9749158393</v>
      </c>
      <c r="DJ43" s="148">
        <f t="shared" si="65"/>
        <v>-19900.174577358732</v>
      </c>
      <c r="DK43" s="148">
        <f t="shared" si="66"/>
        <v>37941.117148088728</v>
      </c>
      <c r="DL43" s="148">
        <f t="shared" si="67"/>
        <v>39682.698404401992</v>
      </c>
      <c r="DM43" s="149">
        <f t="shared" si="68"/>
        <v>-0.12112545930886461</v>
      </c>
      <c r="DN43" s="149">
        <f t="shared" si="69"/>
        <v>-0.17128039975824258</v>
      </c>
      <c r="DO43" s="149">
        <f t="shared" si="70"/>
        <v>-0.38654616844470413</v>
      </c>
      <c r="DP43" s="149">
        <f t="shared" si="71"/>
        <v>-0.3908069778739377</v>
      </c>
      <c r="DQ43" s="151"/>
      <c r="DR43" s="147">
        <v>38905.319772449999</v>
      </c>
      <c r="DS43" s="147">
        <v>29545.944432</v>
      </c>
      <c r="DT43" s="147">
        <v>26115.865081352</v>
      </c>
      <c r="DU43" s="147">
        <v>38905.319770000002</v>
      </c>
      <c r="DV43" s="148">
        <v>29545.944432</v>
      </c>
      <c r="DW43" s="148">
        <v>26115.865081352</v>
      </c>
      <c r="DX43" s="148">
        <f t="shared" si="72"/>
        <v>-9359.3753404499985</v>
      </c>
      <c r="DY43" s="148">
        <f t="shared" si="73"/>
        <v>-3430.0793506480004</v>
      </c>
      <c r="DZ43" s="148">
        <f t="shared" si="74"/>
        <v>0</v>
      </c>
      <c r="EA43" s="148">
        <f t="shared" si="75"/>
        <v>0</v>
      </c>
      <c r="EB43" s="149">
        <f t="shared" si="76"/>
        <v>-0.1160930684934553</v>
      </c>
      <c r="EC43" s="149">
        <f t="shared" si="77"/>
        <v>-0.1160930684934553</v>
      </c>
      <c r="ED43" s="149">
        <f t="shared" si="78"/>
        <v>-0.24056800959846236</v>
      </c>
      <c r="EE43" s="149">
        <f t="shared" si="79"/>
        <v>-0.2405680095506384</v>
      </c>
      <c r="EF43" s="150"/>
      <c r="EG43" s="147">
        <v>0</v>
      </c>
      <c r="EH43" s="147">
        <v>0</v>
      </c>
      <c r="EI43" s="147">
        <v>0</v>
      </c>
      <c r="EJ43" s="147">
        <v>0</v>
      </c>
      <c r="EK43" s="147">
        <v>0</v>
      </c>
      <c r="EL43" s="147">
        <v>0</v>
      </c>
      <c r="EM43" s="148">
        <f t="shared" si="80"/>
        <v>0</v>
      </c>
      <c r="EN43" s="148">
        <f t="shared" si="81"/>
        <v>0</v>
      </c>
      <c r="EO43" s="148">
        <f t="shared" si="82"/>
        <v>0</v>
      </c>
      <c r="EP43" s="148">
        <f t="shared" si="83"/>
        <v>0</v>
      </c>
      <c r="EQ43" s="149">
        <f t="shared" si="84"/>
        <v>0</v>
      </c>
      <c r="ER43" s="149">
        <f t="shared" si="85"/>
        <v>0</v>
      </c>
      <c r="ES43" s="149">
        <f t="shared" si="86"/>
        <v>0</v>
      </c>
      <c r="ET43" s="149">
        <f t="shared" si="87"/>
        <v>0</v>
      </c>
      <c r="EU43" s="151"/>
      <c r="EV43" s="147">
        <v>0</v>
      </c>
      <c r="EW43" s="147">
        <v>0</v>
      </c>
      <c r="EX43" s="147">
        <v>0</v>
      </c>
      <c r="EY43" s="147">
        <v>0</v>
      </c>
      <c r="EZ43" s="147">
        <v>0</v>
      </c>
      <c r="FA43" s="147">
        <v>0</v>
      </c>
      <c r="FB43" s="148">
        <f t="shared" si="88"/>
        <v>0</v>
      </c>
      <c r="FC43" s="148">
        <f t="shared" si="89"/>
        <v>0</v>
      </c>
      <c r="FD43" s="148">
        <f t="shared" si="90"/>
        <v>0</v>
      </c>
      <c r="FE43" s="148">
        <f t="shared" si="91"/>
        <v>0</v>
      </c>
      <c r="FF43" s="149">
        <f t="shared" si="92"/>
        <v>0</v>
      </c>
      <c r="FG43" s="149">
        <f t="shared" si="93"/>
        <v>0</v>
      </c>
      <c r="FH43" s="149">
        <f t="shared" si="94"/>
        <v>0</v>
      </c>
      <c r="FI43" s="149">
        <f t="shared" si="95"/>
        <v>0</v>
      </c>
      <c r="FJ43" s="151"/>
    </row>
    <row r="44" spans="1:166" s="144" customFormat="1">
      <c r="A44" s="154" t="s">
        <v>41</v>
      </c>
      <c r="B44" s="147">
        <f t="shared" si="96"/>
        <v>2006916.1881317361</v>
      </c>
      <c r="C44" s="147">
        <f t="shared" si="97"/>
        <v>1501169.9328071163</v>
      </c>
      <c r="D44" s="147">
        <f t="shared" si="98"/>
        <v>1372735.0069562092</v>
      </c>
      <c r="E44" s="147">
        <f t="shared" si="99"/>
        <v>1741165.9945640399</v>
      </c>
      <c r="F44" s="147">
        <f t="shared" si="100"/>
        <v>1343319.1737613503</v>
      </c>
      <c r="G44" s="147">
        <f t="shared" si="101"/>
        <v>1258353.7798352032</v>
      </c>
      <c r="H44" s="148">
        <f t="shared" si="6"/>
        <v>-505746.25532461982</v>
      </c>
      <c r="I44" s="148">
        <f t="shared" si="7"/>
        <v>-128434.92585090711</v>
      </c>
      <c r="J44" s="148">
        <f t="shared" si="8"/>
        <v>157850.75904576597</v>
      </c>
      <c r="K44" s="148">
        <f t="shared" si="9"/>
        <v>114381.227121006</v>
      </c>
      <c r="L44" s="149">
        <f t="shared" si="10"/>
        <v>-8.5556553621307818E-2</v>
      </c>
      <c r="M44" s="149">
        <f t="shared" si="11"/>
        <v>-6.3250339595943131E-2</v>
      </c>
      <c r="N44" s="149">
        <f t="shared" si="12"/>
        <v>-0.25200168214071034</v>
      </c>
      <c r="O44" s="160">
        <f t="shared" si="13"/>
        <v>-0.22849448131009703</v>
      </c>
      <c r="P44" s="147">
        <f t="shared" si="14"/>
        <v>-397846.82080268953</v>
      </c>
      <c r="Q44" s="161">
        <v>176170.33108646201</v>
      </c>
      <c r="R44" s="147">
        <v>137127.67633598001</v>
      </c>
      <c r="S44" s="147">
        <v>142087.35127591001</v>
      </c>
      <c r="T44" s="147">
        <v>176170.33110000001</v>
      </c>
      <c r="U44" s="148">
        <v>159738.12228100002</v>
      </c>
      <c r="V44" s="148">
        <v>166177.31930499</v>
      </c>
      <c r="W44" s="148">
        <f t="shared" si="15"/>
        <v>-39042.654750482005</v>
      </c>
      <c r="X44" s="148">
        <f t="shared" si="16"/>
        <v>4959.6749399300024</v>
      </c>
      <c r="Y44" s="148">
        <f t="shared" si="17"/>
        <v>-22610.445945020008</v>
      </c>
      <c r="Z44" s="148">
        <f t="shared" si="18"/>
        <v>-24089.968029079988</v>
      </c>
      <c r="AA44" s="149">
        <f t="shared" si="19"/>
        <v>3.6168300028494443E-2</v>
      </c>
      <c r="AB44" s="149">
        <f t="shared" si="20"/>
        <v>4.03109597886884E-2</v>
      </c>
      <c r="AC44" s="149">
        <f t="shared" si="21"/>
        <v>-0.22161878512517752</v>
      </c>
      <c r="AD44" s="149">
        <f t="shared" si="22"/>
        <v>-9.3274552624144955E-2</v>
      </c>
      <c r="AE44" s="150">
        <f t="shared" si="23"/>
        <v>-16432.208818999992</v>
      </c>
      <c r="AF44" s="147">
        <v>292806.17198157299</v>
      </c>
      <c r="AG44" s="147">
        <v>265713.28644116101</v>
      </c>
      <c r="AH44" s="147">
        <v>249561.940685293</v>
      </c>
      <c r="AI44" s="147">
        <v>292806.17200000002</v>
      </c>
      <c r="AJ44" s="148">
        <v>287831.07150000002</v>
      </c>
      <c r="AK44" s="148">
        <v>282508.92280633101</v>
      </c>
      <c r="AL44" s="148">
        <f t="shared" si="24"/>
        <v>-27092.885540411982</v>
      </c>
      <c r="AM44" s="148">
        <f t="shared" si="25"/>
        <v>-16151.345755868009</v>
      </c>
      <c r="AN44" s="148">
        <f t="shared" si="26"/>
        <v>-22117.785058839014</v>
      </c>
      <c r="AO44" s="148">
        <f t="shared" si="27"/>
        <v>-32946.982121038018</v>
      </c>
      <c r="AP44" s="149">
        <f t="shared" si="28"/>
        <v>-6.078486315905219E-2</v>
      </c>
      <c r="AQ44" s="149">
        <f t="shared" si="29"/>
        <v>-1.8490528718575143E-2</v>
      </c>
      <c r="AR44" s="149">
        <f t="shared" si="30"/>
        <v>-9.2528396369038979E-2</v>
      </c>
      <c r="AS44" s="149">
        <f t="shared" si="31"/>
        <v>-1.6991105296783156E-2</v>
      </c>
      <c r="AT44" s="151"/>
      <c r="AU44" s="147">
        <v>194710.27999999901</v>
      </c>
      <c r="AV44" s="147">
        <v>158263.75801061199</v>
      </c>
      <c r="AW44" s="147">
        <v>149828.595016379</v>
      </c>
      <c r="AX44" s="147">
        <v>194710.27999999901</v>
      </c>
      <c r="AY44" s="148">
        <v>158263.3645</v>
      </c>
      <c r="AZ44" s="148">
        <v>145148.30036600001</v>
      </c>
      <c r="BA44" s="148">
        <f t="shared" si="32"/>
        <v>-36446.521989387023</v>
      </c>
      <c r="BB44" s="148">
        <f t="shared" si="33"/>
        <v>-8435.1629942329891</v>
      </c>
      <c r="BC44" s="148">
        <f t="shared" si="34"/>
        <v>0.39351061198976822</v>
      </c>
      <c r="BD44" s="148">
        <f t="shared" si="35"/>
        <v>4680.2946503789863</v>
      </c>
      <c r="BE44" s="149">
        <f t="shared" si="36"/>
        <v>-5.329813407860181E-2</v>
      </c>
      <c r="BF44" s="149">
        <f t="shared" si="37"/>
        <v>-8.2868604338308421E-2</v>
      </c>
      <c r="BG44" s="149">
        <f t="shared" si="38"/>
        <v>-0.18718334742976697</v>
      </c>
      <c r="BH44" s="149">
        <f t="shared" si="39"/>
        <v>-0.18718536843560185</v>
      </c>
      <c r="BI44" s="152"/>
      <c r="BJ44" s="147">
        <v>9056.5918000000001</v>
      </c>
      <c r="BK44" s="147">
        <v>9772.8082742220904</v>
      </c>
      <c r="BL44" s="147">
        <v>9953.7555814991902</v>
      </c>
      <c r="BM44" s="147">
        <v>38288.895239011697</v>
      </c>
      <c r="BN44" s="148">
        <v>45309.160609999999</v>
      </c>
      <c r="BO44" s="148">
        <v>47554.979356714</v>
      </c>
      <c r="BP44" s="148">
        <f t="shared" si="40"/>
        <v>716.21647422209026</v>
      </c>
      <c r="BQ44" s="148">
        <f t="shared" si="41"/>
        <v>180.94730727709975</v>
      </c>
      <c r="BR44" s="148">
        <f t="shared" si="42"/>
        <v>-35536.352335777905</v>
      </c>
      <c r="BS44" s="148">
        <f t="shared" si="43"/>
        <v>-37601.223775214807</v>
      </c>
      <c r="BT44" s="149">
        <f t="shared" si="44"/>
        <v>1.8515384953820047E-2</v>
      </c>
      <c r="BU44" s="149">
        <f t="shared" si="45"/>
        <v>4.9566549379383915E-2</v>
      </c>
      <c r="BV44" s="149">
        <f t="shared" si="46"/>
        <v>7.9082340248799801E-2</v>
      </c>
      <c r="BW44" s="149">
        <f t="shared" si="47"/>
        <v>0.18334990673315407</v>
      </c>
      <c r="BX44" s="152"/>
      <c r="BY44" s="147">
        <v>317192.135477531</v>
      </c>
      <c r="BZ44" s="147">
        <v>313780.84438075701</v>
      </c>
      <c r="CA44" s="147">
        <v>286314.80337593501</v>
      </c>
      <c r="CB44" s="147">
        <v>274338.15620000003</v>
      </c>
      <c r="CC44" s="148">
        <v>274203.44756035024</v>
      </c>
      <c r="CD44" s="148">
        <v>274163.03494245902</v>
      </c>
      <c r="CE44" s="148">
        <f t="shared" si="48"/>
        <v>-3411.2910967739881</v>
      </c>
      <c r="CF44" s="148">
        <f t="shared" si="49"/>
        <v>-27466.041004822007</v>
      </c>
      <c r="CG44" s="148">
        <f t="shared" si="50"/>
        <v>39577.396820406779</v>
      </c>
      <c r="CH44" s="148">
        <f t="shared" si="51"/>
        <v>12151.768433475983</v>
      </c>
      <c r="CI44" s="149">
        <f t="shared" si="52"/>
        <v>-8.7532561329630984E-2</v>
      </c>
      <c r="CJ44" s="149">
        <f t="shared" si="53"/>
        <v>-1.4738187375385738E-4</v>
      </c>
      <c r="CK44" s="149">
        <f t="shared" si="54"/>
        <v>-1.0754652197281967E-2</v>
      </c>
      <c r="CL44" s="149">
        <f t="shared" si="55"/>
        <v>-4.9103136623687314E-4</v>
      </c>
      <c r="CM44" s="150"/>
      <c r="CN44" s="147">
        <v>4890.0368999999964</v>
      </c>
      <c r="CO44" s="147">
        <v>4890.0368999999964</v>
      </c>
      <c r="CP44" s="147">
        <v>4890.0368999999964</v>
      </c>
      <c r="CQ44" s="147">
        <v>4890.0368999999964</v>
      </c>
      <c r="CR44" s="147">
        <v>4890.0368999999964</v>
      </c>
      <c r="CS44" s="147">
        <v>4890.0368999999964</v>
      </c>
      <c r="CT44" s="148">
        <f t="shared" si="56"/>
        <v>0</v>
      </c>
      <c r="CU44" s="148">
        <f t="shared" si="57"/>
        <v>0</v>
      </c>
      <c r="CV44" s="148">
        <f t="shared" si="58"/>
        <v>0</v>
      </c>
      <c r="CW44" s="148">
        <f t="shared" si="59"/>
        <v>0</v>
      </c>
      <c r="CX44" s="149">
        <f t="shared" si="60"/>
        <v>0</v>
      </c>
      <c r="CY44" s="149">
        <f t="shared" si="61"/>
        <v>0</v>
      </c>
      <c r="CZ44" s="149">
        <f t="shared" si="62"/>
        <v>0</v>
      </c>
      <c r="DA44" s="149">
        <f t="shared" si="63"/>
        <v>0</v>
      </c>
      <c r="DB44" s="151"/>
      <c r="DC44" s="147">
        <v>867843.44367118797</v>
      </c>
      <c r="DD44" s="147">
        <v>501990.09235438443</v>
      </c>
      <c r="DE44" s="147">
        <v>433196.71225765598</v>
      </c>
      <c r="DF44" s="147">
        <v>615714.92592502898</v>
      </c>
      <c r="DG44" s="148">
        <v>303452.54029999999</v>
      </c>
      <c r="DH44" s="148">
        <v>241009.37429517199</v>
      </c>
      <c r="DI44" s="148">
        <f t="shared" si="64"/>
        <v>-365853.35131680354</v>
      </c>
      <c r="DJ44" s="148">
        <f t="shared" si="65"/>
        <v>-68793.380096728448</v>
      </c>
      <c r="DK44" s="148">
        <f t="shared" si="66"/>
        <v>198537.55205438443</v>
      </c>
      <c r="DL44" s="148">
        <f t="shared" si="67"/>
        <v>192187.33796248399</v>
      </c>
      <c r="DM44" s="149">
        <f t="shared" si="68"/>
        <v>-0.13704131046507417</v>
      </c>
      <c r="DN44" s="149">
        <f t="shared" si="69"/>
        <v>-0.20577572342315964</v>
      </c>
      <c r="DO44" s="149">
        <f t="shared" si="70"/>
        <v>-0.42156607160521403</v>
      </c>
      <c r="DP44" s="149">
        <f t="shared" si="71"/>
        <v>-0.50715415929847196</v>
      </c>
      <c r="DQ44" s="151"/>
      <c r="DR44" s="147">
        <v>144247.197214983</v>
      </c>
      <c r="DS44" s="147">
        <v>109631.43011</v>
      </c>
      <c r="DT44" s="147">
        <v>96901.811863537194</v>
      </c>
      <c r="DU44" s="147">
        <v>144247.1972</v>
      </c>
      <c r="DV44" s="148">
        <v>109631.43011</v>
      </c>
      <c r="DW44" s="148">
        <v>96901.811863537194</v>
      </c>
      <c r="DX44" s="148">
        <f t="shared" si="72"/>
        <v>-34615.767104982995</v>
      </c>
      <c r="DY44" s="148">
        <f t="shared" si="73"/>
        <v>-12729.618246462807</v>
      </c>
      <c r="DZ44" s="148">
        <f t="shared" si="74"/>
        <v>0</v>
      </c>
      <c r="EA44" s="148">
        <f t="shared" si="75"/>
        <v>0</v>
      </c>
      <c r="EB44" s="149">
        <f t="shared" si="76"/>
        <v>-0.11611285407560946</v>
      </c>
      <c r="EC44" s="149">
        <f t="shared" si="77"/>
        <v>-0.11611285407560946</v>
      </c>
      <c r="ED44" s="149">
        <f t="shared" si="78"/>
        <v>-0.23997531857338192</v>
      </c>
      <c r="EE44" s="149">
        <f t="shared" si="79"/>
        <v>-0.23997531849443793</v>
      </c>
      <c r="EF44" s="150"/>
      <c r="EG44" s="147">
        <v>0</v>
      </c>
      <c r="EH44" s="147">
        <v>0</v>
      </c>
      <c r="EI44" s="147">
        <v>0</v>
      </c>
      <c r="EJ44" s="147">
        <v>0</v>
      </c>
      <c r="EK44" s="147">
        <v>0</v>
      </c>
      <c r="EL44" s="147">
        <v>0</v>
      </c>
      <c r="EM44" s="148">
        <f t="shared" si="80"/>
        <v>0</v>
      </c>
      <c r="EN44" s="148">
        <f t="shared" si="81"/>
        <v>0</v>
      </c>
      <c r="EO44" s="148">
        <f t="shared" si="82"/>
        <v>0</v>
      </c>
      <c r="EP44" s="148">
        <f t="shared" si="83"/>
        <v>0</v>
      </c>
      <c r="EQ44" s="149">
        <f t="shared" si="84"/>
        <v>0</v>
      </c>
      <c r="ER44" s="149">
        <f t="shared" si="85"/>
        <v>0</v>
      </c>
      <c r="ES44" s="149">
        <f t="shared" si="86"/>
        <v>0</v>
      </c>
      <c r="ET44" s="149">
        <f t="shared" si="87"/>
        <v>0</v>
      </c>
      <c r="EU44" s="151"/>
      <c r="EV44" s="147">
        <v>0</v>
      </c>
      <c r="EW44" s="147">
        <v>0</v>
      </c>
      <c r="EX44" s="147">
        <v>0</v>
      </c>
      <c r="EY44" s="147">
        <v>0</v>
      </c>
      <c r="EZ44" s="147">
        <v>0</v>
      </c>
      <c r="FA44" s="147">
        <v>0</v>
      </c>
      <c r="FB44" s="148">
        <f t="shared" si="88"/>
        <v>0</v>
      </c>
      <c r="FC44" s="148">
        <f t="shared" si="89"/>
        <v>0</v>
      </c>
      <c r="FD44" s="148">
        <f t="shared" si="90"/>
        <v>0</v>
      </c>
      <c r="FE44" s="148">
        <f t="shared" si="91"/>
        <v>0</v>
      </c>
      <c r="FF44" s="149">
        <f t="shared" si="92"/>
        <v>0</v>
      </c>
      <c r="FG44" s="149">
        <f t="shared" si="93"/>
        <v>0</v>
      </c>
      <c r="FH44" s="149">
        <f t="shared" si="94"/>
        <v>0</v>
      </c>
      <c r="FI44" s="149">
        <f t="shared" si="95"/>
        <v>0</v>
      </c>
      <c r="FJ44" s="151"/>
    </row>
    <row r="45" spans="1:166" s="144" customFormat="1">
      <c r="A45" s="155" t="s">
        <v>57</v>
      </c>
      <c r="B45" s="147">
        <f t="shared" si="96"/>
        <v>13400.363999039901</v>
      </c>
      <c r="C45" s="147">
        <f t="shared" si="97"/>
        <v>13304.277473018799</v>
      </c>
      <c r="D45" s="147">
        <f t="shared" si="98"/>
        <v>13137.185312949599</v>
      </c>
      <c r="E45" s="147">
        <f t="shared" si="99"/>
        <v>13400.364</v>
      </c>
      <c r="F45" s="147">
        <f t="shared" si="100"/>
        <v>13951.77030622</v>
      </c>
      <c r="G45" s="147">
        <f t="shared" si="101"/>
        <v>13684.233873499899</v>
      </c>
      <c r="H45" s="148">
        <f t="shared" si="6"/>
        <v>-96.086526021101236</v>
      </c>
      <c r="I45" s="148">
        <f t="shared" si="7"/>
        <v>-167.09216006919996</v>
      </c>
      <c r="J45" s="148">
        <f t="shared" si="8"/>
        <v>-647.49283320120048</v>
      </c>
      <c r="K45" s="148">
        <f t="shared" si="9"/>
        <v>-547.04856055029995</v>
      </c>
      <c r="L45" s="149">
        <f t="shared" si="10"/>
        <v>-1.255928105889737E-2</v>
      </c>
      <c r="M45" s="149">
        <f t="shared" si="11"/>
        <v>-1.9175805424550819E-2</v>
      </c>
      <c r="N45" s="149">
        <f t="shared" si="12"/>
        <v>-7.1704414915882567E-3</v>
      </c>
      <c r="O45" s="160">
        <f t="shared" si="13"/>
        <v>4.1148606576657192E-2</v>
      </c>
      <c r="P45" s="147">
        <f t="shared" si="14"/>
        <v>551.40630622000026</v>
      </c>
      <c r="Q45" s="161">
        <v>78.3774599999999</v>
      </c>
      <c r="R45" s="147">
        <v>32.422391500000003</v>
      </c>
      <c r="S45" s="147">
        <v>11.389024900000001</v>
      </c>
      <c r="T45" s="147">
        <v>78.377459999999999</v>
      </c>
      <c r="U45" s="148">
        <v>632.69889621999994</v>
      </c>
      <c r="V45" s="148">
        <v>365.14262445999901</v>
      </c>
      <c r="W45" s="148">
        <f t="shared" si="15"/>
        <v>-45.955068499999896</v>
      </c>
      <c r="X45" s="148">
        <f t="shared" si="16"/>
        <v>-21.033366600000001</v>
      </c>
      <c r="Y45" s="148">
        <f t="shared" si="17"/>
        <v>-600.27650471999993</v>
      </c>
      <c r="Z45" s="148">
        <f t="shared" si="18"/>
        <v>-353.75359955999903</v>
      </c>
      <c r="AA45" s="149">
        <f t="shared" si="19"/>
        <v>-0.64872964722543669</v>
      </c>
      <c r="AB45" s="149">
        <f t="shared" si="20"/>
        <v>-0.42288088909035676</v>
      </c>
      <c r="AC45" s="149">
        <f t="shared" si="21"/>
        <v>-0.58633015793060861</v>
      </c>
      <c r="AD45" s="149">
        <f t="shared" si="22"/>
        <v>7.0724598145946542</v>
      </c>
      <c r="AE45" s="150">
        <f t="shared" si="23"/>
        <v>554.3214362199999</v>
      </c>
      <c r="AF45" s="147">
        <v>13321.986539039901</v>
      </c>
      <c r="AG45" s="147">
        <v>13271.855081518799</v>
      </c>
      <c r="AH45" s="147">
        <v>13125.7962880496</v>
      </c>
      <c r="AI45" s="147">
        <v>13321.98654</v>
      </c>
      <c r="AJ45" s="148">
        <v>13319.07141</v>
      </c>
      <c r="AK45" s="148">
        <v>13319.091249039901</v>
      </c>
      <c r="AL45" s="148">
        <f t="shared" si="24"/>
        <v>-50.131457521101765</v>
      </c>
      <c r="AM45" s="148">
        <f t="shared" si="25"/>
        <v>-146.05879346919937</v>
      </c>
      <c r="AN45" s="148">
        <f t="shared" si="26"/>
        <v>-47.216328481201344</v>
      </c>
      <c r="AO45" s="148">
        <f t="shared" si="27"/>
        <v>-193.29496099030075</v>
      </c>
      <c r="AP45" s="149">
        <f t="shared" si="28"/>
        <v>-1.1005152826946385E-2</v>
      </c>
      <c r="AQ45" s="149">
        <f t="shared" si="29"/>
        <v>1.4895212503432738E-6</v>
      </c>
      <c r="AR45" s="149">
        <f t="shared" si="30"/>
        <v>-3.763061715622682E-3</v>
      </c>
      <c r="AS45" s="149">
        <f t="shared" si="31"/>
        <v>-2.1882096872313819E-4</v>
      </c>
      <c r="AT45" s="151"/>
      <c r="AU45" s="147">
        <v>0</v>
      </c>
      <c r="AV45" s="147">
        <v>0</v>
      </c>
      <c r="AW45" s="147">
        <v>0</v>
      </c>
      <c r="AX45" s="147">
        <v>0</v>
      </c>
      <c r="AY45" s="148">
        <v>0</v>
      </c>
      <c r="AZ45" s="148">
        <v>0</v>
      </c>
      <c r="BA45" s="148">
        <f t="shared" si="32"/>
        <v>0</v>
      </c>
      <c r="BB45" s="148">
        <f t="shared" si="33"/>
        <v>0</v>
      </c>
      <c r="BC45" s="148">
        <f t="shared" si="34"/>
        <v>0</v>
      </c>
      <c r="BD45" s="148">
        <f t="shared" si="35"/>
        <v>0</v>
      </c>
      <c r="BE45" s="149">
        <f t="shared" si="36"/>
        <v>0</v>
      </c>
      <c r="BF45" s="149">
        <f t="shared" si="37"/>
        <v>0</v>
      </c>
      <c r="BG45" s="149">
        <f t="shared" si="38"/>
        <v>0</v>
      </c>
      <c r="BH45" s="149">
        <f t="shared" si="39"/>
        <v>0</v>
      </c>
      <c r="BI45" s="152"/>
      <c r="BJ45" s="147">
        <v>0</v>
      </c>
      <c r="BK45" s="147">
        <v>0</v>
      </c>
      <c r="BL45" s="147">
        <v>0</v>
      </c>
      <c r="BM45" s="147">
        <v>0</v>
      </c>
      <c r="BN45" s="148">
        <v>0</v>
      </c>
      <c r="BO45" s="148">
        <v>0</v>
      </c>
      <c r="BP45" s="148">
        <f t="shared" si="40"/>
        <v>0</v>
      </c>
      <c r="BQ45" s="148">
        <f t="shared" si="41"/>
        <v>0</v>
      </c>
      <c r="BR45" s="148">
        <f t="shared" si="42"/>
        <v>0</v>
      </c>
      <c r="BS45" s="148">
        <f t="shared" si="43"/>
        <v>0</v>
      </c>
      <c r="BT45" s="149">
        <f t="shared" si="44"/>
        <v>0</v>
      </c>
      <c r="BU45" s="149">
        <f t="shared" si="45"/>
        <v>0</v>
      </c>
      <c r="BV45" s="149">
        <f t="shared" si="46"/>
        <v>0</v>
      </c>
      <c r="BW45" s="149">
        <f t="shared" si="47"/>
        <v>0</v>
      </c>
      <c r="BX45" s="153"/>
      <c r="BY45" s="147">
        <v>0</v>
      </c>
      <c r="BZ45" s="147">
        <v>0</v>
      </c>
      <c r="CA45" s="147">
        <v>0</v>
      </c>
      <c r="CB45" s="147">
        <v>0</v>
      </c>
      <c r="CC45" s="148">
        <v>0</v>
      </c>
      <c r="CD45" s="148">
        <v>0</v>
      </c>
      <c r="CE45" s="148">
        <f t="shared" si="48"/>
        <v>0</v>
      </c>
      <c r="CF45" s="148">
        <f t="shared" si="49"/>
        <v>0</v>
      </c>
      <c r="CG45" s="148">
        <f t="shared" si="50"/>
        <v>0</v>
      </c>
      <c r="CH45" s="148">
        <f t="shared" si="51"/>
        <v>0</v>
      </c>
      <c r="CI45" s="149">
        <f t="shared" si="52"/>
        <v>0</v>
      </c>
      <c r="CJ45" s="149">
        <f t="shared" si="53"/>
        <v>0</v>
      </c>
      <c r="CK45" s="149">
        <f t="shared" si="54"/>
        <v>0</v>
      </c>
      <c r="CL45" s="149">
        <f t="shared" si="55"/>
        <v>0</v>
      </c>
      <c r="CM45" s="156"/>
      <c r="CN45" s="147">
        <v>0</v>
      </c>
      <c r="CO45" s="147">
        <v>0</v>
      </c>
      <c r="CP45" s="147">
        <v>0</v>
      </c>
      <c r="CQ45" s="147">
        <v>0</v>
      </c>
      <c r="CR45" s="147">
        <v>0</v>
      </c>
      <c r="CS45" s="147">
        <v>0</v>
      </c>
      <c r="CT45" s="148">
        <f t="shared" si="56"/>
        <v>0</v>
      </c>
      <c r="CU45" s="148">
        <f t="shared" si="57"/>
        <v>0</v>
      </c>
      <c r="CV45" s="148">
        <f t="shared" si="58"/>
        <v>0</v>
      </c>
      <c r="CW45" s="148">
        <f t="shared" si="59"/>
        <v>0</v>
      </c>
      <c r="CX45" s="149">
        <f t="shared" si="60"/>
        <v>0</v>
      </c>
      <c r="CY45" s="149">
        <f t="shared" si="61"/>
        <v>0</v>
      </c>
      <c r="CZ45" s="149">
        <f t="shared" si="62"/>
        <v>0</v>
      </c>
      <c r="DA45" s="149">
        <f t="shared" si="63"/>
        <v>0</v>
      </c>
      <c r="DB45" s="151"/>
      <c r="DC45" s="147">
        <v>0</v>
      </c>
      <c r="DD45" s="147">
        <v>0</v>
      </c>
      <c r="DE45" s="147">
        <v>0</v>
      </c>
      <c r="DF45" s="147">
        <v>0</v>
      </c>
      <c r="DG45" s="148">
        <v>0</v>
      </c>
      <c r="DH45" s="148">
        <v>0</v>
      </c>
      <c r="DI45" s="148">
        <f t="shared" si="64"/>
        <v>0</v>
      </c>
      <c r="DJ45" s="148">
        <f t="shared" si="65"/>
        <v>0</v>
      </c>
      <c r="DK45" s="148">
        <f t="shared" si="66"/>
        <v>0</v>
      </c>
      <c r="DL45" s="148">
        <f t="shared" si="67"/>
        <v>0</v>
      </c>
      <c r="DM45" s="149">
        <f t="shared" si="68"/>
        <v>0</v>
      </c>
      <c r="DN45" s="149">
        <f t="shared" si="69"/>
        <v>0</v>
      </c>
      <c r="DO45" s="149">
        <f t="shared" si="70"/>
        <v>0</v>
      </c>
      <c r="DP45" s="149">
        <f t="shared" si="71"/>
        <v>0</v>
      </c>
      <c r="DQ45" s="151"/>
      <c r="DR45" s="147">
        <v>0</v>
      </c>
      <c r="DS45" s="147">
        <v>0</v>
      </c>
      <c r="DT45" s="147">
        <v>0</v>
      </c>
      <c r="DU45" s="147">
        <v>0</v>
      </c>
      <c r="DV45" s="148">
        <v>0</v>
      </c>
      <c r="DW45" s="148">
        <v>0</v>
      </c>
      <c r="DX45" s="148">
        <f t="shared" si="72"/>
        <v>0</v>
      </c>
      <c r="DY45" s="148">
        <f t="shared" si="73"/>
        <v>0</v>
      </c>
      <c r="DZ45" s="148">
        <f t="shared" si="74"/>
        <v>0</v>
      </c>
      <c r="EA45" s="148">
        <f t="shared" si="75"/>
        <v>0</v>
      </c>
      <c r="EB45" s="149">
        <f t="shared" si="76"/>
        <v>0</v>
      </c>
      <c r="EC45" s="149">
        <f t="shared" si="77"/>
        <v>0</v>
      </c>
      <c r="ED45" s="149">
        <f t="shared" si="78"/>
        <v>0</v>
      </c>
      <c r="EE45" s="149">
        <f t="shared" si="79"/>
        <v>0</v>
      </c>
      <c r="EF45" s="150"/>
      <c r="EG45" s="147">
        <v>0</v>
      </c>
      <c r="EH45" s="147">
        <v>0</v>
      </c>
      <c r="EI45" s="147">
        <v>0</v>
      </c>
      <c r="EJ45" s="147">
        <v>0</v>
      </c>
      <c r="EK45" s="147">
        <v>0</v>
      </c>
      <c r="EL45" s="147">
        <v>0</v>
      </c>
      <c r="EM45" s="148">
        <f t="shared" si="80"/>
        <v>0</v>
      </c>
      <c r="EN45" s="148">
        <f t="shared" si="81"/>
        <v>0</v>
      </c>
      <c r="EO45" s="148">
        <f t="shared" si="82"/>
        <v>0</v>
      </c>
      <c r="EP45" s="148">
        <f t="shared" si="83"/>
        <v>0</v>
      </c>
      <c r="EQ45" s="149">
        <f t="shared" si="84"/>
        <v>0</v>
      </c>
      <c r="ER45" s="149">
        <f t="shared" si="85"/>
        <v>0</v>
      </c>
      <c r="ES45" s="149">
        <f t="shared" si="86"/>
        <v>0</v>
      </c>
      <c r="ET45" s="149">
        <f t="shared" si="87"/>
        <v>0</v>
      </c>
      <c r="EU45" s="151"/>
      <c r="EV45" s="147">
        <v>0</v>
      </c>
      <c r="EW45" s="147">
        <v>0</v>
      </c>
      <c r="EX45" s="147">
        <v>0</v>
      </c>
      <c r="EY45" s="147">
        <v>0</v>
      </c>
      <c r="EZ45" s="147">
        <v>0</v>
      </c>
      <c r="FA45" s="147">
        <v>0</v>
      </c>
      <c r="FB45" s="148">
        <f t="shared" si="88"/>
        <v>0</v>
      </c>
      <c r="FC45" s="148">
        <f t="shared" si="89"/>
        <v>0</v>
      </c>
      <c r="FD45" s="148">
        <f t="shared" si="90"/>
        <v>0</v>
      </c>
      <c r="FE45" s="148">
        <f t="shared" si="91"/>
        <v>0</v>
      </c>
      <c r="FF45" s="149">
        <f t="shared" si="92"/>
        <v>0</v>
      </c>
      <c r="FG45" s="149">
        <f t="shared" si="93"/>
        <v>0</v>
      </c>
      <c r="FH45" s="149">
        <f t="shared" si="94"/>
        <v>0</v>
      </c>
      <c r="FI45" s="149">
        <f t="shared" si="95"/>
        <v>0</v>
      </c>
      <c r="FJ45" s="151"/>
    </row>
    <row r="46" spans="1:166" s="144" customFormat="1">
      <c r="A46" s="146" t="s">
        <v>42</v>
      </c>
      <c r="B46" s="147">
        <f t="shared" si="96"/>
        <v>216810.11397507397</v>
      </c>
      <c r="C46" s="147">
        <f t="shared" si="97"/>
        <v>179535.2837844048</v>
      </c>
      <c r="D46" s="147">
        <f t="shared" si="98"/>
        <v>170839.69191438679</v>
      </c>
      <c r="E46" s="147">
        <f t="shared" si="99"/>
        <v>206632.17855015941</v>
      </c>
      <c r="F46" s="147">
        <f t="shared" si="100"/>
        <v>167796.40593398694</v>
      </c>
      <c r="G46" s="147">
        <f t="shared" si="101"/>
        <v>158323.72030528219</v>
      </c>
      <c r="H46" s="148">
        <f t="shared" si="6"/>
        <v>-37274.830190669163</v>
      </c>
      <c r="I46" s="148">
        <f t="shared" si="7"/>
        <v>-8695.5918700180191</v>
      </c>
      <c r="J46" s="148">
        <f t="shared" si="8"/>
        <v>11738.877850417863</v>
      </c>
      <c r="K46" s="148">
        <f t="shared" si="9"/>
        <v>12515.971609104599</v>
      </c>
      <c r="L46" s="149">
        <f t="shared" si="10"/>
        <v>-4.8433888240375818E-2</v>
      </c>
      <c r="M46" s="149">
        <f t="shared" si="11"/>
        <v>-5.645344771229141E-2</v>
      </c>
      <c r="N46" s="149">
        <f t="shared" si="12"/>
        <v>-0.17192385312317368</v>
      </c>
      <c r="O46" s="160">
        <f t="shared" si="13"/>
        <v>-0.18794639290290979</v>
      </c>
      <c r="P46" s="147">
        <f t="shared" si="14"/>
        <v>-38835.772616172471</v>
      </c>
      <c r="Q46" s="161">
        <v>65261.08296498</v>
      </c>
      <c r="R46" s="147">
        <v>67429.326469189895</v>
      </c>
      <c r="S46" s="147">
        <v>67433.961069089899</v>
      </c>
      <c r="T46" s="147">
        <v>65261.08296</v>
      </c>
      <c r="U46" s="148">
        <v>64073.340771999996</v>
      </c>
      <c r="V46" s="148">
        <v>64087.512937369997</v>
      </c>
      <c r="W46" s="148">
        <f t="shared" si="15"/>
        <v>2168.243504209895</v>
      </c>
      <c r="X46" s="148">
        <f t="shared" si="16"/>
        <v>4.6345999000041047</v>
      </c>
      <c r="Y46" s="148">
        <f t="shared" si="17"/>
        <v>3355.9856971898989</v>
      </c>
      <c r="Z46" s="148">
        <f t="shared" si="18"/>
        <v>3346.4481317199024</v>
      </c>
      <c r="AA46" s="149">
        <f t="shared" si="19"/>
        <v>6.8732703449466705E-5</v>
      </c>
      <c r="AB46" s="149">
        <f t="shared" si="20"/>
        <v>2.2118661520133831E-4</v>
      </c>
      <c r="AC46" s="149">
        <f t="shared" si="21"/>
        <v>3.3224142256011974E-2</v>
      </c>
      <c r="AD46" s="149">
        <f t="shared" si="22"/>
        <v>-1.8199854095709657E-2</v>
      </c>
      <c r="AE46" s="150">
        <f t="shared" si="23"/>
        <v>-1187.7421880000038</v>
      </c>
      <c r="AF46" s="147">
        <v>19465.6395243999</v>
      </c>
      <c r="AG46" s="147">
        <v>19150.517528652199</v>
      </c>
      <c r="AH46" s="147">
        <v>18314.3731214568</v>
      </c>
      <c r="AI46" s="147">
        <v>19465.639520000001</v>
      </c>
      <c r="AJ46" s="148">
        <v>19225.828850000002</v>
      </c>
      <c r="AK46" s="148">
        <v>19284.9539612515</v>
      </c>
      <c r="AL46" s="148">
        <f t="shared" si="24"/>
        <v>-315.12199574770057</v>
      </c>
      <c r="AM46" s="148">
        <f t="shared" si="25"/>
        <v>-836.14440719539925</v>
      </c>
      <c r="AN46" s="148">
        <f t="shared" si="26"/>
        <v>-75.311321347802732</v>
      </c>
      <c r="AO46" s="148">
        <f t="shared" si="27"/>
        <v>-970.5808397947003</v>
      </c>
      <c r="AP46" s="149">
        <f t="shared" si="28"/>
        <v>-4.3661713368549709E-2</v>
      </c>
      <c r="AQ46" s="149">
        <f t="shared" si="29"/>
        <v>3.0752958279610561E-3</v>
      </c>
      <c r="AR46" s="149">
        <f t="shared" si="30"/>
        <v>-1.6188627933477331E-2</v>
      </c>
      <c r="AS46" s="149">
        <f t="shared" si="31"/>
        <v>-1.2319691308040771E-2</v>
      </c>
      <c r="AT46" s="151"/>
      <c r="AU46" s="147">
        <v>12674.0844815039</v>
      </c>
      <c r="AV46" s="147">
        <v>9454.7930918694092</v>
      </c>
      <c r="AW46" s="147">
        <v>9187.0385236565307</v>
      </c>
      <c r="AX46" s="147">
        <v>12674.0844815039</v>
      </c>
      <c r="AY46" s="148">
        <v>9455.0831749999998</v>
      </c>
      <c r="AZ46" s="148">
        <v>8918.1164908011306</v>
      </c>
      <c r="BA46" s="148">
        <f t="shared" si="32"/>
        <v>-3219.2913896344908</v>
      </c>
      <c r="BB46" s="148">
        <f t="shared" si="33"/>
        <v>-267.75456821287844</v>
      </c>
      <c r="BC46" s="148">
        <f t="shared" si="34"/>
        <v>-0.290083130590574</v>
      </c>
      <c r="BD46" s="148">
        <f t="shared" si="35"/>
        <v>268.92203285540018</v>
      </c>
      <c r="BE46" s="149">
        <f t="shared" si="36"/>
        <v>-2.8319452960121606E-2</v>
      </c>
      <c r="BF46" s="149">
        <f t="shared" si="37"/>
        <v>-5.6791323170868796E-2</v>
      </c>
      <c r="BG46" s="149">
        <f t="shared" si="38"/>
        <v>-0.25400583326808401</v>
      </c>
      <c r="BH46" s="149">
        <f t="shared" si="39"/>
        <v>-0.2539829453718408</v>
      </c>
      <c r="BI46" s="152"/>
      <c r="BJ46" s="147">
        <v>0</v>
      </c>
      <c r="BK46" s="147">
        <v>0</v>
      </c>
      <c r="BL46" s="147">
        <v>0</v>
      </c>
      <c r="BM46" s="147">
        <v>0</v>
      </c>
      <c r="BN46" s="148">
        <v>0</v>
      </c>
      <c r="BO46" s="148">
        <v>0</v>
      </c>
      <c r="BP46" s="148">
        <f t="shared" si="40"/>
        <v>0</v>
      </c>
      <c r="BQ46" s="148">
        <f t="shared" si="41"/>
        <v>0</v>
      </c>
      <c r="BR46" s="148">
        <f t="shared" si="42"/>
        <v>0</v>
      </c>
      <c r="BS46" s="148">
        <f t="shared" si="43"/>
        <v>0</v>
      </c>
      <c r="BT46" s="149">
        <f t="shared" si="44"/>
        <v>0</v>
      </c>
      <c r="BU46" s="149">
        <f t="shared" si="45"/>
        <v>0</v>
      </c>
      <c r="BV46" s="149">
        <f t="shared" si="46"/>
        <v>0</v>
      </c>
      <c r="BW46" s="149">
        <f t="shared" si="47"/>
        <v>0</v>
      </c>
      <c r="BX46" s="153"/>
      <c r="BY46" s="147">
        <v>13844.143086005</v>
      </c>
      <c r="BZ46" s="147">
        <v>13705.208208952999</v>
      </c>
      <c r="CA46" s="147">
        <v>13321.0432423863</v>
      </c>
      <c r="CB46" s="147">
        <v>13844.14309</v>
      </c>
      <c r="CC46" s="148">
        <v>13828.330490986966</v>
      </c>
      <c r="CD46" s="148">
        <v>13823.5835278987</v>
      </c>
      <c r="CE46" s="148">
        <f t="shared" si="48"/>
        <v>-138.93487705200096</v>
      </c>
      <c r="CF46" s="148">
        <f t="shared" si="49"/>
        <v>-384.16496656669915</v>
      </c>
      <c r="CG46" s="148">
        <f t="shared" si="50"/>
        <v>-123.12228203396626</v>
      </c>
      <c r="CH46" s="148">
        <f t="shared" si="51"/>
        <v>-502.54028551239935</v>
      </c>
      <c r="CI46" s="149">
        <f t="shared" si="52"/>
        <v>-2.8030582294674034E-2</v>
      </c>
      <c r="CJ46" s="149">
        <f t="shared" si="53"/>
        <v>-3.4327810514508847E-4</v>
      </c>
      <c r="CK46" s="149">
        <f t="shared" si="54"/>
        <v>-1.0035642956655785E-2</v>
      </c>
      <c r="CL46" s="149">
        <f t="shared" si="55"/>
        <v>-1.1421869096727049E-3</v>
      </c>
      <c r="CM46" s="150"/>
      <c r="CN46" s="147">
        <v>7051.9452000000019</v>
      </c>
      <c r="CO46" s="147">
        <v>7051.9452000000019</v>
      </c>
      <c r="CP46" s="147">
        <v>7051.9452000000019</v>
      </c>
      <c r="CQ46" s="147">
        <v>7051.9452000000019</v>
      </c>
      <c r="CR46" s="147">
        <v>7051.9452000000019</v>
      </c>
      <c r="CS46" s="147">
        <v>7051.9452000000019</v>
      </c>
      <c r="CT46" s="148">
        <f t="shared" si="56"/>
        <v>0</v>
      </c>
      <c r="CU46" s="148">
        <f t="shared" si="57"/>
        <v>0</v>
      </c>
      <c r="CV46" s="148">
        <f t="shared" si="58"/>
        <v>0</v>
      </c>
      <c r="CW46" s="148">
        <f t="shared" si="59"/>
        <v>0</v>
      </c>
      <c r="CX46" s="149">
        <f t="shared" si="60"/>
        <v>0</v>
      </c>
      <c r="CY46" s="149">
        <f t="shared" si="61"/>
        <v>0</v>
      </c>
      <c r="CZ46" s="149">
        <f t="shared" si="62"/>
        <v>0</v>
      </c>
      <c r="DA46" s="149">
        <f t="shared" si="63"/>
        <v>0</v>
      </c>
      <c r="DB46" s="151"/>
      <c r="DC46" s="147">
        <v>84202.192778777302</v>
      </c>
      <c r="DD46" s="147">
        <v>51847.132199740292</v>
      </c>
      <c r="DE46" s="147">
        <v>45873.389275391797</v>
      </c>
      <c r="DF46" s="147">
        <v>74024.257358655494</v>
      </c>
      <c r="DG46" s="148">
        <v>43265.516360000001</v>
      </c>
      <c r="DH46" s="148">
        <v>35499.666705555399</v>
      </c>
      <c r="DI46" s="148">
        <f t="shared" si="64"/>
        <v>-32355.06057903701</v>
      </c>
      <c r="DJ46" s="148">
        <f t="shared" si="65"/>
        <v>-5973.7429243484949</v>
      </c>
      <c r="DK46" s="148">
        <f t="shared" si="66"/>
        <v>8581.6158397402905</v>
      </c>
      <c r="DL46" s="148">
        <f t="shared" si="67"/>
        <v>10373.722569836398</v>
      </c>
      <c r="DM46" s="149">
        <f t="shared" si="68"/>
        <v>-0.11521838664739914</v>
      </c>
      <c r="DN46" s="149">
        <f t="shared" si="69"/>
        <v>-0.17949282264025665</v>
      </c>
      <c r="DO46" s="149">
        <f t="shared" si="70"/>
        <v>-0.38425437047753375</v>
      </c>
      <c r="DP46" s="149">
        <f t="shared" si="71"/>
        <v>-0.4155224529930247</v>
      </c>
      <c r="DQ46" s="151"/>
      <c r="DR46" s="147">
        <v>14311.0259394079</v>
      </c>
      <c r="DS46" s="147">
        <v>10896.361086000001</v>
      </c>
      <c r="DT46" s="147">
        <v>9657.9414824054602</v>
      </c>
      <c r="DU46" s="147">
        <v>14311.02594</v>
      </c>
      <c r="DV46" s="148">
        <v>10896.361086000001</v>
      </c>
      <c r="DW46" s="148">
        <v>9657.9414824054602</v>
      </c>
      <c r="DX46" s="148">
        <f t="shared" si="72"/>
        <v>-3414.6648534078995</v>
      </c>
      <c r="DY46" s="148">
        <f t="shared" si="73"/>
        <v>-1238.4196035945406</v>
      </c>
      <c r="DZ46" s="148">
        <f t="shared" si="74"/>
        <v>0</v>
      </c>
      <c r="EA46" s="148">
        <f t="shared" si="75"/>
        <v>0</v>
      </c>
      <c r="EB46" s="149">
        <f t="shared" si="76"/>
        <v>-0.11365442039046433</v>
      </c>
      <c r="EC46" s="149">
        <f t="shared" si="77"/>
        <v>-0.11365442039046433</v>
      </c>
      <c r="ED46" s="149">
        <f t="shared" si="78"/>
        <v>-0.23860377780498782</v>
      </c>
      <c r="EE46" s="149">
        <f t="shared" si="79"/>
        <v>-0.23860377783648953</v>
      </c>
      <c r="EF46" s="150"/>
      <c r="EG46" s="147">
        <v>0</v>
      </c>
      <c r="EH46" s="147">
        <v>0</v>
      </c>
      <c r="EI46" s="147">
        <v>0</v>
      </c>
      <c r="EJ46" s="147">
        <v>0</v>
      </c>
      <c r="EK46" s="147">
        <v>0</v>
      </c>
      <c r="EL46" s="147">
        <v>0</v>
      </c>
      <c r="EM46" s="148">
        <f t="shared" si="80"/>
        <v>0</v>
      </c>
      <c r="EN46" s="148">
        <f t="shared" si="81"/>
        <v>0</v>
      </c>
      <c r="EO46" s="148">
        <f t="shared" si="82"/>
        <v>0</v>
      </c>
      <c r="EP46" s="148">
        <f t="shared" si="83"/>
        <v>0</v>
      </c>
      <c r="EQ46" s="149">
        <f t="shared" si="84"/>
        <v>0</v>
      </c>
      <c r="ER46" s="149">
        <f t="shared" si="85"/>
        <v>0</v>
      </c>
      <c r="ES46" s="149">
        <f t="shared" si="86"/>
        <v>0</v>
      </c>
      <c r="ET46" s="149">
        <f t="shared" si="87"/>
        <v>0</v>
      </c>
      <c r="EU46" s="151"/>
      <c r="EV46" s="147">
        <v>0</v>
      </c>
      <c r="EW46" s="147">
        <v>0</v>
      </c>
      <c r="EX46" s="147">
        <v>0</v>
      </c>
      <c r="EY46" s="147">
        <v>0</v>
      </c>
      <c r="EZ46" s="147">
        <v>0</v>
      </c>
      <c r="FA46" s="147">
        <v>0</v>
      </c>
      <c r="FB46" s="148">
        <f t="shared" si="88"/>
        <v>0</v>
      </c>
      <c r="FC46" s="148">
        <f t="shared" si="89"/>
        <v>0</v>
      </c>
      <c r="FD46" s="148">
        <f t="shared" si="90"/>
        <v>0</v>
      </c>
      <c r="FE46" s="148">
        <f t="shared" si="91"/>
        <v>0</v>
      </c>
      <c r="FF46" s="149">
        <f t="shared" si="92"/>
        <v>0</v>
      </c>
      <c r="FG46" s="149">
        <f t="shared" si="93"/>
        <v>0</v>
      </c>
      <c r="FH46" s="149">
        <f t="shared" si="94"/>
        <v>0</v>
      </c>
      <c r="FI46" s="149">
        <f t="shared" si="95"/>
        <v>0</v>
      </c>
      <c r="FJ46" s="151"/>
    </row>
    <row r="47" spans="1:166" s="144" customFormat="1">
      <c r="A47" s="154" t="s">
        <v>43</v>
      </c>
      <c r="B47" s="147">
        <f t="shared" si="96"/>
        <v>25696.113574665731</v>
      </c>
      <c r="C47" s="147">
        <f t="shared" si="97"/>
        <v>23141.845590176759</v>
      </c>
      <c r="D47" s="147">
        <f t="shared" si="98"/>
        <v>22823.570021565742</v>
      </c>
      <c r="E47" s="147">
        <f t="shared" si="99"/>
        <v>21979.78086888796</v>
      </c>
      <c r="F47" s="147">
        <f t="shared" si="100"/>
        <v>17790.412829004898</v>
      </c>
      <c r="G47" s="147">
        <f t="shared" si="101"/>
        <v>15712.584792584419</v>
      </c>
      <c r="H47" s="148">
        <f t="shared" si="6"/>
        <v>-2554.2679844889717</v>
      </c>
      <c r="I47" s="148">
        <f t="shared" si="7"/>
        <v>-318.27556861101766</v>
      </c>
      <c r="J47" s="148">
        <f t="shared" si="8"/>
        <v>5351.4327611718618</v>
      </c>
      <c r="K47" s="148">
        <f t="shared" si="9"/>
        <v>7110.9852289813225</v>
      </c>
      <c r="L47" s="149">
        <f t="shared" si="10"/>
        <v>-1.3753249168083601E-2</v>
      </c>
      <c r="M47" s="149">
        <f t="shared" si="11"/>
        <v>-0.11679481844473315</v>
      </c>
      <c r="N47" s="149">
        <f t="shared" si="12"/>
        <v>-9.940289129976726E-2</v>
      </c>
      <c r="O47" s="160">
        <f t="shared" si="13"/>
        <v>-0.19060099210602449</v>
      </c>
      <c r="P47" s="147">
        <f t="shared" si="14"/>
        <v>-4189.368039883062</v>
      </c>
      <c r="Q47" s="161">
        <v>296.94404999760002</v>
      </c>
      <c r="R47" s="147">
        <v>378.82968541999901</v>
      </c>
      <c r="S47" s="147">
        <v>455.17758468</v>
      </c>
      <c r="T47" s="147">
        <v>296.94405</v>
      </c>
      <c r="U47" s="148">
        <v>0</v>
      </c>
      <c r="V47" s="148">
        <v>0</v>
      </c>
      <c r="W47" s="148">
        <f t="shared" si="15"/>
        <v>81.885635422398991</v>
      </c>
      <c r="X47" s="148">
        <f t="shared" si="16"/>
        <v>76.347899260000986</v>
      </c>
      <c r="Y47" s="148">
        <f t="shared" si="17"/>
        <v>378.82968541999901</v>
      </c>
      <c r="Z47" s="148">
        <f t="shared" si="18"/>
        <v>455.17758468</v>
      </c>
      <c r="AA47" s="149">
        <f t="shared" si="19"/>
        <v>0.20153621059383448</v>
      </c>
      <c r="AB47" s="149">
        <f t="shared" si="20"/>
        <v>0</v>
      </c>
      <c r="AC47" s="149">
        <f t="shared" si="21"/>
        <v>0.27576115912428895</v>
      </c>
      <c r="AD47" s="149">
        <f t="shared" si="22"/>
        <v>-1</v>
      </c>
      <c r="AE47" s="150">
        <f t="shared" si="23"/>
        <v>-296.94405</v>
      </c>
      <c r="AF47" s="147">
        <v>799.24002760389897</v>
      </c>
      <c r="AG47" s="147">
        <v>799.68740811090697</v>
      </c>
      <c r="AH47" s="147">
        <v>801.80167441725098</v>
      </c>
      <c r="AI47" s="147">
        <v>799.24002759999996</v>
      </c>
      <c r="AJ47" s="148">
        <v>799.68591170000002</v>
      </c>
      <c r="AK47" s="148">
        <v>802.84329773354898</v>
      </c>
      <c r="AL47" s="148">
        <f t="shared" si="24"/>
        <v>0.44738050700800613</v>
      </c>
      <c r="AM47" s="148">
        <f t="shared" si="25"/>
        <v>2.1142663063440068</v>
      </c>
      <c r="AN47" s="148">
        <f t="shared" si="26"/>
        <v>1.4964109069524056E-3</v>
      </c>
      <c r="AO47" s="148">
        <f t="shared" si="27"/>
        <v>-1.0416233162980006</v>
      </c>
      <c r="AP47" s="149">
        <f t="shared" si="28"/>
        <v>2.64386594674351E-3</v>
      </c>
      <c r="AQ47" s="149">
        <f t="shared" si="29"/>
        <v>3.9482826786792821E-3</v>
      </c>
      <c r="AR47" s="149">
        <f t="shared" si="30"/>
        <v>5.5975738396041221E-4</v>
      </c>
      <c r="AS47" s="149">
        <f t="shared" si="31"/>
        <v>5.578850965948011E-4</v>
      </c>
      <c r="AT47" s="151"/>
      <c r="AU47" s="147">
        <v>0</v>
      </c>
      <c r="AV47" s="147">
        <v>0</v>
      </c>
      <c r="AW47" s="147">
        <v>0</v>
      </c>
      <c r="AX47" s="147">
        <v>0</v>
      </c>
      <c r="AY47" s="148">
        <v>0</v>
      </c>
      <c r="AZ47" s="148">
        <v>0</v>
      </c>
      <c r="BA47" s="148">
        <f t="shared" si="32"/>
        <v>0</v>
      </c>
      <c r="BB47" s="148">
        <f t="shared" si="33"/>
        <v>0</v>
      </c>
      <c r="BC47" s="148">
        <f t="shared" si="34"/>
        <v>0</v>
      </c>
      <c r="BD47" s="148">
        <f t="shared" si="35"/>
        <v>0</v>
      </c>
      <c r="BE47" s="149">
        <f t="shared" si="36"/>
        <v>0</v>
      </c>
      <c r="BF47" s="149">
        <f t="shared" si="37"/>
        <v>0</v>
      </c>
      <c r="BG47" s="149">
        <f t="shared" si="38"/>
        <v>0</v>
      </c>
      <c r="BH47" s="149">
        <f t="shared" si="39"/>
        <v>0</v>
      </c>
      <c r="BI47" s="153"/>
      <c r="BJ47" s="147">
        <v>0</v>
      </c>
      <c r="BK47" s="147">
        <v>0</v>
      </c>
      <c r="BL47" s="147">
        <v>0</v>
      </c>
      <c r="BM47" s="147">
        <v>0</v>
      </c>
      <c r="BN47" s="148">
        <v>0</v>
      </c>
      <c r="BO47" s="148">
        <v>0</v>
      </c>
      <c r="BP47" s="148">
        <f t="shared" si="40"/>
        <v>0</v>
      </c>
      <c r="BQ47" s="148">
        <f t="shared" si="41"/>
        <v>0</v>
      </c>
      <c r="BR47" s="148">
        <f t="shared" si="42"/>
        <v>0</v>
      </c>
      <c r="BS47" s="148">
        <f t="shared" si="43"/>
        <v>0</v>
      </c>
      <c r="BT47" s="149">
        <f t="shared" si="44"/>
        <v>0</v>
      </c>
      <c r="BU47" s="149">
        <f t="shared" si="45"/>
        <v>0</v>
      </c>
      <c r="BV47" s="149">
        <f t="shared" si="46"/>
        <v>0</v>
      </c>
      <c r="BW47" s="149">
        <f t="shared" si="47"/>
        <v>0</v>
      </c>
      <c r="BX47" s="153"/>
      <c r="BY47" s="147">
        <v>3437.5757874827</v>
      </c>
      <c r="BZ47" s="147">
        <v>3402.19843034418</v>
      </c>
      <c r="CA47" s="147">
        <v>3382.82543035758</v>
      </c>
      <c r="CB47" s="147">
        <v>3437.5757870000002</v>
      </c>
      <c r="CC47" s="148">
        <v>3406.4577924049017</v>
      </c>
      <c r="CD47" s="148">
        <v>3397.1223874827001</v>
      </c>
      <c r="CE47" s="148">
        <f t="shared" si="48"/>
        <v>-35.377357138519983</v>
      </c>
      <c r="CF47" s="148">
        <f t="shared" si="49"/>
        <v>-19.372999986600007</v>
      </c>
      <c r="CG47" s="148">
        <f t="shared" si="50"/>
        <v>-4.2593620607217417</v>
      </c>
      <c r="CH47" s="148">
        <f t="shared" si="51"/>
        <v>-14.296957125120116</v>
      </c>
      <c r="CI47" s="149">
        <f t="shared" si="52"/>
        <v>-5.6942592806499409E-3</v>
      </c>
      <c r="CJ47" s="149">
        <f t="shared" si="53"/>
        <v>-2.7405021553521128E-3</v>
      </c>
      <c r="CK47" s="149">
        <f t="shared" si="54"/>
        <v>-1.0291367907389888E-2</v>
      </c>
      <c r="CL47" s="149">
        <f t="shared" si="55"/>
        <v>-9.0523079411888117E-3</v>
      </c>
      <c r="CM47" s="150"/>
      <c r="CN47" s="147">
        <v>179.06180000000003</v>
      </c>
      <c r="CO47" s="147">
        <v>179.06180000000003</v>
      </c>
      <c r="CP47" s="147">
        <v>179.06180000000003</v>
      </c>
      <c r="CQ47" s="147">
        <v>179.06180000000003</v>
      </c>
      <c r="CR47" s="147">
        <v>179.06180000000003</v>
      </c>
      <c r="CS47" s="147">
        <v>179.06180000000003</v>
      </c>
      <c r="CT47" s="148">
        <f t="shared" si="56"/>
        <v>0</v>
      </c>
      <c r="CU47" s="148">
        <f t="shared" si="57"/>
        <v>0</v>
      </c>
      <c r="CV47" s="148">
        <f t="shared" si="58"/>
        <v>0</v>
      </c>
      <c r="CW47" s="148">
        <f t="shared" si="59"/>
        <v>0</v>
      </c>
      <c r="CX47" s="149">
        <f t="shared" si="60"/>
        <v>0</v>
      </c>
      <c r="CY47" s="149">
        <f t="shared" si="61"/>
        <v>0</v>
      </c>
      <c r="CZ47" s="149">
        <f t="shared" si="62"/>
        <v>0</v>
      </c>
      <c r="DA47" s="149">
        <f t="shared" si="63"/>
        <v>0</v>
      </c>
      <c r="DB47" s="151"/>
      <c r="DC47" s="147">
        <v>17032.007006470001</v>
      </c>
      <c r="DD47" s="147">
        <v>15304.627811401677</v>
      </c>
      <c r="DE47" s="147">
        <v>15233.7311376459</v>
      </c>
      <c r="DF47" s="147">
        <v>13315.67430128796</v>
      </c>
      <c r="DG47" s="148">
        <v>10327.766869999999</v>
      </c>
      <c r="DH47" s="148">
        <v>8562.5849129031594</v>
      </c>
      <c r="DI47" s="148">
        <f t="shared" si="64"/>
        <v>-1727.3791950683244</v>
      </c>
      <c r="DJ47" s="148">
        <f t="shared" si="65"/>
        <v>-70.896673755776646</v>
      </c>
      <c r="DK47" s="148">
        <f t="shared" si="66"/>
        <v>4976.8609414016773</v>
      </c>
      <c r="DL47" s="148">
        <f t="shared" si="67"/>
        <v>6671.1462247427407</v>
      </c>
      <c r="DM47" s="149">
        <f t="shared" si="68"/>
        <v>-4.6323683678841168E-3</v>
      </c>
      <c r="DN47" s="149">
        <f t="shared" si="69"/>
        <v>-0.17091613117491294</v>
      </c>
      <c r="DO47" s="149">
        <f t="shared" si="70"/>
        <v>-0.10141959162018542</v>
      </c>
      <c r="DP47" s="149">
        <f t="shared" si="71"/>
        <v>-0.22439024593737281</v>
      </c>
      <c r="DQ47" s="151"/>
      <c r="DR47" s="147">
        <v>3951.2849031115302</v>
      </c>
      <c r="DS47" s="147">
        <v>3077.4404549000001</v>
      </c>
      <c r="DT47" s="147">
        <v>2770.97239446501</v>
      </c>
      <c r="DU47" s="147">
        <v>3951.2849030000002</v>
      </c>
      <c r="DV47" s="148">
        <v>3077.4404549000001</v>
      </c>
      <c r="DW47" s="148">
        <v>2770.97239446501</v>
      </c>
      <c r="DX47" s="148">
        <f t="shared" si="72"/>
        <v>-873.84444821153011</v>
      </c>
      <c r="DY47" s="148">
        <f t="shared" si="73"/>
        <v>-306.46806043499009</v>
      </c>
      <c r="DZ47" s="148">
        <f t="shared" si="74"/>
        <v>0</v>
      </c>
      <c r="EA47" s="148">
        <f t="shared" si="75"/>
        <v>0</v>
      </c>
      <c r="EB47" s="149">
        <f t="shared" si="76"/>
        <v>-9.9585374575492353E-2</v>
      </c>
      <c r="EC47" s="149">
        <f t="shared" si="77"/>
        <v>-9.9585374575492353E-2</v>
      </c>
      <c r="ED47" s="149">
        <f t="shared" si="78"/>
        <v>-0.22115450281082014</v>
      </c>
      <c r="EE47" s="149">
        <f t="shared" si="79"/>
        <v>-0.22115450278883625</v>
      </c>
      <c r="EF47" s="150"/>
      <c r="EG47" s="147">
        <v>0</v>
      </c>
      <c r="EH47" s="147">
        <v>0</v>
      </c>
      <c r="EI47" s="147">
        <v>0</v>
      </c>
      <c r="EJ47" s="147">
        <v>0</v>
      </c>
      <c r="EK47" s="147">
        <v>0</v>
      </c>
      <c r="EL47" s="147">
        <v>0</v>
      </c>
      <c r="EM47" s="148">
        <f t="shared" si="80"/>
        <v>0</v>
      </c>
      <c r="EN47" s="148">
        <f t="shared" si="81"/>
        <v>0</v>
      </c>
      <c r="EO47" s="148">
        <f t="shared" si="82"/>
        <v>0</v>
      </c>
      <c r="EP47" s="148">
        <f t="shared" si="83"/>
        <v>0</v>
      </c>
      <c r="EQ47" s="149">
        <f t="shared" si="84"/>
        <v>0</v>
      </c>
      <c r="ER47" s="149">
        <f t="shared" si="85"/>
        <v>0</v>
      </c>
      <c r="ES47" s="149">
        <f t="shared" si="86"/>
        <v>0</v>
      </c>
      <c r="ET47" s="149">
        <f t="shared" si="87"/>
        <v>0</v>
      </c>
      <c r="EU47" s="151"/>
      <c r="EV47" s="147">
        <v>0</v>
      </c>
      <c r="EW47" s="147">
        <v>0</v>
      </c>
      <c r="EX47" s="147">
        <v>0</v>
      </c>
      <c r="EY47" s="147">
        <v>0</v>
      </c>
      <c r="EZ47" s="147">
        <v>0</v>
      </c>
      <c r="FA47" s="147">
        <v>0</v>
      </c>
      <c r="FB47" s="148">
        <f t="shared" si="88"/>
        <v>0</v>
      </c>
      <c r="FC47" s="148">
        <f t="shared" si="89"/>
        <v>0</v>
      </c>
      <c r="FD47" s="148">
        <f t="shared" si="90"/>
        <v>0</v>
      </c>
      <c r="FE47" s="148">
        <f t="shared" si="91"/>
        <v>0</v>
      </c>
      <c r="FF47" s="149">
        <f t="shared" si="92"/>
        <v>0</v>
      </c>
      <c r="FG47" s="149">
        <f t="shared" si="93"/>
        <v>0</v>
      </c>
      <c r="FH47" s="149">
        <f t="shared" si="94"/>
        <v>0</v>
      </c>
      <c r="FI47" s="149">
        <f t="shared" si="95"/>
        <v>0</v>
      </c>
      <c r="FJ47" s="151"/>
    </row>
    <row r="48" spans="1:166" s="144" customFormat="1">
      <c r="A48" s="154" t="s">
        <v>44</v>
      </c>
      <c r="B48" s="147">
        <f t="shared" si="96"/>
        <v>488262.67098360014</v>
      </c>
      <c r="C48" s="147">
        <f t="shared" si="97"/>
        <v>359907.33719251369</v>
      </c>
      <c r="D48" s="147">
        <f t="shared" si="98"/>
        <v>334720.15734881308</v>
      </c>
      <c r="E48" s="147">
        <f t="shared" si="99"/>
        <v>463144.52926113066</v>
      </c>
      <c r="F48" s="147">
        <f t="shared" si="100"/>
        <v>342388.82840461831</v>
      </c>
      <c r="G48" s="147">
        <f t="shared" si="101"/>
        <v>315002.06599439686</v>
      </c>
      <c r="H48" s="148">
        <f t="shared" si="6"/>
        <v>-128355.33379108645</v>
      </c>
      <c r="I48" s="148">
        <f t="shared" si="7"/>
        <v>-25187.179843700607</v>
      </c>
      <c r="J48" s="148">
        <f t="shared" si="8"/>
        <v>17518.508787895378</v>
      </c>
      <c r="K48" s="148">
        <f t="shared" si="9"/>
        <v>19718.091354416218</v>
      </c>
      <c r="L48" s="149">
        <f t="shared" si="10"/>
        <v>-6.9982401693100341E-2</v>
      </c>
      <c r="M48" s="149">
        <f t="shared" si="11"/>
        <v>-7.9987313072776761E-2</v>
      </c>
      <c r="N48" s="149">
        <f t="shared" si="12"/>
        <v>-0.26288172620797723</v>
      </c>
      <c r="O48" s="160">
        <f t="shared" si="13"/>
        <v>-0.26073005989978504</v>
      </c>
      <c r="P48" s="147">
        <f t="shared" si="14"/>
        <v>-120755.70085651235</v>
      </c>
      <c r="Q48" s="161">
        <v>62792.531120171298</v>
      </c>
      <c r="R48" s="147">
        <v>38819.616522129902</v>
      </c>
      <c r="S48" s="147">
        <v>40468.989790940002</v>
      </c>
      <c r="T48" s="147">
        <v>62511.650699999998</v>
      </c>
      <c r="U48" s="148">
        <v>36036.494437000001</v>
      </c>
      <c r="V48" s="148">
        <v>32115.0209576999</v>
      </c>
      <c r="W48" s="148">
        <f t="shared" si="15"/>
        <v>-23972.914598041396</v>
      </c>
      <c r="X48" s="148">
        <f t="shared" si="16"/>
        <v>1649.3732688101009</v>
      </c>
      <c r="Y48" s="148">
        <f t="shared" si="17"/>
        <v>2783.1220851299004</v>
      </c>
      <c r="Z48" s="148">
        <f t="shared" si="18"/>
        <v>8353.968833240102</v>
      </c>
      <c r="AA48" s="149">
        <f t="shared" si="19"/>
        <v>4.2488139156909049E-2</v>
      </c>
      <c r="AB48" s="149">
        <f t="shared" si="20"/>
        <v>-0.10881950479827414</v>
      </c>
      <c r="AC48" s="149">
        <f t="shared" si="21"/>
        <v>-0.38177971440842912</v>
      </c>
      <c r="AD48" s="149">
        <f t="shared" si="22"/>
        <v>-0.42352355067469044</v>
      </c>
      <c r="AE48" s="150">
        <f t="shared" si="23"/>
        <v>-26475.156262999997</v>
      </c>
      <c r="AF48" s="147">
        <v>59820.021888474897</v>
      </c>
      <c r="AG48" s="147">
        <v>52390.201899817002</v>
      </c>
      <c r="AH48" s="147">
        <v>50894.826037417602</v>
      </c>
      <c r="AI48" s="147">
        <v>60100.902309999998</v>
      </c>
      <c r="AJ48" s="148">
        <v>60100.557849999997</v>
      </c>
      <c r="AK48" s="148">
        <v>60215.655295794801</v>
      </c>
      <c r="AL48" s="148">
        <f t="shared" si="24"/>
        <v>-7429.819988657895</v>
      </c>
      <c r="AM48" s="148">
        <f t="shared" si="25"/>
        <v>-1495.3758623993999</v>
      </c>
      <c r="AN48" s="148">
        <f t="shared" si="26"/>
        <v>-7710.355950182995</v>
      </c>
      <c r="AO48" s="148">
        <f t="shared" si="27"/>
        <v>-9320.8292583771981</v>
      </c>
      <c r="AP48" s="149">
        <f t="shared" si="28"/>
        <v>-2.8543044465813048E-2</v>
      </c>
      <c r="AQ48" s="149">
        <f t="shared" si="29"/>
        <v>1.9150811558532516E-3</v>
      </c>
      <c r="AR48" s="149">
        <f t="shared" si="30"/>
        <v>-0.12420289652366955</v>
      </c>
      <c r="AS48" s="149">
        <f t="shared" si="31"/>
        <v>-5.731361539690897E-6</v>
      </c>
      <c r="AT48" s="151"/>
      <c r="AU48" s="147">
        <v>32160.609256517499</v>
      </c>
      <c r="AV48" s="147">
        <v>26207.7805125511</v>
      </c>
      <c r="AW48" s="147">
        <v>24762.027781271299</v>
      </c>
      <c r="AX48" s="147">
        <v>32160.609256517499</v>
      </c>
      <c r="AY48" s="148">
        <v>26207.803</v>
      </c>
      <c r="AZ48" s="148">
        <v>24024.304612334501</v>
      </c>
      <c r="BA48" s="148">
        <f t="shared" si="32"/>
        <v>-5952.8287439663982</v>
      </c>
      <c r="BB48" s="148">
        <f t="shared" si="33"/>
        <v>-1445.7527312798011</v>
      </c>
      <c r="BC48" s="148">
        <f t="shared" si="34"/>
        <v>-2.2487448899482843E-2</v>
      </c>
      <c r="BD48" s="148">
        <f t="shared" si="35"/>
        <v>737.72316893679817</v>
      </c>
      <c r="BE48" s="149">
        <f t="shared" si="36"/>
        <v>-5.5165019814914104E-2</v>
      </c>
      <c r="BF48" s="149">
        <f t="shared" si="37"/>
        <v>-8.3314819928457906E-2</v>
      </c>
      <c r="BG48" s="149">
        <f t="shared" si="38"/>
        <v>-0.18509688969154181</v>
      </c>
      <c r="BH48" s="149">
        <f t="shared" si="39"/>
        <v>-0.18509619046819314</v>
      </c>
      <c r="BI48" s="152"/>
      <c r="BJ48" s="147">
        <v>2660.0277999999998</v>
      </c>
      <c r="BK48" s="147">
        <v>3203.4227868199</v>
      </c>
      <c r="BL48" s="147">
        <v>3361.8827320211999</v>
      </c>
      <c r="BM48" s="147">
        <v>16296.8768762789</v>
      </c>
      <c r="BN48" s="148">
        <v>21527.53428</v>
      </c>
      <c r="BO48" s="148">
        <v>23256.041159374199</v>
      </c>
      <c r="BP48" s="148">
        <f t="shared" si="40"/>
        <v>543.39498681990017</v>
      </c>
      <c r="BQ48" s="148">
        <f t="shared" si="41"/>
        <v>158.45994520129989</v>
      </c>
      <c r="BR48" s="148">
        <f t="shared" si="42"/>
        <v>-18324.111493180098</v>
      </c>
      <c r="BS48" s="148">
        <f t="shared" si="43"/>
        <v>-19894.158427352999</v>
      </c>
      <c r="BT48" s="149">
        <f t="shared" si="44"/>
        <v>4.946582319800695E-2</v>
      </c>
      <c r="BU48" s="149">
        <f t="shared" si="45"/>
        <v>8.0292840642695262E-2</v>
      </c>
      <c r="BV48" s="149">
        <f t="shared" si="46"/>
        <v>0.20428169465743937</v>
      </c>
      <c r="BW48" s="149">
        <f t="shared" si="47"/>
        <v>0.32096072415780724</v>
      </c>
      <c r="BX48" s="152"/>
      <c r="BY48" s="147">
        <v>53605.2104355501</v>
      </c>
      <c r="BZ48" s="147">
        <v>53282.308700137299</v>
      </c>
      <c r="CA48" s="147">
        <v>52599.697490106701</v>
      </c>
      <c r="CB48" s="147">
        <v>53605.210440000003</v>
      </c>
      <c r="CC48" s="148">
        <v>53496.369217618318</v>
      </c>
      <c r="CD48" s="148">
        <v>53463.696115819097</v>
      </c>
      <c r="CE48" s="148">
        <f t="shared" si="48"/>
        <v>-322.90173541280092</v>
      </c>
      <c r="CF48" s="148">
        <f t="shared" si="49"/>
        <v>-682.61121003059816</v>
      </c>
      <c r="CG48" s="148">
        <f t="shared" si="50"/>
        <v>-214.06051748101891</v>
      </c>
      <c r="CH48" s="148">
        <f t="shared" si="51"/>
        <v>-863.99862571239646</v>
      </c>
      <c r="CI48" s="149">
        <f t="shared" si="52"/>
        <v>-1.2811216831316455E-2</v>
      </c>
      <c r="CJ48" s="149">
        <f t="shared" si="53"/>
        <v>-6.1075363201396765E-4</v>
      </c>
      <c r="CK48" s="149">
        <f t="shared" si="54"/>
        <v>-6.023700546815833E-3</v>
      </c>
      <c r="CL48" s="149">
        <f t="shared" si="55"/>
        <v>-2.0304224437941581E-3</v>
      </c>
      <c r="CM48" s="150"/>
      <c r="CN48" s="147">
        <v>1455.9556000000014</v>
      </c>
      <c r="CO48" s="147">
        <v>1455.9556000000014</v>
      </c>
      <c r="CP48" s="147">
        <v>1455.9556000000014</v>
      </c>
      <c r="CQ48" s="147">
        <v>1455.9556000000014</v>
      </c>
      <c r="CR48" s="147">
        <v>1455.9556000000014</v>
      </c>
      <c r="CS48" s="147">
        <v>1455.9556000000014</v>
      </c>
      <c r="CT48" s="148">
        <f t="shared" si="56"/>
        <v>0</v>
      </c>
      <c r="CU48" s="148">
        <f t="shared" si="57"/>
        <v>0</v>
      </c>
      <c r="CV48" s="148">
        <f t="shared" si="58"/>
        <v>0</v>
      </c>
      <c r="CW48" s="148">
        <f t="shared" si="59"/>
        <v>0</v>
      </c>
      <c r="CX48" s="149">
        <f t="shared" si="60"/>
        <v>0</v>
      </c>
      <c r="CY48" s="149">
        <f t="shared" si="61"/>
        <v>0</v>
      </c>
      <c r="CZ48" s="149">
        <f t="shared" si="62"/>
        <v>0</v>
      </c>
      <c r="DA48" s="149">
        <f t="shared" si="63"/>
        <v>0</v>
      </c>
      <c r="DB48" s="151"/>
      <c r="DC48" s="147">
        <v>232927.63692564701</v>
      </c>
      <c r="DD48" s="147">
        <v>152566.74455105851</v>
      </c>
      <c r="DE48" s="147">
        <v>132996.598600889</v>
      </c>
      <c r="DF48" s="147">
        <v>194172.64611833429</v>
      </c>
      <c r="DG48" s="148">
        <v>111582.80740000001</v>
      </c>
      <c r="DH48" s="148">
        <v>92291.212937207005</v>
      </c>
      <c r="DI48" s="148">
        <f t="shared" si="64"/>
        <v>-80360.892374588497</v>
      </c>
      <c r="DJ48" s="148">
        <f t="shared" si="65"/>
        <v>-19570.145950169506</v>
      </c>
      <c r="DK48" s="148">
        <f t="shared" si="66"/>
        <v>40983.937151058504</v>
      </c>
      <c r="DL48" s="148">
        <f t="shared" si="67"/>
        <v>40705.385663681998</v>
      </c>
      <c r="DM48" s="149">
        <f t="shared" si="68"/>
        <v>-0.12827268490100144</v>
      </c>
      <c r="DN48" s="149">
        <f t="shared" si="69"/>
        <v>-0.17289038439082147</v>
      </c>
      <c r="DO48" s="149">
        <f t="shared" si="70"/>
        <v>-0.34500368198145825</v>
      </c>
      <c r="DP48" s="149">
        <f t="shared" si="71"/>
        <v>-0.4253422939295049</v>
      </c>
      <c r="DQ48" s="151"/>
      <c r="DR48" s="147">
        <v>42840.677957239401</v>
      </c>
      <c r="DS48" s="147">
        <v>31981.306619999999</v>
      </c>
      <c r="DT48" s="147">
        <v>28180.179316167301</v>
      </c>
      <c r="DU48" s="147">
        <v>42840.677960000001</v>
      </c>
      <c r="DV48" s="148">
        <v>31981.306619999999</v>
      </c>
      <c r="DW48" s="148">
        <v>28180.179316167301</v>
      </c>
      <c r="DX48" s="148">
        <f t="shared" si="72"/>
        <v>-10859.371337239401</v>
      </c>
      <c r="DY48" s="148">
        <f t="shared" si="73"/>
        <v>-3801.1273038326981</v>
      </c>
      <c r="DZ48" s="148">
        <f t="shared" si="74"/>
        <v>0</v>
      </c>
      <c r="EA48" s="148">
        <f t="shared" si="75"/>
        <v>0</v>
      </c>
      <c r="EB48" s="149">
        <f t="shared" si="76"/>
        <v>-0.11885465934827082</v>
      </c>
      <c r="EC48" s="149">
        <f t="shared" si="77"/>
        <v>-0.11885465934827082</v>
      </c>
      <c r="ED48" s="149">
        <f t="shared" si="78"/>
        <v>-0.25348271444439963</v>
      </c>
      <c r="EE48" s="149">
        <f t="shared" si="79"/>
        <v>-0.25348271449250431</v>
      </c>
      <c r="EF48" s="150"/>
      <c r="EG48" s="147">
        <v>0</v>
      </c>
      <c r="EH48" s="147">
        <v>0</v>
      </c>
      <c r="EI48" s="147">
        <v>0</v>
      </c>
      <c r="EJ48" s="147">
        <v>0</v>
      </c>
      <c r="EK48" s="147">
        <v>0</v>
      </c>
      <c r="EL48" s="147">
        <v>0</v>
      </c>
      <c r="EM48" s="148">
        <f t="shared" si="80"/>
        <v>0</v>
      </c>
      <c r="EN48" s="148">
        <f t="shared" si="81"/>
        <v>0</v>
      </c>
      <c r="EO48" s="148">
        <f t="shared" si="82"/>
        <v>0</v>
      </c>
      <c r="EP48" s="148">
        <f t="shared" si="83"/>
        <v>0</v>
      </c>
      <c r="EQ48" s="149">
        <f t="shared" si="84"/>
        <v>0</v>
      </c>
      <c r="ER48" s="149">
        <f t="shared" si="85"/>
        <v>0</v>
      </c>
      <c r="ES48" s="149">
        <f t="shared" si="86"/>
        <v>0</v>
      </c>
      <c r="ET48" s="149">
        <f t="shared" si="87"/>
        <v>0</v>
      </c>
      <c r="EU48" s="151"/>
      <c r="EV48" s="147">
        <v>0</v>
      </c>
      <c r="EW48" s="147">
        <v>0</v>
      </c>
      <c r="EX48" s="147">
        <v>0</v>
      </c>
      <c r="EY48" s="147">
        <v>0</v>
      </c>
      <c r="EZ48" s="147">
        <v>0</v>
      </c>
      <c r="FA48" s="147">
        <v>0</v>
      </c>
      <c r="FB48" s="148">
        <f t="shared" si="88"/>
        <v>0</v>
      </c>
      <c r="FC48" s="148">
        <f t="shared" si="89"/>
        <v>0</v>
      </c>
      <c r="FD48" s="148">
        <f t="shared" si="90"/>
        <v>0</v>
      </c>
      <c r="FE48" s="148">
        <f t="shared" si="91"/>
        <v>0</v>
      </c>
      <c r="FF48" s="149">
        <f t="shared" si="92"/>
        <v>0</v>
      </c>
      <c r="FG48" s="149">
        <f t="shared" si="93"/>
        <v>0</v>
      </c>
      <c r="FH48" s="149">
        <f t="shared" si="94"/>
        <v>0</v>
      </c>
      <c r="FI48" s="149">
        <f t="shared" si="95"/>
        <v>0</v>
      </c>
      <c r="FJ48" s="151"/>
    </row>
    <row r="49" spans="1:166" s="144" customFormat="1">
      <c r="A49" s="146" t="s">
        <v>45</v>
      </c>
      <c r="B49" s="147">
        <f t="shared" si="96"/>
        <v>357674.14508032793</v>
      </c>
      <c r="C49" s="147">
        <f t="shared" si="97"/>
        <v>268870.28382639744</v>
      </c>
      <c r="D49" s="147">
        <f t="shared" si="98"/>
        <v>249322.19536760953</v>
      </c>
      <c r="E49" s="147">
        <f t="shared" si="99"/>
        <v>328341.09400423552</v>
      </c>
      <c r="F49" s="147">
        <f t="shared" si="100"/>
        <v>273838.50735427189</v>
      </c>
      <c r="G49" s="147">
        <f t="shared" si="101"/>
        <v>251645.35829764698</v>
      </c>
      <c r="H49" s="148">
        <f t="shared" si="6"/>
        <v>-88803.861253930489</v>
      </c>
      <c r="I49" s="148">
        <f t="shared" si="7"/>
        <v>-19548.088458787912</v>
      </c>
      <c r="J49" s="148">
        <f t="shared" si="8"/>
        <v>-4968.2235278744483</v>
      </c>
      <c r="K49" s="148">
        <f t="shared" si="9"/>
        <v>-2323.1629300374479</v>
      </c>
      <c r="L49" s="149">
        <f t="shared" si="10"/>
        <v>-7.2704533132451357E-2</v>
      </c>
      <c r="M49" s="149">
        <f t="shared" si="11"/>
        <v>-8.1044661216740671E-2</v>
      </c>
      <c r="N49" s="149">
        <f t="shared" si="12"/>
        <v>-0.24828146645597365</v>
      </c>
      <c r="O49" s="160">
        <f t="shared" si="13"/>
        <v>-0.16599380231479816</v>
      </c>
      <c r="P49" s="147">
        <f t="shared" si="14"/>
        <v>-54502.586649963632</v>
      </c>
      <c r="Q49" s="161">
        <v>17634.268783499901</v>
      </c>
      <c r="R49" s="147">
        <v>12565.470976229901</v>
      </c>
      <c r="S49" s="147">
        <v>13322.136484729999</v>
      </c>
      <c r="T49" s="147">
        <v>17634.268779999999</v>
      </c>
      <c r="U49" s="148">
        <v>18213.538732000001</v>
      </c>
      <c r="V49" s="148">
        <v>18374.03872796</v>
      </c>
      <c r="W49" s="148">
        <f t="shared" si="15"/>
        <v>-5068.7978072700007</v>
      </c>
      <c r="X49" s="148">
        <f t="shared" si="16"/>
        <v>756.66550850009844</v>
      </c>
      <c r="Y49" s="148">
        <f t="shared" si="17"/>
        <v>-5648.0677557701001</v>
      </c>
      <c r="Z49" s="148">
        <f t="shared" si="18"/>
        <v>-5051.9022432300007</v>
      </c>
      <c r="AA49" s="149">
        <f t="shared" si="19"/>
        <v>6.0217839023422398E-2</v>
      </c>
      <c r="AB49" s="149">
        <f t="shared" si="20"/>
        <v>8.8121258763411547E-3</v>
      </c>
      <c r="AC49" s="149">
        <f t="shared" si="21"/>
        <v>-0.28744020347545074</v>
      </c>
      <c r="AD49" s="149">
        <f t="shared" si="22"/>
        <v>3.2849105297577438E-2</v>
      </c>
      <c r="AE49" s="150">
        <f t="shared" si="23"/>
        <v>579.26995200000238</v>
      </c>
      <c r="AF49" s="147">
        <v>25426.804689099899</v>
      </c>
      <c r="AG49" s="147">
        <v>23656.4089411727</v>
      </c>
      <c r="AH49" s="147">
        <v>22726.209275367401</v>
      </c>
      <c r="AI49" s="147">
        <v>25426.804690000001</v>
      </c>
      <c r="AJ49" s="148">
        <v>25449.652470000001</v>
      </c>
      <c r="AK49" s="148">
        <v>24825.4435006358</v>
      </c>
      <c r="AL49" s="148">
        <f t="shared" si="24"/>
        <v>-1770.3957479271994</v>
      </c>
      <c r="AM49" s="148">
        <f t="shared" si="25"/>
        <v>-930.19966580529945</v>
      </c>
      <c r="AN49" s="148">
        <f t="shared" si="26"/>
        <v>-1793.2435288273009</v>
      </c>
      <c r="AO49" s="148">
        <f t="shared" si="27"/>
        <v>-2099.2342252683993</v>
      </c>
      <c r="AP49" s="149">
        <f t="shared" si="28"/>
        <v>-3.9321254046565675E-2</v>
      </c>
      <c r="AQ49" s="149">
        <f t="shared" si="29"/>
        <v>-2.4527209953063889E-2</v>
      </c>
      <c r="AR49" s="149">
        <f t="shared" si="30"/>
        <v>-6.9627142284462595E-2</v>
      </c>
      <c r="AS49" s="149">
        <f t="shared" si="31"/>
        <v>8.9857063357181341E-4</v>
      </c>
      <c r="AT49" s="151"/>
      <c r="AU49" s="147">
        <v>46819.242896097101</v>
      </c>
      <c r="AV49" s="147">
        <v>38404.672388783103</v>
      </c>
      <c r="AW49" s="147">
        <v>36347.3058457113</v>
      </c>
      <c r="AX49" s="147">
        <v>46819.242896097101</v>
      </c>
      <c r="AY49" s="148">
        <v>38404.535380000001</v>
      </c>
      <c r="AZ49" s="148">
        <v>35220.894466837497</v>
      </c>
      <c r="BA49" s="148">
        <f t="shared" si="32"/>
        <v>-8414.570507313998</v>
      </c>
      <c r="BB49" s="148">
        <f t="shared" si="33"/>
        <v>-2057.3665430718029</v>
      </c>
      <c r="BC49" s="148">
        <f t="shared" si="34"/>
        <v>0.13700878310191911</v>
      </c>
      <c r="BD49" s="148">
        <f t="shared" si="35"/>
        <v>1126.4113788738032</v>
      </c>
      <c r="BE49" s="149">
        <f t="shared" si="36"/>
        <v>-5.357073541063978E-2</v>
      </c>
      <c r="BF49" s="149">
        <f t="shared" si="37"/>
        <v>-8.289752451530645E-2</v>
      </c>
      <c r="BG49" s="149">
        <f t="shared" si="38"/>
        <v>-0.17972461720468028</v>
      </c>
      <c r="BH49" s="149">
        <f t="shared" si="39"/>
        <v>-0.17972754353955087</v>
      </c>
      <c r="BI49" s="152"/>
      <c r="BJ49" s="147">
        <v>18712.611000000001</v>
      </c>
      <c r="BK49" s="147">
        <v>20921.748701366701</v>
      </c>
      <c r="BL49" s="147">
        <v>21573.743221813002</v>
      </c>
      <c r="BM49" s="147">
        <v>33500.686902371999</v>
      </c>
      <c r="BN49" s="148">
        <v>40751.311750000001</v>
      </c>
      <c r="BO49" s="148">
        <v>43086.517621923602</v>
      </c>
      <c r="BP49" s="148">
        <f t="shared" si="40"/>
        <v>2209.1377013667006</v>
      </c>
      <c r="BQ49" s="148">
        <f t="shared" si="41"/>
        <v>651.99452044630016</v>
      </c>
      <c r="BR49" s="148">
        <f t="shared" si="42"/>
        <v>-19829.563048633299</v>
      </c>
      <c r="BS49" s="148">
        <f t="shared" si="43"/>
        <v>-21512.7744001106</v>
      </c>
      <c r="BT49" s="149">
        <f t="shared" si="44"/>
        <v>3.1163481110147787E-2</v>
      </c>
      <c r="BU49" s="149">
        <f t="shared" si="45"/>
        <v>5.7303820948134292E-2</v>
      </c>
      <c r="BV49" s="149">
        <f t="shared" si="46"/>
        <v>0.11805609069555822</v>
      </c>
      <c r="BW49" s="149">
        <f t="shared" si="47"/>
        <v>0.21643212477277965</v>
      </c>
      <c r="BX49" s="152"/>
      <c r="BY49" s="147">
        <v>16910.702899163902</v>
      </c>
      <c r="BZ49" s="147">
        <v>16662.830719518101</v>
      </c>
      <c r="CA49" s="147">
        <v>16303.0134903053</v>
      </c>
      <c r="CB49" s="147">
        <v>16910.7029</v>
      </c>
      <c r="CC49" s="148">
        <v>16770.286078271885</v>
      </c>
      <c r="CD49" s="148">
        <v>16728.117125073899</v>
      </c>
      <c r="CE49" s="148">
        <f t="shared" si="48"/>
        <v>-247.87217964580122</v>
      </c>
      <c r="CF49" s="148">
        <f t="shared" si="49"/>
        <v>-359.81722921280016</v>
      </c>
      <c r="CG49" s="148">
        <f t="shared" si="50"/>
        <v>-107.45535875378482</v>
      </c>
      <c r="CH49" s="148">
        <f t="shared" si="51"/>
        <v>-425.10363476859857</v>
      </c>
      <c r="CI49" s="149">
        <f t="shared" si="52"/>
        <v>-2.1594003760197013E-2</v>
      </c>
      <c r="CJ49" s="149">
        <f t="shared" si="53"/>
        <v>-2.514504105724341E-3</v>
      </c>
      <c r="CK49" s="149">
        <f t="shared" si="54"/>
        <v>-1.4657710038655845E-2</v>
      </c>
      <c r="CL49" s="149">
        <f t="shared" si="55"/>
        <v>-8.3034290507294582E-3</v>
      </c>
      <c r="CM49" s="150"/>
      <c r="CN49" s="147">
        <v>1484.2894000000001</v>
      </c>
      <c r="CO49" s="147">
        <v>1484.2894000000001</v>
      </c>
      <c r="CP49" s="147">
        <v>1484.2894000000001</v>
      </c>
      <c r="CQ49" s="147">
        <v>1484.2894000000001</v>
      </c>
      <c r="CR49" s="147">
        <v>1484.2894000000001</v>
      </c>
      <c r="CS49" s="147">
        <v>1484.2894000000001</v>
      </c>
      <c r="CT49" s="148">
        <f t="shared" si="56"/>
        <v>0</v>
      </c>
      <c r="CU49" s="148">
        <f t="shared" si="57"/>
        <v>0</v>
      </c>
      <c r="CV49" s="148">
        <f t="shared" si="58"/>
        <v>0</v>
      </c>
      <c r="CW49" s="148">
        <f t="shared" si="59"/>
        <v>0</v>
      </c>
      <c r="CX49" s="149">
        <f t="shared" si="60"/>
        <v>0</v>
      </c>
      <c r="CY49" s="149">
        <f t="shared" si="61"/>
        <v>0</v>
      </c>
      <c r="CZ49" s="149">
        <f t="shared" si="62"/>
        <v>0</v>
      </c>
      <c r="DA49" s="149">
        <f t="shared" si="63"/>
        <v>0</v>
      </c>
      <c r="DB49" s="151"/>
      <c r="DC49" s="147">
        <v>189991.85960452599</v>
      </c>
      <c r="DD49" s="147">
        <v>123039.29085532694</v>
      </c>
      <c r="DE49" s="147">
        <v>108957.48686285</v>
      </c>
      <c r="DF49" s="147">
        <v>145870.7326257664</v>
      </c>
      <c r="DG49" s="148">
        <v>100629.3217</v>
      </c>
      <c r="DH49" s="148">
        <v>83318.0466683837</v>
      </c>
      <c r="DI49" s="148">
        <f t="shared" si="64"/>
        <v>-66952.568749199054</v>
      </c>
      <c r="DJ49" s="148">
        <f t="shared" si="65"/>
        <v>-14081.80399247694</v>
      </c>
      <c r="DK49" s="148">
        <f t="shared" si="66"/>
        <v>22409.969155326937</v>
      </c>
      <c r="DL49" s="148">
        <f t="shared" si="67"/>
        <v>25639.440194466297</v>
      </c>
      <c r="DM49" s="149">
        <f t="shared" si="68"/>
        <v>-0.11444965177046348</v>
      </c>
      <c r="DN49" s="149">
        <f t="shared" si="69"/>
        <v>-0.17203012739393533</v>
      </c>
      <c r="DO49" s="149">
        <f t="shared" si="70"/>
        <v>-0.35239703894978935</v>
      </c>
      <c r="DP49" s="149">
        <f t="shared" si="71"/>
        <v>-0.31014727979624213</v>
      </c>
      <c r="DQ49" s="151"/>
      <c r="DR49" s="147">
        <v>40694.365807941103</v>
      </c>
      <c r="DS49" s="147">
        <v>32135.571843999998</v>
      </c>
      <c r="DT49" s="147">
        <v>28608.010786832499</v>
      </c>
      <c r="DU49" s="147">
        <v>40694.365810000003</v>
      </c>
      <c r="DV49" s="148">
        <v>32135.571843999998</v>
      </c>
      <c r="DW49" s="148">
        <v>28608.010786832499</v>
      </c>
      <c r="DX49" s="148">
        <f t="shared" si="72"/>
        <v>-8558.7939639411052</v>
      </c>
      <c r="DY49" s="148">
        <f t="shared" si="73"/>
        <v>-3527.5610571674988</v>
      </c>
      <c r="DZ49" s="148">
        <f t="shared" si="74"/>
        <v>0</v>
      </c>
      <c r="EA49" s="148">
        <f t="shared" si="75"/>
        <v>0</v>
      </c>
      <c r="EB49" s="149">
        <f t="shared" si="76"/>
        <v>-0.10977122405948803</v>
      </c>
      <c r="EC49" s="149">
        <f t="shared" si="77"/>
        <v>-0.10977122405948803</v>
      </c>
      <c r="ED49" s="149">
        <f t="shared" si="78"/>
        <v>-0.21031889289870542</v>
      </c>
      <c r="EE49" s="149">
        <f t="shared" si="79"/>
        <v>-0.21031889293865871</v>
      </c>
      <c r="EF49" s="150"/>
      <c r="EG49" s="147">
        <v>0</v>
      </c>
      <c r="EH49" s="147">
        <v>0</v>
      </c>
      <c r="EI49" s="147">
        <v>0</v>
      </c>
      <c r="EJ49" s="147">
        <v>0</v>
      </c>
      <c r="EK49" s="147">
        <v>0</v>
      </c>
      <c r="EL49" s="147">
        <v>0</v>
      </c>
      <c r="EM49" s="148">
        <f t="shared" si="80"/>
        <v>0</v>
      </c>
      <c r="EN49" s="148">
        <f t="shared" si="81"/>
        <v>0</v>
      </c>
      <c r="EO49" s="148">
        <f t="shared" si="82"/>
        <v>0</v>
      </c>
      <c r="EP49" s="148">
        <f t="shared" si="83"/>
        <v>0</v>
      </c>
      <c r="EQ49" s="149">
        <f t="shared" si="84"/>
        <v>0</v>
      </c>
      <c r="ER49" s="149">
        <f t="shared" si="85"/>
        <v>0</v>
      </c>
      <c r="ES49" s="149">
        <f t="shared" si="86"/>
        <v>0</v>
      </c>
      <c r="ET49" s="149">
        <f t="shared" si="87"/>
        <v>0</v>
      </c>
      <c r="EU49" s="151"/>
      <c r="EV49" s="147">
        <v>0</v>
      </c>
      <c r="EW49" s="147">
        <v>0</v>
      </c>
      <c r="EX49" s="147">
        <v>0</v>
      </c>
      <c r="EY49" s="147">
        <v>0</v>
      </c>
      <c r="EZ49" s="147">
        <v>0</v>
      </c>
      <c r="FA49" s="147">
        <v>0</v>
      </c>
      <c r="FB49" s="148">
        <f t="shared" si="88"/>
        <v>0</v>
      </c>
      <c r="FC49" s="148">
        <f t="shared" si="89"/>
        <v>0</v>
      </c>
      <c r="FD49" s="148">
        <f t="shared" si="90"/>
        <v>0</v>
      </c>
      <c r="FE49" s="148">
        <f t="shared" si="91"/>
        <v>0</v>
      </c>
      <c r="FF49" s="149">
        <f t="shared" si="92"/>
        <v>0</v>
      </c>
      <c r="FG49" s="149">
        <f t="shared" si="93"/>
        <v>0</v>
      </c>
      <c r="FH49" s="149">
        <f t="shared" si="94"/>
        <v>0</v>
      </c>
      <c r="FI49" s="149">
        <f t="shared" si="95"/>
        <v>0</v>
      </c>
      <c r="FJ49" s="151"/>
    </row>
    <row r="50" spans="1:166" s="144" customFormat="1">
      <c r="A50" s="154" t="s">
        <v>46</v>
      </c>
      <c r="B50" s="147">
        <f t="shared" si="96"/>
        <v>308655.05640210916</v>
      </c>
      <c r="C50" s="147">
        <f t="shared" si="97"/>
        <v>172142.84841963669</v>
      </c>
      <c r="D50" s="147">
        <f t="shared" si="98"/>
        <v>166093.58727786623</v>
      </c>
      <c r="E50" s="147">
        <f t="shared" si="99"/>
        <v>294800.6315761765</v>
      </c>
      <c r="F50" s="147">
        <f t="shared" si="100"/>
        <v>207415.16249525454</v>
      </c>
      <c r="G50" s="147">
        <f t="shared" si="101"/>
        <v>197707.97652037255</v>
      </c>
      <c r="H50" s="148">
        <f t="shared" si="6"/>
        <v>-136512.20798247246</v>
      </c>
      <c r="I50" s="148">
        <f t="shared" si="7"/>
        <v>-6049.2611417704611</v>
      </c>
      <c r="J50" s="148">
        <f t="shared" si="8"/>
        <v>-35272.314075617847</v>
      </c>
      <c r="K50" s="148">
        <f t="shared" si="9"/>
        <v>-31614.389242506324</v>
      </c>
      <c r="L50" s="149">
        <f t="shared" si="10"/>
        <v>-3.5140937874015156E-2</v>
      </c>
      <c r="M50" s="149">
        <f t="shared" si="11"/>
        <v>-4.6800753899098747E-2</v>
      </c>
      <c r="N50" s="149">
        <f t="shared" si="12"/>
        <v>-0.4422808087894316</v>
      </c>
      <c r="O50" s="160">
        <f t="shared" si="13"/>
        <v>-0.29642225870992256</v>
      </c>
      <c r="P50" s="147">
        <f t="shared" si="14"/>
        <v>-87385.469080921961</v>
      </c>
      <c r="Q50" s="161">
        <v>159946.56632375799</v>
      </c>
      <c r="R50" s="147">
        <v>62433.734428809898</v>
      </c>
      <c r="S50" s="147">
        <v>64824.163650429902</v>
      </c>
      <c r="T50" s="147">
        <v>159804.08170000001</v>
      </c>
      <c r="U50" s="148">
        <v>102725.451463</v>
      </c>
      <c r="V50" s="148">
        <v>100102.98519454</v>
      </c>
      <c r="W50" s="148">
        <f t="shared" si="15"/>
        <v>-97512.831894948089</v>
      </c>
      <c r="X50" s="148">
        <f t="shared" si="16"/>
        <v>2390.4292216200047</v>
      </c>
      <c r="Y50" s="148">
        <f t="shared" si="17"/>
        <v>-40291.717034190107</v>
      </c>
      <c r="Z50" s="148">
        <f t="shared" si="18"/>
        <v>-35278.821544110098</v>
      </c>
      <c r="AA50" s="149">
        <f t="shared" si="19"/>
        <v>3.8287461794323595E-2</v>
      </c>
      <c r="AB50" s="149">
        <f t="shared" si="20"/>
        <v>-2.5528885306525743E-2</v>
      </c>
      <c r="AC50" s="149">
        <f t="shared" si="21"/>
        <v>-0.6096588012872135</v>
      </c>
      <c r="AD50" s="149">
        <f t="shared" si="22"/>
        <v>-0.35717880062759372</v>
      </c>
      <c r="AE50" s="150">
        <f t="shared" si="23"/>
        <v>-57078.630237000005</v>
      </c>
      <c r="AF50" s="147">
        <v>36196.152537309899</v>
      </c>
      <c r="AG50" s="147">
        <v>30637.964480441799</v>
      </c>
      <c r="AH50" s="147">
        <v>30195.2276784073</v>
      </c>
      <c r="AI50" s="147">
        <v>36913.056640000003</v>
      </c>
      <c r="AJ50" s="148">
        <v>35698.158900000002</v>
      </c>
      <c r="AK50" s="148">
        <v>35700.032233350299</v>
      </c>
      <c r="AL50" s="148">
        <f t="shared" si="24"/>
        <v>-5558.1880568681008</v>
      </c>
      <c r="AM50" s="148">
        <f t="shared" si="25"/>
        <v>-442.7368020344984</v>
      </c>
      <c r="AN50" s="148">
        <f t="shared" si="26"/>
        <v>-5060.1944195582037</v>
      </c>
      <c r="AO50" s="148">
        <f t="shared" si="27"/>
        <v>-5504.8045549429989</v>
      </c>
      <c r="AP50" s="149">
        <f t="shared" si="28"/>
        <v>-1.4450594533364841E-2</v>
      </c>
      <c r="AQ50" s="149">
        <f t="shared" si="29"/>
        <v>5.2477029853124692E-5</v>
      </c>
      <c r="AR50" s="149">
        <f t="shared" si="30"/>
        <v>-0.15355742716408571</v>
      </c>
      <c r="AS50" s="149">
        <f t="shared" si="31"/>
        <v>-3.2912412316554236E-2</v>
      </c>
      <c r="AT50" s="151"/>
      <c r="AU50" s="147">
        <v>24810.396527499899</v>
      </c>
      <c r="AV50" s="147">
        <v>19849.2721890881</v>
      </c>
      <c r="AW50" s="147">
        <v>18840.0523961785</v>
      </c>
      <c r="AX50" s="147">
        <v>24810.396527499899</v>
      </c>
      <c r="AY50" s="148">
        <v>19849.355390000001</v>
      </c>
      <c r="AZ50" s="148">
        <v>18265.883838590202</v>
      </c>
      <c r="BA50" s="148">
        <f t="shared" si="32"/>
        <v>-4961.1243384117988</v>
      </c>
      <c r="BB50" s="148">
        <f t="shared" si="33"/>
        <v>-1009.2197929096001</v>
      </c>
      <c r="BC50" s="148">
        <f t="shared" si="34"/>
        <v>-8.3200911900348729E-2</v>
      </c>
      <c r="BD50" s="148">
        <f t="shared" si="35"/>
        <v>574.16855758829843</v>
      </c>
      <c r="BE50" s="149">
        <f t="shared" si="36"/>
        <v>-5.0844171176432681E-2</v>
      </c>
      <c r="BF50" s="149">
        <f t="shared" si="37"/>
        <v>-7.9774457169906055E-2</v>
      </c>
      <c r="BG50" s="149">
        <f t="shared" si="38"/>
        <v>-0.1999615093984039</v>
      </c>
      <c r="BH50" s="149">
        <f t="shared" si="39"/>
        <v>-0.19995815592874824</v>
      </c>
      <c r="BI50" s="152"/>
      <c r="BJ50" s="147">
        <v>25.066246</v>
      </c>
      <c r="BK50" s="147">
        <v>30.1868265557999</v>
      </c>
      <c r="BL50" s="147">
        <v>31.680042778599901</v>
      </c>
      <c r="BM50" s="147">
        <v>24.7422756927999</v>
      </c>
      <c r="BN50" s="148">
        <v>32.683574419999999</v>
      </c>
      <c r="BO50" s="148">
        <v>35.307831451200002</v>
      </c>
      <c r="BP50" s="148">
        <f t="shared" si="40"/>
        <v>5.1205805557999007</v>
      </c>
      <c r="BQ50" s="148">
        <f t="shared" si="41"/>
        <v>1.493216222800001</v>
      </c>
      <c r="BR50" s="148">
        <f t="shared" si="42"/>
        <v>-2.4967478642000991</v>
      </c>
      <c r="BS50" s="148">
        <f t="shared" si="43"/>
        <v>-3.6277886726001007</v>
      </c>
      <c r="BT50" s="149">
        <f t="shared" si="44"/>
        <v>4.9465823114589837E-2</v>
      </c>
      <c r="BU50" s="149">
        <f t="shared" si="45"/>
        <v>8.0292840601734972E-2</v>
      </c>
      <c r="BV50" s="149">
        <f t="shared" si="46"/>
        <v>0.20428190786126893</v>
      </c>
      <c r="BW50" s="149">
        <f t="shared" si="47"/>
        <v>0.32096072430035399</v>
      </c>
      <c r="BX50" s="152"/>
      <c r="BY50" s="147">
        <v>14519.4288760954</v>
      </c>
      <c r="BZ50" s="147">
        <v>14322.022446957601</v>
      </c>
      <c r="CA50" s="147">
        <v>13847.0516267476</v>
      </c>
      <c r="CB50" s="147">
        <v>14519.428879999999</v>
      </c>
      <c r="CC50" s="148">
        <v>14472.858105234522</v>
      </c>
      <c r="CD50" s="148">
        <v>14458.8868360953</v>
      </c>
      <c r="CE50" s="148">
        <f t="shared" si="48"/>
        <v>-197.40642913779993</v>
      </c>
      <c r="CF50" s="148">
        <f t="shared" si="49"/>
        <v>-474.97082021000097</v>
      </c>
      <c r="CG50" s="148">
        <f t="shared" si="50"/>
        <v>-150.83565827692109</v>
      </c>
      <c r="CH50" s="148">
        <f t="shared" si="51"/>
        <v>-611.83520934770058</v>
      </c>
      <c r="CI50" s="149">
        <f t="shared" si="52"/>
        <v>-3.316366958431196E-2</v>
      </c>
      <c r="CJ50" s="149">
        <f t="shared" si="53"/>
        <v>-9.6534278424027168E-4</v>
      </c>
      <c r="CK50" s="149">
        <f t="shared" si="54"/>
        <v>-1.3596018880798219E-2</v>
      </c>
      <c r="CL50" s="149">
        <f t="shared" si="55"/>
        <v>-3.207479794858008E-3</v>
      </c>
      <c r="CM50" s="150"/>
      <c r="CN50" s="147">
        <v>784.67680000000007</v>
      </c>
      <c r="CO50" s="147">
        <v>784.67680000000007</v>
      </c>
      <c r="CP50" s="147">
        <v>784.67680000000007</v>
      </c>
      <c r="CQ50" s="147">
        <v>784.67680000000007</v>
      </c>
      <c r="CR50" s="147">
        <v>784.67680000000007</v>
      </c>
      <c r="CS50" s="147">
        <v>784.67680000000007</v>
      </c>
      <c r="CT50" s="148">
        <f t="shared" si="56"/>
        <v>0</v>
      </c>
      <c r="CU50" s="148">
        <f t="shared" si="57"/>
        <v>0</v>
      </c>
      <c r="CV50" s="148">
        <f t="shared" si="58"/>
        <v>0</v>
      </c>
      <c r="CW50" s="148">
        <f t="shared" si="59"/>
        <v>0</v>
      </c>
      <c r="CX50" s="149">
        <f t="shared" si="60"/>
        <v>0</v>
      </c>
      <c r="CY50" s="149">
        <f t="shared" si="61"/>
        <v>0</v>
      </c>
      <c r="CZ50" s="149">
        <f t="shared" si="62"/>
        <v>0</v>
      </c>
      <c r="DA50" s="149">
        <f t="shared" si="63"/>
        <v>0</v>
      </c>
      <c r="DB50" s="151"/>
      <c r="DC50" s="147">
        <v>64468.9850990142</v>
      </c>
      <c r="DD50" s="147">
        <v>37927.363755183513</v>
      </c>
      <c r="DE50" s="147">
        <v>32073.878296635201</v>
      </c>
      <c r="DF50" s="147">
        <v>50040.464760983799</v>
      </c>
      <c r="DG50" s="148">
        <v>27694.350770000001</v>
      </c>
      <c r="DH50" s="148">
        <v>22863.346999656402</v>
      </c>
      <c r="DI50" s="148">
        <f t="shared" si="64"/>
        <v>-26541.621343830688</v>
      </c>
      <c r="DJ50" s="148">
        <f t="shared" si="65"/>
        <v>-5853.4854585483117</v>
      </c>
      <c r="DK50" s="148">
        <f t="shared" si="66"/>
        <v>10233.012985183512</v>
      </c>
      <c r="DL50" s="148">
        <f t="shared" si="67"/>
        <v>9210.5312969787992</v>
      </c>
      <c r="DM50" s="149">
        <f t="shared" si="68"/>
        <v>-0.15433409757482339</v>
      </c>
      <c r="DN50" s="149">
        <f t="shared" si="69"/>
        <v>-0.17444004412541783</v>
      </c>
      <c r="DO50" s="149">
        <f t="shared" si="70"/>
        <v>-0.4116959698228061</v>
      </c>
      <c r="DP50" s="149">
        <f t="shared" si="71"/>
        <v>-0.44656088023400831</v>
      </c>
      <c r="DQ50" s="151"/>
      <c r="DR50" s="147">
        <v>7903.7839924317504</v>
      </c>
      <c r="DS50" s="147">
        <v>6157.6274925999996</v>
      </c>
      <c r="DT50" s="147">
        <v>5496.8567866891399</v>
      </c>
      <c r="DU50" s="147">
        <v>7903.7839919999997</v>
      </c>
      <c r="DV50" s="148">
        <v>6157.6274925999996</v>
      </c>
      <c r="DW50" s="148">
        <v>5496.8567866891399</v>
      </c>
      <c r="DX50" s="148">
        <f t="shared" si="72"/>
        <v>-1746.1564998317508</v>
      </c>
      <c r="DY50" s="148">
        <f t="shared" si="73"/>
        <v>-660.77070591085976</v>
      </c>
      <c r="DZ50" s="148">
        <f t="shared" si="74"/>
        <v>0</v>
      </c>
      <c r="EA50" s="148">
        <f t="shared" si="75"/>
        <v>0</v>
      </c>
      <c r="EB50" s="149">
        <f t="shared" si="76"/>
        <v>-0.10730930162711996</v>
      </c>
      <c r="EC50" s="149">
        <f t="shared" si="77"/>
        <v>-0.10730930162711996</v>
      </c>
      <c r="ED50" s="149">
        <f t="shared" si="78"/>
        <v>-0.22092664747718041</v>
      </c>
      <c r="EE50" s="149">
        <f t="shared" si="79"/>
        <v>-0.22092664743462287</v>
      </c>
      <c r="EF50" s="150"/>
      <c r="EG50" s="147">
        <v>0</v>
      </c>
      <c r="EH50" s="147">
        <v>0</v>
      </c>
      <c r="EI50" s="147">
        <v>0</v>
      </c>
      <c r="EJ50" s="147">
        <v>0</v>
      </c>
      <c r="EK50" s="147">
        <v>0</v>
      </c>
      <c r="EL50" s="147">
        <v>0</v>
      </c>
      <c r="EM50" s="148">
        <f t="shared" si="80"/>
        <v>0</v>
      </c>
      <c r="EN50" s="148">
        <f t="shared" si="81"/>
        <v>0</v>
      </c>
      <c r="EO50" s="148">
        <f t="shared" si="82"/>
        <v>0</v>
      </c>
      <c r="EP50" s="148">
        <f t="shared" si="83"/>
        <v>0</v>
      </c>
      <c r="EQ50" s="149">
        <f t="shared" si="84"/>
        <v>0</v>
      </c>
      <c r="ER50" s="149">
        <f t="shared" si="85"/>
        <v>0</v>
      </c>
      <c r="ES50" s="149">
        <f t="shared" si="86"/>
        <v>0</v>
      </c>
      <c r="ET50" s="149">
        <f t="shared" si="87"/>
        <v>0</v>
      </c>
      <c r="EU50" s="151"/>
      <c r="EV50" s="147">
        <v>0</v>
      </c>
      <c r="EW50" s="147">
        <v>0</v>
      </c>
      <c r="EX50" s="147">
        <v>0</v>
      </c>
      <c r="EY50" s="147">
        <v>0</v>
      </c>
      <c r="EZ50" s="147">
        <v>0</v>
      </c>
      <c r="FA50" s="147">
        <v>0</v>
      </c>
      <c r="FB50" s="148">
        <f t="shared" si="88"/>
        <v>0</v>
      </c>
      <c r="FC50" s="148">
        <f t="shared" si="89"/>
        <v>0</v>
      </c>
      <c r="FD50" s="148">
        <f t="shared" si="90"/>
        <v>0</v>
      </c>
      <c r="FE50" s="148">
        <f t="shared" si="91"/>
        <v>0</v>
      </c>
      <c r="FF50" s="149">
        <f t="shared" si="92"/>
        <v>0</v>
      </c>
      <c r="FG50" s="149">
        <f t="shared" si="93"/>
        <v>0</v>
      </c>
      <c r="FH50" s="149">
        <f t="shared" si="94"/>
        <v>0</v>
      </c>
      <c r="FI50" s="149">
        <f t="shared" si="95"/>
        <v>0</v>
      </c>
      <c r="FJ50" s="151"/>
    </row>
    <row r="51" spans="1:166" s="144" customFormat="1">
      <c r="A51" s="154" t="s">
        <v>47</v>
      </c>
      <c r="B51" s="147">
        <f t="shared" si="96"/>
        <v>401225.5801776576</v>
      </c>
      <c r="C51" s="147">
        <f t="shared" si="97"/>
        <v>279465.23907820031</v>
      </c>
      <c r="D51" s="147">
        <f t="shared" si="98"/>
        <v>262200.980644322</v>
      </c>
      <c r="E51" s="147">
        <f t="shared" si="99"/>
        <v>359042.07882393</v>
      </c>
      <c r="F51" s="147">
        <f t="shared" si="100"/>
        <v>257545.87232237722</v>
      </c>
      <c r="G51" s="147">
        <f t="shared" si="101"/>
        <v>241743.28747362099</v>
      </c>
      <c r="H51" s="148">
        <f t="shared" si="6"/>
        <v>-121760.34109945729</v>
      </c>
      <c r="I51" s="148">
        <f t="shared" si="7"/>
        <v>-17264.258433878305</v>
      </c>
      <c r="J51" s="148">
        <f t="shared" si="8"/>
        <v>21919.366755823081</v>
      </c>
      <c r="K51" s="148">
        <f t="shared" si="9"/>
        <v>20457.693170701008</v>
      </c>
      <c r="L51" s="149">
        <f t="shared" si="10"/>
        <v>-6.1776049467989112E-2</v>
      </c>
      <c r="M51" s="149">
        <f t="shared" si="11"/>
        <v>-6.1358330872318172E-2</v>
      </c>
      <c r="N51" s="149">
        <f t="shared" si="12"/>
        <v>-0.30347103254369612</v>
      </c>
      <c r="O51" s="160">
        <f t="shared" si="13"/>
        <v>-0.28268610418592555</v>
      </c>
      <c r="P51" s="147">
        <f t="shared" si="14"/>
        <v>-101496.20650155278</v>
      </c>
      <c r="Q51" s="161">
        <v>72169.959479922894</v>
      </c>
      <c r="R51" s="147">
        <v>40062.196255980001</v>
      </c>
      <c r="S51" s="147">
        <v>40749.560949070001</v>
      </c>
      <c r="T51" s="147">
        <v>72169.959480000005</v>
      </c>
      <c r="U51" s="148">
        <v>49350.908103000002</v>
      </c>
      <c r="V51" s="148">
        <v>53773.696909530001</v>
      </c>
      <c r="W51" s="148">
        <f t="shared" si="15"/>
        <v>-32107.763223942893</v>
      </c>
      <c r="X51" s="148">
        <f t="shared" si="16"/>
        <v>687.36469308999949</v>
      </c>
      <c r="Y51" s="148">
        <f t="shared" si="17"/>
        <v>-9288.7118470200003</v>
      </c>
      <c r="Z51" s="148">
        <f t="shared" si="18"/>
        <v>-13024.13596046</v>
      </c>
      <c r="AA51" s="149">
        <f t="shared" si="19"/>
        <v>1.7157439115370467E-2</v>
      </c>
      <c r="AB51" s="149">
        <f t="shared" si="20"/>
        <v>8.9619198035813682E-2</v>
      </c>
      <c r="AC51" s="149">
        <f t="shared" si="21"/>
        <v>-0.44489096925258792</v>
      </c>
      <c r="AD51" s="149">
        <f t="shared" si="22"/>
        <v>-0.31618489938772515</v>
      </c>
      <c r="AE51" s="150">
        <f t="shared" si="23"/>
        <v>-22819.051377000003</v>
      </c>
      <c r="AF51" s="147">
        <v>40688.265795103602</v>
      </c>
      <c r="AG51" s="147">
        <v>39285.033281429001</v>
      </c>
      <c r="AH51" s="147">
        <v>39140.6095171958</v>
      </c>
      <c r="AI51" s="147">
        <v>40688.265800000001</v>
      </c>
      <c r="AJ51" s="148">
        <v>40694.296240000003</v>
      </c>
      <c r="AK51" s="148">
        <v>40729.173264593301</v>
      </c>
      <c r="AL51" s="148">
        <f t="shared" si="24"/>
        <v>-1403.2325136746003</v>
      </c>
      <c r="AM51" s="148">
        <f t="shared" si="25"/>
        <v>-144.42376423320093</v>
      </c>
      <c r="AN51" s="148">
        <f t="shared" si="26"/>
        <v>-1409.2629585710019</v>
      </c>
      <c r="AO51" s="148">
        <f t="shared" si="27"/>
        <v>-1588.5637473975003</v>
      </c>
      <c r="AP51" s="149">
        <f t="shared" si="28"/>
        <v>-3.6763049988676878E-3</v>
      </c>
      <c r="AQ51" s="149">
        <f t="shared" si="29"/>
        <v>8.5704945940348783E-4</v>
      </c>
      <c r="AR51" s="149">
        <f t="shared" si="30"/>
        <v>-3.4487400390592816E-2</v>
      </c>
      <c r="AS51" s="149">
        <f t="shared" si="31"/>
        <v>1.4821078955894632E-4</v>
      </c>
      <c r="AT51" s="151"/>
      <c r="AU51" s="147">
        <v>24078.418842326901</v>
      </c>
      <c r="AV51" s="147">
        <v>18756.1047919917</v>
      </c>
      <c r="AW51" s="147">
        <v>18147.982774600499</v>
      </c>
      <c r="AX51" s="147">
        <v>24078.418842326901</v>
      </c>
      <c r="AY51" s="148">
        <v>18756.47683</v>
      </c>
      <c r="AZ51" s="148">
        <v>17671.0300242544</v>
      </c>
      <c r="BA51" s="148">
        <f t="shared" si="32"/>
        <v>-5322.3140503352006</v>
      </c>
      <c r="BB51" s="148">
        <f t="shared" si="33"/>
        <v>-608.12201739120064</v>
      </c>
      <c r="BC51" s="148">
        <f t="shared" si="34"/>
        <v>-0.3720380082995689</v>
      </c>
      <c r="BD51" s="148">
        <f t="shared" si="35"/>
        <v>476.95275034609949</v>
      </c>
      <c r="BE51" s="149">
        <f t="shared" si="36"/>
        <v>-3.2422617816192344E-2</v>
      </c>
      <c r="BF51" s="149">
        <f t="shared" si="37"/>
        <v>-5.7870506043516901E-2</v>
      </c>
      <c r="BG51" s="149">
        <f t="shared" si="38"/>
        <v>-0.22104084513137659</v>
      </c>
      <c r="BH51" s="149">
        <f t="shared" si="39"/>
        <v>-0.22102539403341473</v>
      </c>
      <c r="BI51" s="152"/>
      <c r="BJ51" s="147">
        <v>772.12671</v>
      </c>
      <c r="BK51" s="147">
        <v>801.02435930920205</v>
      </c>
      <c r="BL51" s="147">
        <v>815.80171443459801</v>
      </c>
      <c r="BM51" s="147">
        <v>774.08235158229797</v>
      </c>
      <c r="BN51" s="148">
        <v>867.96386340000004</v>
      </c>
      <c r="BO51" s="148">
        <v>895.46569574110197</v>
      </c>
      <c r="BP51" s="148">
        <f t="shared" si="40"/>
        <v>28.897649309202052</v>
      </c>
      <c r="BQ51" s="148">
        <f t="shared" si="41"/>
        <v>14.777355125395957</v>
      </c>
      <c r="BR51" s="148">
        <f t="shared" si="42"/>
        <v>-66.939504090797982</v>
      </c>
      <c r="BS51" s="148">
        <f t="shared" si="43"/>
        <v>-79.663981306503956</v>
      </c>
      <c r="BT51" s="149">
        <f t="shared" si="44"/>
        <v>1.8448072088768745E-2</v>
      </c>
      <c r="BU51" s="149">
        <f t="shared" si="45"/>
        <v>3.1685457771676549E-2</v>
      </c>
      <c r="BV51" s="149">
        <f t="shared" si="46"/>
        <v>3.7426045408016063E-2</v>
      </c>
      <c r="BW51" s="149">
        <f t="shared" si="47"/>
        <v>0.12128103893054701</v>
      </c>
      <c r="BX51" s="152"/>
      <c r="BY51" s="147">
        <v>21994.410084130199</v>
      </c>
      <c r="BZ51" s="147">
        <v>21879.498897819201</v>
      </c>
      <c r="CA51" s="147">
        <v>21569.4286582889</v>
      </c>
      <c r="CB51" s="147">
        <v>21994.410080000001</v>
      </c>
      <c r="CC51" s="148">
        <v>21978.934426977255</v>
      </c>
      <c r="CD51" s="148">
        <v>21974.291631757202</v>
      </c>
      <c r="CE51" s="148">
        <f t="shared" si="48"/>
        <v>-114.91118631099744</v>
      </c>
      <c r="CF51" s="148">
        <f t="shared" si="49"/>
        <v>-310.07023953030148</v>
      </c>
      <c r="CG51" s="148">
        <f t="shared" si="50"/>
        <v>-99.435529158054123</v>
      </c>
      <c r="CH51" s="148">
        <f t="shared" si="51"/>
        <v>-404.86297346830179</v>
      </c>
      <c r="CI51" s="149">
        <f t="shared" si="52"/>
        <v>-1.4171724909166322E-2</v>
      </c>
      <c r="CJ51" s="149">
        <f t="shared" si="53"/>
        <v>-2.1123841264821192E-4</v>
      </c>
      <c r="CK51" s="149">
        <f t="shared" si="54"/>
        <v>-5.224563235451821E-3</v>
      </c>
      <c r="CL51" s="149">
        <f t="shared" si="55"/>
        <v>-7.0361755402652618E-4</v>
      </c>
      <c r="CM51" s="150"/>
      <c r="CN51" s="147">
        <v>255.56350000000006</v>
      </c>
      <c r="CO51" s="147">
        <v>255.56350000000006</v>
      </c>
      <c r="CP51" s="147">
        <v>255.56350000000006</v>
      </c>
      <c r="CQ51" s="147">
        <v>255.56350000000006</v>
      </c>
      <c r="CR51" s="147">
        <v>255.56350000000006</v>
      </c>
      <c r="CS51" s="147">
        <v>255.56350000000006</v>
      </c>
      <c r="CT51" s="148">
        <f t="shared" si="56"/>
        <v>0</v>
      </c>
      <c r="CU51" s="148">
        <f t="shared" si="57"/>
        <v>0</v>
      </c>
      <c r="CV51" s="148">
        <f t="shared" si="58"/>
        <v>0</v>
      </c>
      <c r="CW51" s="148">
        <f t="shared" si="59"/>
        <v>0</v>
      </c>
      <c r="CX51" s="149">
        <f t="shared" si="60"/>
        <v>0</v>
      </c>
      <c r="CY51" s="149">
        <f t="shared" si="61"/>
        <v>0</v>
      </c>
      <c r="CZ51" s="149">
        <f t="shared" si="62"/>
        <v>0</v>
      </c>
      <c r="DA51" s="149">
        <f t="shared" si="63"/>
        <v>0</v>
      </c>
      <c r="DB51" s="151"/>
      <c r="DC51" s="147">
        <v>190137.932762182</v>
      </c>
      <c r="DD51" s="147">
        <v>119099.04788267125</v>
      </c>
      <c r="DE51" s="147">
        <v>106240.94212851</v>
      </c>
      <c r="DF51" s="147">
        <v>147952.4757700208</v>
      </c>
      <c r="DG51" s="148">
        <v>86314.95925</v>
      </c>
      <c r="DH51" s="148">
        <v>71162.975045522806</v>
      </c>
      <c r="DI51" s="148">
        <f t="shared" si="64"/>
        <v>-71038.884879510748</v>
      </c>
      <c r="DJ51" s="148">
        <f t="shared" si="65"/>
        <v>-12858.105754161254</v>
      </c>
      <c r="DK51" s="148">
        <f t="shared" si="66"/>
        <v>32784.08863267125</v>
      </c>
      <c r="DL51" s="148">
        <f t="shared" si="67"/>
        <v>35077.96708298719</v>
      </c>
      <c r="DM51" s="149">
        <f t="shared" si="68"/>
        <v>-0.10796144875002053</v>
      </c>
      <c r="DN51" s="149">
        <f t="shared" si="69"/>
        <v>-0.1755429688681362</v>
      </c>
      <c r="DO51" s="149">
        <f t="shared" si="70"/>
        <v>-0.37361763561594913</v>
      </c>
      <c r="DP51" s="149">
        <f t="shared" si="71"/>
        <v>-0.41660348161953664</v>
      </c>
      <c r="DQ51" s="151"/>
      <c r="DR51" s="147">
        <v>51128.903003992004</v>
      </c>
      <c r="DS51" s="147">
        <v>39326.770108999997</v>
      </c>
      <c r="DT51" s="147">
        <v>35281.091402222199</v>
      </c>
      <c r="DU51" s="147">
        <v>51128.902999999998</v>
      </c>
      <c r="DV51" s="148">
        <v>39326.770108999997</v>
      </c>
      <c r="DW51" s="148">
        <v>35281.091402222199</v>
      </c>
      <c r="DX51" s="148">
        <f t="shared" si="72"/>
        <v>-11802.132894992006</v>
      </c>
      <c r="DY51" s="148">
        <f t="shared" si="73"/>
        <v>-4045.6787067777987</v>
      </c>
      <c r="DZ51" s="148">
        <f t="shared" si="74"/>
        <v>0</v>
      </c>
      <c r="EA51" s="148">
        <f t="shared" si="75"/>
        <v>0</v>
      </c>
      <c r="EB51" s="149">
        <f t="shared" si="76"/>
        <v>-0.10287340393234934</v>
      </c>
      <c r="EC51" s="149">
        <f t="shared" si="77"/>
        <v>-0.10287340393234934</v>
      </c>
      <c r="ED51" s="149">
        <f t="shared" si="78"/>
        <v>-0.23083094300048895</v>
      </c>
      <c r="EE51" s="149">
        <f t="shared" si="79"/>
        <v>-0.23083094294043432</v>
      </c>
      <c r="EF51" s="150"/>
      <c r="EG51" s="147">
        <v>0</v>
      </c>
      <c r="EH51" s="147">
        <v>0</v>
      </c>
      <c r="EI51" s="147">
        <v>0</v>
      </c>
      <c r="EJ51" s="147">
        <v>0</v>
      </c>
      <c r="EK51" s="147">
        <v>0</v>
      </c>
      <c r="EL51" s="147">
        <v>0</v>
      </c>
      <c r="EM51" s="148">
        <f t="shared" si="80"/>
        <v>0</v>
      </c>
      <c r="EN51" s="148">
        <f t="shared" si="81"/>
        <v>0</v>
      </c>
      <c r="EO51" s="148">
        <f t="shared" si="82"/>
        <v>0</v>
      </c>
      <c r="EP51" s="148">
        <f t="shared" si="83"/>
        <v>0</v>
      </c>
      <c r="EQ51" s="149">
        <f t="shared" si="84"/>
        <v>0</v>
      </c>
      <c r="ER51" s="149">
        <f t="shared" si="85"/>
        <v>0</v>
      </c>
      <c r="ES51" s="149">
        <f t="shared" si="86"/>
        <v>0</v>
      </c>
      <c r="ET51" s="149">
        <f t="shared" si="87"/>
        <v>0</v>
      </c>
      <c r="EU51" s="151"/>
      <c r="EV51" s="147">
        <v>0</v>
      </c>
      <c r="EW51" s="147">
        <v>0</v>
      </c>
      <c r="EX51" s="147">
        <v>0</v>
      </c>
      <c r="EY51" s="147">
        <v>0</v>
      </c>
      <c r="EZ51" s="147">
        <v>0</v>
      </c>
      <c r="FA51" s="147">
        <v>0</v>
      </c>
      <c r="FB51" s="148">
        <f t="shared" si="88"/>
        <v>0</v>
      </c>
      <c r="FC51" s="148">
        <f t="shared" si="89"/>
        <v>0</v>
      </c>
      <c r="FD51" s="148">
        <f t="shared" si="90"/>
        <v>0</v>
      </c>
      <c r="FE51" s="148">
        <f t="shared" si="91"/>
        <v>0</v>
      </c>
      <c r="FF51" s="149">
        <f t="shared" si="92"/>
        <v>0</v>
      </c>
      <c r="FG51" s="149">
        <f t="shared" si="93"/>
        <v>0</v>
      </c>
      <c r="FH51" s="149">
        <f t="shared" si="94"/>
        <v>0</v>
      </c>
      <c r="FI51" s="149">
        <f t="shared" si="95"/>
        <v>0</v>
      </c>
      <c r="FJ51" s="151"/>
    </row>
    <row r="52" spans="1:166" s="144" customFormat="1">
      <c r="A52" s="146" t="s">
        <v>48</v>
      </c>
      <c r="B52" s="147">
        <f t="shared" si="96"/>
        <v>236894.10104359614</v>
      </c>
      <c r="C52" s="147">
        <f t="shared" si="97"/>
        <v>191050.73057882721</v>
      </c>
      <c r="D52" s="147">
        <f t="shared" si="98"/>
        <v>183726.07056437607</v>
      </c>
      <c r="E52" s="147">
        <f t="shared" si="99"/>
        <v>226913.16120952732</v>
      </c>
      <c r="F52" s="147">
        <f t="shared" si="100"/>
        <v>189997.89856541128</v>
      </c>
      <c r="G52" s="147">
        <f t="shared" si="101"/>
        <v>185537.27403433085</v>
      </c>
      <c r="H52" s="148">
        <f t="shared" si="6"/>
        <v>-45843.37046476893</v>
      </c>
      <c r="I52" s="148">
        <f t="shared" si="7"/>
        <v>-7324.6600144511322</v>
      </c>
      <c r="J52" s="148">
        <f t="shared" si="8"/>
        <v>1052.8320134159294</v>
      </c>
      <c r="K52" s="148">
        <f t="shared" si="9"/>
        <v>-1811.2034699547803</v>
      </c>
      <c r="L52" s="149">
        <f t="shared" si="10"/>
        <v>-3.8338822323576459E-2</v>
      </c>
      <c r="M52" s="149">
        <f t="shared" si="11"/>
        <v>-2.3477230878660202E-2</v>
      </c>
      <c r="N52" s="149">
        <f t="shared" si="12"/>
        <v>-0.19351841292296373</v>
      </c>
      <c r="O52" s="160">
        <f t="shared" si="13"/>
        <v>-0.16268453732407873</v>
      </c>
      <c r="P52" s="147">
        <f t="shared" si="14"/>
        <v>-36915.262644116039</v>
      </c>
      <c r="Q52" s="161">
        <v>89315.251591799897</v>
      </c>
      <c r="R52" s="147">
        <v>69910.796099109895</v>
      </c>
      <c r="S52" s="147">
        <v>70207.286023089997</v>
      </c>
      <c r="T52" s="147">
        <v>89315.25159</v>
      </c>
      <c r="U52" s="148">
        <v>73911.312676000001</v>
      </c>
      <c r="V52" s="148">
        <v>73918.686656659906</v>
      </c>
      <c r="W52" s="148">
        <f t="shared" si="15"/>
        <v>-19404.455492690002</v>
      </c>
      <c r="X52" s="148">
        <f t="shared" si="16"/>
        <v>296.48992398010159</v>
      </c>
      <c r="Y52" s="148">
        <f t="shared" si="17"/>
        <v>-4000.5165768901061</v>
      </c>
      <c r="Z52" s="148">
        <f t="shared" si="18"/>
        <v>-3711.4006335699087</v>
      </c>
      <c r="AA52" s="149">
        <f t="shared" si="19"/>
        <v>4.2409747925024202E-3</v>
      </c>
      <c r="AB52" s="149">
        <f t="shared" si="20"/>
        <v>9.9767956932777114E-5</v>
      </c>
      <c r="AC52" s="149">
        <f t="shared" si="21"/>
        <v>-0.21725802868892707</v>
      </c>
      <c r="AD52" s="149">
        <f t="shared" si="22"/>
        <v>-0.17246706066183964</v>
      </c>
      <c r="AE52" s="150">
        <f t="shared" si="23"/>
        <v>-15403.938913999998</v>
      </c>
      <c r="AF52" s="147">
        <v>30515.935976500001</v>
      </c>
      <c r="AG52" s="147">
        <v>29896.8188908382</v>
      </c>
      <c r="AH52" s="147">
        <v>28659.353435225999</v>
      </c>
      <c r="AI52" s="147">
        <v>30515.935979999998</v>
      </c>
      <c r="AJ52" s="148">
        <v>30515.828669999999</v>
      </c>
      <c r="AK52" s="148">
        <v>30517.7036816406</v>
      </c>
      <c r="AL52" s="148">
        <f t="shared" si="24"/>
        <v>-619.11708566180096</v>
      </c>
      <c r="AM52" s="148">
        <f t="shared" si="25"/>
        <v>-1237.4654556122005</v>
      </c>
      <c r="AN52" s="148">
        <f t="shared" si="26"/>
        <v>-619.00977916179909</v>
      </c>
      <c r="AO52" s="148">
        <f t="shared" si="27"/>
        <v>-1858.3502464146004</v>
      </c>
      <c r="AP52" s="149">
        <f t="shared" si="28"/>
        <v>-4.1391208212838274E-2</v>
      </c>
      <c r="AQ52" s="149">
        <f t="shared" si="29"/>
        <v>6.1443903781127764E-5</v>
      </c>
      <c r="AR52" s="149">
        <f t="shared" si="30"/>
        <v>-2.0288320375903807E-2</v>
      </c>
      <c r="AS52" s="149">
        <f t="shared" si="31"/>
        <v>-3.5165233034223845E-6</v>
      </c>
      <c r="AT52" s="151"/>
      <c r="AU52" s="147">
        <v>30336.937252108</v>
      </c>
      <c r="AV52" s="147">
        <v>22214.9974722767</v>
      </c>
      <c r="AW52" s="147">
        <v>21575.906346455002</v>
      </c>
      <c r="AX52" s="147">
        <v>30336.937252108</v>
      </c>
      <c r="AY52" s="148">
        <v>22215.738270000002</v>
      </c>
      <c r="AZ52" s="148">
        <v>20899.116072977198</v>
      </c>
      <c r="BA52" s="148">
        <f t="shared" si="32"/>
        <v>-8121.9397798313003</v>
      </c>
      <c r="BB52" s="148">
        <f t="shared" si="33"/>
        <v>-639.09112582169837</v>
      </c>
      <c r="BC52" s="148">
        <f t="shared" si="34"/>
        <v>-0.74079772330151172</v>
      </c>
      <c r="BD52" s="148">
        <f t="shared" si="35"/>
        <v>676.79027347780357</v>
      </c>
      <c r="BE52" s="149">
        <f t="shared" si="36"/>
        <v>-2.8768453681764079E-2</v>
      </c>
      <c r="BF52" s="149">
        <f t="shared" si="37"/>
        <v>-5.9265291165261975E-2</v>
      </c>
      <c r="BG52" s="149">
        <f t="shared" si="38"/>
        <v>-0.26772444800000161</v>
      </c>
      <c r="BH52" s="149">
        <f t="shared" si="39"/>
        <v>-0.26770002899826967</v>
      </c>
      <c r="BI52" s="152"/>
      <c r="BJ52" s="147">
        <v>0</v>
      </c>
      <c r="BK52" s="147">
        <v>0</v>
      </c>
      <c r="BL52" s="147">
        <v>0</v>
      </c>
      <c r="BM52" s="147">
        <v>0</v>
      </c>
      <c r="BN52" s="148">
        <v>0</v>
      </c>
      <c r="BO52" s="148">
        <v>0</v>
      </c>
      <c r="BP52" s="148">
        <f t="shared" si="40"/>
        <v>0</v>
      </c>
      <c r="BQ52" s="148">
        <f t="shared" si="41"/>
        <v>0</v>
      </c>
      <c r="BR52" s="148">
        <f t="shared" si="42"/>
        <v>0</v>
      </c>
      <c r="BS52" s="148">
        <f t="shared" si="43"/>
        <v>0</v>
      </c>
      <c r="BT52" s="149">
        <f t="shared" si="44"/>
        <v>0</v>
      </c>
      <c r="BU52" s="149">
        <f t="shared" si="45"/>
        <v>0</v>
      </c>
      <c r="BV52" s="149">
        <f t="shared" si="46"/>
        <v>0</v>
      </c>
      <c r="BW52" s="149">
        <f t="shared" si="47"/>
        <v>0</v>
      </c>
      <c r="BX52" s="152"/>
      <c r="BY52" s="147">
        <v>40480.056434944498</v>
      </c>
      <c r="BZ52" s="147">
        <v>39784.126870777203</v>
      </c>
      <c r="CA52" s="147">
        <v>37687.1248098129</v>
      </c>
      <c r="CB52" s="147">
        <v>40480.056429999997</v>
      </c>
      <c r="CC52" s="148">
        <v>40460.48116071125</v>
      </c>
      <c r="CD52" s="148">
        <v>40454.6086457071</v>
      </c>
      <c r="CE52" s="148">
        <f t="shared" si="48"/>
        <v>-695.9295641672943</v>
      </c>
      <c r="CF52" s="148">
        <f t="shared" si="49"/>
        <v>-2097.0020609643034</v>
      </c>
      <c r="CG52" s="148">
        <f t="shared" si="50"/>
        <v>-676.35428993404639</v>
      </c>
      <c r="CH52" s="148">
        <f t="shared" si="51"/>
        <v>-2767.4838358941997</v>
      </c>
      <c r="CI52" s="149">
        <f t="shared" si="52"/>
        <v>-5.270951572660057E-2</v>
      </c>
      <c r="CJ52" s="149">
        <f t="shared" si="53"/>
        <v>-1.4514199623143616E-4</v>
      </c>
      <c r="CK52" s="149">
        <f t="shared" si="54"/>
        <v>-1.7191911905699114E-2</v>
      </c>
      <c r="CL52" s="149">
        <f t="shared" si="55"/>
        <v>-4.8357811265895077E-4</v>
      </c>
      <c r="CM52" s="150"/>
      <c r="CN52" s="147">
        <v>4035.3689000000008</v>
      </c>
      <c r="CO52" s="147">
        <v>4035.3689000000008</v>
      </c>
      <c r="CP52" s="147">
        <v>4035.3689000000008</v>
      </c>
      <c r="CQ52" s="147">
        <v>4035.3689000000008</v>
      </c>
      <c r="CR52" s="147">
        <v>4035.3689000000008</v>
      </c>
      <c r="CS52" s="147">
        <v>4035.3689000000008</v>
      </c>
      <c r="CT52" s="148">
        <f t="shared" si="56"/>
        <v>0</v>
      </c>
      <c r="CU52" s="148">
        <f t="shared" si="57"/>
        <v>0</v>
      </c>
      <c r="CV52" s="148">
        <f t="shared" si="58"/>
        <v>0</v>
      </c>
      <c r="CW52" s="148">
        <f t="shared" si="59"/>
        <v>0</v>
      </c>
      <c r="CX52" s="149">
        <f t="shared" si="60"/>
        <v>0</v>
      </c>
      <c r="CY52" s="149">
        <f t="shared" si="61"/>
        <v>0</v>
      </c>
      <c r="CZ52" s="149">
        <f t="shared" si="62"/>
        <v>0</v>
      </c>
      <c r="DA52" s="149">
        <f t="shared" si="63"/>
        <v>0</v>
      </c>
      <c r="DB52" s="151"/>
      <c r="DC52" s="147">
        <v>37065.378608019702</v>
      </c>
      <c r="DD52" s="147">
        <v>20982.344297125197</v>
      </c>
      <c r="DE52" s="147">
        <v>17725.051686818399</v>
      </c>
      <c r="DF52" s="147">
        <v>27084.438777419302</v>
      </c>
      <c r="DG52" s="148">
        <v>14632.89084</v>
      </c>
      <c r="DH52" s="148">
        <v>11875.810714372299</v>
      </c>
      <c r="DI52" s="148">
        <f t="shared" si="64"/>
        <v>-16083.034310894505</v>
      </c>
      <c r="DJ52" s="148">
        <f t="shared" si="65"/>
        <v>-3257.2926103067985</v>
      </c>
      <c r="DK52" s="148">
        <f t="shared" si="66"/>
        <v>6349.453457125197</v>
      </c>
      <c r="DL52" s="148">
        <f t="shared" si="67"/>
        <v>5849.2409724460995</v>
      </c>
      <c r="DM52" s="149">
        <f t="shared" si="68"/>
        <v>-0.15523968933981711</v>
      </c>
      <c r="DN52" s="149">
        <f t="shared" si="69"/>
        <v>-0.18841664000465549</v>
      </c>
      <c r="DO52" s="149">
        <f t="shared" si="70"/>
        <v>-0.43390988882047132</v>
      </c>
      <c r="DP52" s="149">
        <f t="shared" si="71"/>
        <v>-0.45973069775403069</v>
      </c>
      <c r="DQ52" s="151"/>
      <c r="DR52" s="147">
        <v>5145.1722802240301</v>
      </c>
      <c r="DS52" s="147">
        <v>4226.2780487</v>
      </c>
      <c r="DT52" s="147">
        <v>3835.9793629737701</v>
      </c>
      <c r="DU52" s="147">
        <v>5145.1722799999998</v>
      </c>
      <c r="DV52" s="148">
        <v>4226.2780487</v>
      </c>
      <c r="DW52" s="148">
        <v>3835.9793629737701</v>
      </c>
      <c r="DX52" s="148">
        <f t="shared" si="72"/>
        <v>-918.89423152403015</v>
      </c>
      <c r="DY52" s="148">
        <f t="shared" si="73"/>
        <v>-390.29868572622991</v>
      </c>
      <c r="DZ52" s="148">
        <f t="shared" si="74"/>
        <v>0</v>
      </c>
      <c r="EA52" s="148">
        <f t="shared" si="75"/>
        <v>0</v>
      </c>
      <c r="EB52" s="149">
        <f t="shared" si="76"/>
        <v>-9.2350451444217094E-2</v>
      </c>
      <c r="EC52" s="149">
        <f t="shared" si="77"/>
        <v>-9.2350451444217094E-2</v>
      </c>
      <c r="ED52" s="149">
        <f t="shared" si="78"/>
        <v>-0.17859348171020228</v>
      </c>
      <c r="EE52" s="149">
        <f t="shared" si="79"/>
        <v>-0.17859348167443673</v>
      </c>
      <c r="EF52" s="150"/>
      <c r="EG52" s="147">
        <v>0</v>
      </c>
      <c r="EH52" s="147">
        <v>0</v>
      </c>
      <c r="EI52" s="147">
        <v>0</v>
      </c>
      <c r="EJ52" s="147">
        <v>0</v>
      </c>
      <c r="EK52" s="147">
        <v>0</v>
      </c>
      <c r="EL52" s="147">
        <v>0</v>
      </c>
      <c r="EM52" s="148">
        <f t="shared" si="80"/>
        <v>0</v>
      </c>
      <c r="EN52" s="148">
        <f t="shared" si="81"/>
        <v>0</v>
      </c>
      <c r="EO52" s="148">
        <f t="shared" si="82"/>
        <v>0</v>
      </c>
      <c r="EP52" s="148">
        <f t="shared" si="83"/>
        <v>0</v>
      </c>
      <c r="EQ52" s="149">
        <f t="shared" si="84"/>
        <v>0</v>
      </c>
      <c r="ER52" s="149">
        <f t="shared" si="85"/>
        <v>0</v>
      </c>
      <c r="ES52" s="149">
        <f t="shared" si="86"/>
        <v>0</v>
      </c>
      <c r="ET52" s="149">
        <f t="shared" si="87"/>
        <v>0</v>
      </c>
      <c r="EU52" s="151"/>
      <c r="EV52" s="147">
        <v>0</v>
      </c>
      <c r="EW52" s="147">
        <v>0</v>
      </c>
      <c r="EX52" s="147">
        <v>0</v>
      </c>
      <c r="EY52" s="147">
        <v>0</v>
      </c>
      <c r="EZ52" s="147">
        <v>0</v>
      </c>
      <c r="FA52" s="147">
        <v>0</v>
      </c>
      <c r="FB52" s="148">
        <f t="shared" si="88"/>
        <v>0</v>
      </c>
      <c r="FC52" s="148">
        <f t="shared" si="89"/>
        <v>0</v>
      </c>
      <c r="FD52" s="148">
        <f t="shared" si="90"/>
        <v>0</v>
      </c>
      <c r="FE52" s="148">
        <f t="shared" si="91"/>
        <v>0</v>
      </c>
      <c r="FF52" s="149">
        <f t="shared" si="92"/>
        <v>0</v>
      </c>
      <c r="FG52" s="149">
        <f t="shared" si="93"/>
        <v>0</v>
      </c>
      <c r="FH52" s="149">
        <f t="shared" si="94"/>
        <v>0</v>
      </c>
      <c r="FI52" s="149">
        <f t="shared" si="95"/>
        <v>0</v>
      </c>
      <c r="FJ52" s="151"/>
    </row>
    <row r="53" spans="1:166" s="144" customFormat="1">
      <c r="A53" s="155" t="s">
        <v>58</v>
      </c>
      <c r="B53" s="157">
        <f t="shared" ref="B53:G53" si="102">SUM(B2:B52)</f>
        <v>21152308.810516909</v>
      </c>
      <c r="C53" s="157">
        <f t="shared" si="102"/>
        <v>14973198.899887774</v>
      </c>
      <c r="D53" s="157">
        <f t="shared" si="102"/>
        <v>13924509.818284234</v>
      </c>
      <c r="E53" s="157">
        <f t="shared" si="102"/>
        <v>19734632.973584458</v>
      </c>
      <c r="F53" s="157">
        <f t="shared" si="102"/>
        <v>15083338.291011993</v>
      </c>
      <c r="G53" s="157">
        <f t="shared" si="102"/>
        <v>14109925.248962911</v>
      </c>
      <c r="H53" s="148">
        <f t="shared" si="6"/>
        <v>-6179109.9106291346</v>
      </c>
      <c r="I53" s="148">
        <f t="shared" si="7"/>
        <v>-1048689.0816035401</v>
      </c>
      <c r="J53" s="148">
        <f t="shared" si="8"/>
        <v>-110139.3911242187</v>
      </c>
      <c r="K53" s="148">
        <f t="shared" si="9"/>
        <v>-185415.43067867681</v>
      </c>
      <c r="L53" s="149">
        <f t="shared" si="10"/>
        <v>-7.0037744680690794E-2</v>
      </c>
      <c r="M53" s="149">
        <f t="shared" si="11"/>
        <v>-6.4535650084114923E-2</v>
      </c>
      <c r="N53" s="149">
        <f t="shared" si="12"/>
        <v>-0.29212460757744263</v>
      </c>
      <c r="O53" s="160">
        <f t="shared" si="13"/>
        <v>-0.23569197809750994</v>
      </c>
      <c r="P53" s="147">
        <f>F53-E53</f>
        <v>-4651294.6825724654</v>
      </c>
      <c r="Q53" s="162">
        <f t="shared" ref="Q53:V53" si="103">SUM(Q2:Q52)</f>
        <v>3729161.1039542407</v>
      </c>
      <c r="R53" s="157">
        <f t="shared" si="103"/>
        <v>2084689.3615789877</v>
      </c>
      <c r="S53" s="157">
        <f t="shared" si="103"/>
        <v>2089422.1884139576</v>
      </c>
      <c r="T53" s="157">
        <f t="shared" si="103"/>
        <v>3728190.3480070005</v>
      </c>
      <c r="U53" s="157">
        <f t="shared" si="103"/>
        <v>2927060.1407705289</v>
      </c>
      <c r="V53" s="157">
        <f t="shared" si="103"/>
        <v>2909209.1960727056</v>
      </c>
      <c r="W53" s="148">
        <f t="shared" si="15"/>
        <v>-1644471.742375253</v>
      </c>
      <c r="X53" s="148">
        <f t="shared" si="16"/>
        <v>4732.826834969921</v>
      </c>
      <c r="Y53" s="148">
        <f t="shared" si="17"/>
        <v>-842370.77919154125</v>
      </c>
      <c r="Z53" s="148">
        <f t="shared" si="18"/>
        <v>-819787.00765874796</v>
      </c>
      <c r="AA53" s="149">
        <f t="shared" si="19"/>
        <v>2.2702791706986879E-3</v>
      </c>
      <c r="AB53" s="149">
        <f t="shared" si="20"/>
        <v>-6.0985917061219773E-3</v>
      </c>
      <c r="AC53" s="149">
        <f t="shared" si="21"/>
        <v>-0.4409763205541124</v>
      </c>
      <c r="AD53" s="149">
        <f t="shared" si="22"/>
        <v>-0.21488447006594935</v>
      </c>
      <c r="AE53" s="150">
        <f>U53-T53</f>
        <v>-801130.20723647159</v>
      </c>
      <c r="AF53" s="157">
        <f t="shared" ref="AF53:AK53" si="104">SUM(AF2:AF52)</f>
        <v>2226249.8068571175</v>
      </c>
      <c r="AG53" s="157">
        <f t="shared" si="104"/>
        <v>2059875.9889618817</v>
      </c>
      <c r="AH53" s="157">
        <f t="shared" si="104"/>
        <v>2021334.1637226173</v>
      </c>
      <c r="AI53" s="157">
        <f t="shared" si="104"/>
        <v>2247227.5615314008</v>
      </c>
      <c r="AJ53" s="157">
        <f t="shared" si="104"/>
        <v>2219114.6882358007</v>
      </c>
      <c r="AK53" s="157">
        <f t="shared" si="104"/>
        <v>2214920.2788321432</v>
      </c>
      <c r="AL53" s="148">
        <f t="shared" si="24"/>
        <v>-166373.81789523573</v>
      </c>
      <c r="AM53" s="148">
        <f t="shared" si="25"/>
        <v>-38541.825239264406</v>
      </c>
      <c r="AN53" s="148">
        <f t="shared" si="26"/>
        <v>-159238.69927391899</v>
      </c>
      <c r="AO53" s="148">
        <f t="shared" si="27"/>
        <v>-193586.11510952585</v>
      </c>
      <c r="AP53" s="149">
        <f t="shared" si="28"/>
        <v>-1.8710750280985788E-2</v>
      </c>
      <c r="AQ53" s="149">
        <f t="shared" si="29"/>
        <v>-1.8901273674106957E-3</v>
      </c>
      <c r="AR53" s="149">
        <f t="shared" si="30"/>
        <v>-7.473277140003981E-2</v>
      </c>
      <c r="AS53" s="149">
        <f t="shared" si="31"/>
        <v>-1.2510025142465856E-2</v>
      </c>
      <c r="AT53" s="151"/>
      <c r="AU53" s="157">
        <f t="shared" ref="AU53:AZ53" si="105">SUM(AU2:AU52)</f>
        <v>1922722.8936889328</v>
      </c>
      <c r="AV53" s="157">
        <f t="shared" si="105"/>
        <v>1525794.4575258831</v>
      </c>
      <c r="AW53" s="157">
        <f t="shared" si="105"/>
        <v>1455335.6116566851</v>
      </c>
      <c r="AX53" s="157">
        <f t="shared" si="105"/>
        <v>1924925.1430816352</v>
      </c>
      <c r="AY53" s="157">
        <f t="shared" si="105"/>
        <v>1527022.9339611002</v>
      </c>
      <c r="AZ53" s="157">
        <f t="shared" si="105"/>
        <v>1412508.1011063415</v>
      </c>
      <c r="BA53" s="148">
        <f t="shared" si="32"/>
        <v>-396928.43616304966</v>
      </c>
      <c r="BB53" s="148">
        <f t="shared" si="33"/>
        <v>-70458.845869197976</v>
      </c>
      <c r="BC53" s="148">
        <f t="shared" si="34"/>
        <v>-1228.476435217075</v>
      </c>
      <c r="BD53" s="148">
        <f t="shared" si="35"/>
        <v>42827.510550343664</v>
      </c>
      <c r="BE53" s="149">
        <f t="shared" si="36"/>
        <v>-4.6178464944386349E-2</v>
      </c>
      <c r="BF53" s="149">
        <f t="shared" si="37"/>
        <v>-7.4992215446107957E-2</v>
      </c>
      <c r="BG53" s="149">
        <f t="shared" si="38"/>
        <v>-0.20644079158047754</v>
      </c>
      <c r="BH53" s="149">
        <f t="shared" si="39"/>
        <v>-0.20671048458722335</v>
      </c>
      <c r="BI53" s="152"/>
      <c r="BJ53" s="157">
        <f t="shared" ref="BJ53:BO53" si="106">SUM(BJ2:BJ52)</f>
        <v>130163.8652977</v>
      </c>
      <c r="BK53" s="157">
        <f t="shared" si="106"/>
        <v>148800.29429995248</v>
      </c>
      <c r="BL53" s="157">
        <f t="shared" si="106"/>
        <v>154391.45752278247</v>
      </c>
      <c r="BM53" s="157">
        <f t="shared" si="106"/>
        <v>642088.39807802869</v>
      </c>
      <c r="BN53" s="157">
        <f t="shared" si="106"/>
        <v>817573.4482401571</v>
      </c>
      <c r="BO53" s="157">
        <f t="shared" si="106"/>
        <v>875179.08109384938</v>
      </c>
      <c r="BP53" s="148">
        <f t="shared" si="40"/>
        <v>18636.42900225248</v>
      </c>
      <c r="BQ53" s="148">
        <f t="shared" si="41"/>
        <v>5591.1632228299859</v>
      </c>
      <c r="BR53" s="148">
        <f t="shared" si="42"/>
        <v>-668773.15394020465</v>
      </c>
      <c r="BS53" s="148">
        <f t="shared" si="43"/>
        <v>-720787.62357106688</v>
      </c>
      <c r="BT53" s="149">
        <f t="shared" si="44"/>
        <v>3.7574947342236348E-2</v>
      </c>
      <c r="BU53" s="149">
        <f t="shared" si="45"/>
        <v>7.0459275527708906E-2</v>
      </c>
      <c r="BV53" s="149">
        <f t="shared" si="46"/>
        <v>0.14317667164868517</v>
      </c>
      <c r="BW53" s="149">
        <f t="shared" si="47"/>
        <v>0.27330356799376848</v>
      </c>
      <c r="BX53" s="152"/>
      <c r="BY53" s="157">
        <f t="shared" ref="BY53:CD53" si="107">SUM(BY2:BY52)</f>
        <v>1696901.9730626885</v>
      </c>
      <c r="BZ53" s="157">
        <f t="shared" si="107"/>
        <v>1686274.2478981242</v>
      </c>
      <c r="CA53" s="157">
        <f t="shared" si="107"/>
        <v>1628711.8186371757</v>
      </c>
      <c r="CB53" s="157">
        <f t="shared" si="107"/>
        <v>1683490.493797</v>
      </c>
      <c r="CC53" s="157">
        <f t="shared" si="107"/>
        <v>1680344.6448297061</v>
      </c>
      <c r="CD53" s="157">
        <f t="shared" si="107"/>
        <v>1679400.668182425</v>
      </c>
      <c r="CE53" s="148">
        <f t="shared" si="48"/>
        <v>-10627.725164564326</v>
      </c>
      <c r="CF53" s="148">
        <f t="shared" si="49"/>
        <v>-57562.42926094844</v>
      </c>
      <c r="CG53" s="148">
        <f t="shared" si="50"/>
        <v>5929.6030684181023</v>
      </c>
      <c r="CH53" s="148">
        <f t="shared" si="51"/>
        <v>-50688.84954524925</v>
      </c>
      <c r="CI53" s="149">
        <f t="shared" si="52"/>
        <v>-3.4135864514741765E-2</v>
      </c>
      <c r="CJ53" s="149">
        <f t="shared" si="53"/>
        <v>-5.6177561560697266E-4</v>
      </c>
      <c r="CK53" s="149">
        <f t="shared" si="54"/>
        <v>-6.2630165638753177E-3</v>
      </c>
      <c r="CL53" s="149">
        <f t="shared" si="55"/>
        <v>-1.8686467068778775E-3</v>
      </c>
      <c r="CM53" s="152"/>
      <c r="CN53" s="157">
        <f t="shared" ref="CN53:CS53" si="108">SUM(CN2:CN52)</f>
        <v>189427.85390000002</v>
      </c>
      <c r="CO53" s="157">
        <f t="shared" si="108"/>
        <v>189427.85390000002</v>
      </c>
      <c r="CP53" s="157">
        <f t="shared" si="108"/>
        <v>189427.85390000002</v>
      </c>
      <c r="CQ53" s="157">
        <f t="shared" si="108"/>
        <v>189427.85390000002</v>
      </c>
      <c r="CR53" s="157">
        <f t="shared" si="108"/>
        <v>189427.85390000002</v>
      </c>
      <c r="CS53" s="157">
        <f t="shared" si="108"/>
        <v>189427.85390000002</v>
      </c>
      <c r="CT53" s="148">
        <f t="shared" si="56"/>
        <v>0</v>
      </c>
      <c r="CU53" s="148">
        <f t="shared" si="57"/>
        <v>0</v>
      </c>
      <c r="CV53" s="148">
        <f t="shared" si="58"/>
        <v>0</v>
      </c>
      <c r="CW53" s="148">
        <f t="shared" si="59"/>
        <v>0</v>
      </c>
      <c r="CX53" s="149">
        <f t="shared" si="60"/>
        <v>0</v>
      </c>
      <c r="CY53" s="149">
        <f t="shared" si="61"/>
        <v>0</v>
      </c>
      <c r="CZ53" s="149">
        <f t="shared" si="62"/>
        <v>0</v>
      </c>
      <c r="DA53" s="149">
        <f t="shared" si="63"/>
        <v>0</v>
      </c>
      <c r="DB53" s="151"/>
      <c r="DC53" s="157">
        <f t="shared" ref="DC53:DH53" si="109">SUM(DC2:DC52)</f>
        <v>9142273.6870949138</v>
      </c>
      <c r="DD53" s="157">
        <f t="shared" si="109"/>
        <v>5661469.210041876</v>
      </c>
      <c r="DE53" s="157">
        <f t="shared" si="109"/>
        <v>4946216.9457203886</v>
      </c>
      <c r="DF53" s="157">
        <f t="shared" si="109"/>
        <v>7203875.5485143941</v>
      </c>
      <c r="DG53" s="157">
        <f t="shared" si="109"/>
        <v>4129883.4556839983</v>
      </c>
      <c r="DH53" s="157">
        <f t="shared" si="109"/>
        <v>3410052.5130188512</v>
      </c>
      <c r="DI53" s="148">
        <f t="shared" si="64"/>
        <v>-3480804.4770530378</v>
      </c>
      <c r="DJ53" s="148">
        <f t="shared" si="65"/>
        <v>-715252.2643214874</v>
      </c>
      <c r="DK53" s="148">
        <f t="shared" si="66"/>
        <v>1531585.7543578777</v>
      </c>
      <c r="DL53" s="148">
        <f t="shared" si="67"/>
        <v>1536164.4327015374</v>
      </c>
      <c r="DM53" s="149">
        <f t="shared" si="68"/>
        <v>-0.12633686376900685</v>
      </c>
      <c r="DN53" s="149">
        <f t="shared" si="69"/>
        <v>-0.17429812496874139</v>
      </c>
      <c r="DO53" s="149">
        <f t="shared" si="70"/>
        <v>-0.38073728660808803</v>
      </c>
      <c r="DP53" s="149">
        <f t="shared" si="71"/>
        <v>-0.42671365879777368</v>
      </c>
      <c r="DQ53" s="151"/>
      <c r="DR53" s="157">
        <f t="shared" ref="DR53:DW53" si="110">SUM(DR2:DR52)</f>
        <v>2115407.6266613184</v>
      </c>
      <c r="DS53" s="157">
        <f t="shared" si="110"/>
        <v>1616867.4856810723</v>
      </c>
      <c r="DT53" s="157">
        <f t="shared" si="110"/>
        <v>1439669.7787106254</v>
      </c>
      <c r="DU53" s="157">
        <f t="shared" si="110"/>
        <v>2115407.6266750004</v>
      </c>
      <c r="DV53" s="157">
        <f t="shared" si="110"/>
        <v>1592911.1253906996</v>
      </c>
      <c r="DW53" s="157">
        <f t="shared" si="110"/>
        <v>1419227.5567565984</v>
      </c>
      <c r="DX53" s="148">
        <f t="shared" si="72"/>
        <v>-498540.14098024601</v>
      </c>
      <c r="DY53" s="148">
        <f t="shared" si="73"/>
        <v>-177197.70697044698</v>
      </c>
      <c r="DZ53" s="148">
        <f t="shared" si="74"/>
        <v>23956.360290372744</v>
      </c>
      <c r="EA53" s="148">
        <f t="shared" si="75"/>
        <v>20442.221954026958</v>
      </c>
      <c r="EB53" s="149">
        <f t="shared" si="76"/>
        <v>-0.10959321560963053</v>
      </c>
      <c r="EC53" s="149">
        <f t="shared" si="77"/>
        <v>-0.10903531645025151</v>
      </c>
      <c r="ED53" s="149">
        <f t="shared" si="78"/>
        <v>-0.23567095754829831</v>
      </c>
      <c r="EE53" s="149">
        <f t="shared" si="79"/>
        <v>-0.24699565922694591</v>
      </c>
      <c r="EF53" s="152"/>
      <c r="EG53" s="157">
        <f t="shared" ref="EG53:EL53" si="111">SUM(EG2:EG52)</f>
        <v>0</v>
      </c>
      <c r="EH53" s="157">
        <f t="shared" si="111"/>
        <v>0</v>
      </c>
      <c r="EI53" s="157">
        <f t="shared" si="111"/>
        <v>0</v>
      </c>
      <c r="EJ53" s="157">
        <f t="shared" si="111"/>
        <v>0</v>
      </c>
      <c r="EK53" s="157">
        <f t="shared" si="111"/>
        <v>0</v>
      </c>
      <c r="EL53" s="157">
        <f t="shared" si="111"/>
        <v>0</v>
      </c>
      <c r="EM53" s="148">
        <f t="shared" si="80"/>
        <v>0</v>
      </c>
      <c r="EN53" s="148">
        <f t="shared" si="81"/>
        <v>0</v>
      </c>
      <c r="EO53" s="148">
        <f t="shared" si="82"/>
        <v>0</v>
      </c>
      <c r="EP53" s="148">
        <f t="shared" si="83"/>
        <v>0</v>
      </c>
      <c r="EQ53" s="149">
        <f t="shared" si="84"/>
        <v>0</v>
      </c>
      <c r="ER53" s="149">
        <f t="shared" si="85"/>
        <v>0</v>
      </c>
      <c r="ES53" s="149">
        <f t="shared" si="86"/>
        <v>0</v>
      </c>
      <c r="ET53" s="149">
        <f t="shared" si="87"/>
        <v>0</v>
      </c>
      <c r="EU53" s="151"/>
      <c r="EV53" s="157">
        <f t="shared" ref="EV53:FA53" si="112">SUM(EV2:EV52)</f>
        <v>0</v>
      </c>
      <c r="EW53" s="157">
        <f t="shared" si="112"/>
        <v>0</v>
      </c>
      <c r="EX53" s="157">
        <f t="shared" si="112"/>
        <v>0</v>
      </c>
      <c r="EY53" s="157">
        <f t="shared" si="112"/>
        <v>0</v>
      </c>
      <c r="EZ53" s="157">
        <f t="shared" si="112"/>
        <v>0</v>
      </c>
      <c r="FA53" s="157">
        <f t="shared" si="112"/>
        <v>0</v>
      </c>
      <c r="FB53" s="148">
        <f t="shared" si="88"/>
        <v>0</v>
      </c>
      <c r="FC53" s="148">
        <f t="shared" si="89"/>
        <v>0</v>
      </c>
      <c r="FD53" s="148">
        <f t="shared" si="90"/>
        <v>0</v>
      </c>
      <c r="FE53" s="148">
        <f t="shared" si="91"/>
        <v>0</v>
      </c>
      <c r="FF53" s="149">
        <f t="shared" si="92"/>
        <v>0</v>
      </c>
      <c r="FG53" s="149">
        <f t="shared" si="93"/>
        <v>0</v>
      </c>
      <c r="FH53" s="149">
        <f t="shared" si="94"/>
        <v>0</v>
      </c>
      <c r="FI53" s="149">
        <f t="shared" si="95"/>
        <v>0</v>
      </c>
      <c r="FJ53" s="151"/>
    </row>
    <row r="54" spans="1:166">
      <c r="A54" s="17" t="s">
        <v>80</v>
      </c>
      <c r="B54" s="20">
        <f t="shared" ref="B54:K54" si="113">B53-B52-B49-B46-B38-B32-B29-B27-B13-B7-B6-B4</f>
        <v>17265032.54484766</v>
      </c>
      <c r="C54" s="20">
        <f t="shared" si="113"/>
        <v>12013802.847086195</v>
      </c>
      <c r="D54" s="1">
        <f t="shared" si="113"/>
        <v>11173286.197973298</v>
      </c>
      <c r="E54" s="20">
        <f t="shared" si="113"/>
        <v>15956448.524046697</v>
      </c>
      <c r="F54" s="20">
        <f t="shared" si="113"/>
        <v>12092071.4273753</v>
      </c>
      <c r="G54" s="1">
        <f t="shared" si="113"/>
        <v>11302241.642910657</v>
      </c>
      <c r="H54" s="1">
        <f t="shared" si="113"/>
        <v>-5251229.6977614677</v>
      </c>
      <c r="I54" s="1">
        <f t="shared" si="113"/>
        <v>-840516.64911289432</v>
      </c>
      <c r="J54" s="1">
        <f t="shared" si="113"/>
        <v>-78268.580289108795</v>
      </c>
      <c r="K54" s="1">
        <f t="shared" si="113"/>
        <v>-128955.44493735855</v>
      </c>
      <c r="P54" s="11">
        <f t="shared" ref="P54:AA54" si="114">P53-P52-P49-P46-P38-P32-P29-P27-P13-P7-P6-P4</f>
        <v>-3864377.0966713955</v>
      </c>
      <c r="Q54" s="20">
        <f t="shared" si="114"/>
        <v>3224299.8203165801</v>
      </c>
      <c r="R54" s="20">
        <f t="shared" si="114"/>
        <v>1715509.8471038386</v>
      </c>
      <c r="S54" s="20">
        <f t="shared" si="114"/>
        <v>1718177.7567593381</v>
      </c>
      <c r="T54" s="20">
        <f t="shared" si="114"/>
        <v>3223262.4638150008</v>
      </c>
      <c r="U54" s="20">
        <f t="shared" si="114"/>
        <v>2486488.5878287586</v>
      </c>
      <c r="V54" s="20">
        <f t="shared" si="114"/>
        <v>2468422.052127596</v>
      </c>
      <c r="W54" s="20">
        <f t="shared" si="114"/>
        <v>-1508789.9732127422</v>
      </c>
      <c r="X54" s="20">
        <f t="shared" si="114"/>
        <v>2667.9096554998246</v>
      </c>
      <c r="Y54" s="20">
        <f t="shared" si="114"/>
        <v>-770978.74072492064</v>
      </c>
      <c r="Z54" s="20">
        <f t="shared" si="114"/>
        <v>-750244.29536825814</v>
      </c>
      <c r="AA54" s="20">
        <f t="shared" si="114"/>
        <v>-0.23996905824450243</v>
      </c>
      <c r="AE54" s="20">
        <f>AE53-AE52-AE49-AE46-AE38-AE32-AE29-AE27-AE13-AE7-AE6-AE4</f>
        <v>-736773.87598624139</v>
      </c>
    </row>
    <row r="55" spans="1:166" ht="38.25">
      <c r="B55" s="8" t="s">
        <v>63</v>
      </c>
      <c r="C55" s="8" t="s">
        <v>64</v>
      </c>
      <c r="D55" s="8" t="s">
        <v>70</v>
      </c>
      <c r="E55" s="8" t="s">
        <v>65</v>
      </c>
      <c r="F55" s="8" t="s">
        <v>66</v>
      </c>
      <c r="G55" s="8" t="s">
        <v>75</v>
      </c>
      <c r="H55" s="12" t="s">
        <v>67</v>
      </c>
      <c r="I55" s="12" t="s">
        <v>71</v>
      </c>
      <c r="J55" s="12" t="s">
        <v>78</v>
      </c>
      <c r="K55" s="12" t="s">
        <v>76</v>
      </c>
      <c r="L55" s="12" t="s">
        <v>72</v>
      </c>
      <c r="M55" s="12" t="s">
        <v>77</v>
      </c>
      <c r="N55" s="12" t="s">
        <v>73</v>
      </c>
      <c r="O55" s="158" t="s">
        <v>74</v>
      </c>
      <c r="P55" s="163" t="s">
        <v>79</v>
      </c>
      <c r="Q55" s="24" t="s">
        <v>63</v>
      </c>
      <c r="R55" s="8" t="s">
        <v>64</v>
      </c>
      <c r="S55" s="8" t="s">
        <v>70</v>
      </c>
      <c r="T55" s="8" t="s">
        <v>65</v>
      </c>
      <c r="U55" s="8" t="s">
        <v>66</v>
      </c>
      <c r="V55" s="8" t="s">
        <v>75</v>
      </c>
      <c r="W55" s="12" t="s">
        <v>67</v>
      </c>
      <c r="X55" s="12" t="s">
        <v>71</v>
      </c>
      <c r="Y55" s="12" t="s">
        <v>78</v>
      </c>
      <c r="Z55" s="12" t="s">
        <v>76</v>
      </c>
      <c r="AA55" s="12" t="s">
        <v>72</v>
      </c>
      <c r="AB55" s="12" t="s">
        <v>77</v>
      </c>
      <c r="AC55" s="12" t="s">
        <v>73</v>
      </c>
      <c r="AD55" s="12" t="s">
        <v>74</v>
      </c>
      <c r="AE55" s="19" t="s">
        <v>79</v>
      </c>
      <c r="AF55" s="8" t="s">
        <v>63</v>
      </c>
      <c r="AG55" s="8" t="s">
        <v>64</v>
      </c>
      <c r="AH55" s="8" t="s">
        <v>70</v>
      </c>
      <c r="AI55" s="8" t="s">
        <v>65</v>
      </c>
      <c r="AJ55" s="8" t="s">
        <v>66</v>
      </c>
      <c r="AK55" s="8" t="s">
        <v>75</v>
      </c>
      <c r="AL55" s="12" t="s">
        <v>67</v>
      </c>
      <c r="AM55" s="12" t="s">
        <v>71</v>
      </c>
      <c r="AN55" s="12" t="s">
        <v>78</v>
      </c>
      <c r="AO55" s="12" t="s">
        <v>76</v>
      </c>
      <c r="AP55" s="12" t="s">
        <v>72</v>
      </c>
      <c r="AQ55" s="12" t="s">
        <v>77</v>
      </c>
      <c r="AR55" s="12" t="s">
        <v>73</v>
      </c>
      <c r="AS55" s="12" t="s">
        <v>74</v>
      </c>
      <c r="AU55" s="8" t="s">
        <v>63</v>
      </c>
      <c r="AV55" s="8" t="s">
        <v>64</v>
      </c>
      <c r="AW55" s="8" t="s">
        <v>70</v>
      </c>
      <c r="AX55" s="8" t="s">
        <v>65</v>
      </c>
      <c r="AY55" s="8" t="s">
        <v>66</v>
      </c>
      <c r="AZ55" s="8" t="s">
        <v>75</v>
      </c>
      <c r="BA55" s="12" t="s">
        <v>67</v>
      </c>
      <c r="BB55" s="12" t="s">
        <v>71</v>
      </c>
      <c r="BC55" s="12" t="s">
        <v>78</v>
      </c>
      <c r="BD55" s="12" t="s">
        <v>76</v>
      </c>
      <c r="BE55" s="12" t="s">
        <v>72</v>
      </c>
      <c r="BF55" s="12" t="s">
        <v>77</v>
      </c>
      <c r="BG55" s="12" t="s">
        <v>73</v>
      </c>
      <c r="BH55" s="12" t="s">
        <v>74</v>
      </c>
      <c r="BJ55" s="8" t="s">
        <v>63</v>
      </c>
      <c r="BK55" s="8" t="s">
        <v>64</v>
      </c>
      <c r="BL55" s="8" t="s">
        <v>70</v>
      </c>
      <c r="BM55" s="8" t="s">
        <v>65</v>
      </c>
      <c r="BN55" s="8" t="s">
        <v>66</v>
      </c>
      <c r="BO55" s="8" t="s">
        <v>75</v>
      </c>
      <c r="BP55" s="12" t="s">
        <v>67</v>
      </c>
      <c r="BQ55" s="12" t="s">
        <v>71</v>
      </c>
      <c r="BR55" s="12" t="s">
        <v>78</v>
      </c>
      <c r="BS55" s="12" t="s">
        <v>76</v>
      </c>
      <c r="BT55" s="12" t="s">
        <v>72</v>
      </c>
      <c r="BU55" s="12" t="s">
        <v>77</v>
      </c>
      <c r="BV55" s="12" t="s">
        <v>73</v>
      </c>
      <c r="BW55" s="12" t="s">
        <v>74</v>
      </c>
      <c r="BY55" s="8" t="s">
        <v>63</v>
      </c>
      <c r="BZ55" s="8" t="s">
        <v>64</v>
      </c>
      <c r="CA55" s="8" t="s">
        <v>70</v>
      </c>
      <c r="CB55" s="8" t="s">
        <v>65</v>
      </c>
      <c r="CC55" s="8" t="s">
        <v>66</v>
      </c>
      <c r="CD55" s="8" t="s">
        <v>75</v>
      </c>
      <c r="CE55" s="12" t="s">
        <v>67</v>
      </c>
      <c r="CF55" s="12" t="s">
        <v>71</v>
      </c>
      <c r="CG55" s="12" t="s">
        <v>78</v>
      </c>
      <c r="CH55" s="12" t="s">
        <v>76</v>
      </c>
      <c r="CI55" s="12" t="s">
        <v>72</v>
      </c>
      <c r="CJ55" s="12" t="s">
        <v>77</v>
      </c>
      <c r="CK55" s="12" t="s">
        <v>73</v>
      </c>
      <c r="CL55" s="12" t="s">
        <v>74</v>
      </c>
      <c r="CN55" s="8" t="s">
        <v>63</v>
      </c>
      <c r="CO55" s="8" t="s">
        <v>64</v>
      </c>
      <c r="CP55" s="8" t="s">
        <v>70</v>
      </c>
      <c r="CQ55" s="8" t="s">
        <v>65</v>
      </c>
      <c r="CR55" s="8" t="s">
        <v>66</v>
      </c>
      <c r="CS55" s="8" t="s">
        <v>75</v>
      </c>
      <c r="CT55" s="12" t="s">
        <v>67</v>
      </c>
      <c r="CU55" s="12" t="s">
        <v>71</v>
      </c>
      <c r="CV55" s="12" t="s">
        <v>78</v>
      </c>
      <c r="CW55" s="12" t="s">
        <v>76</v>
      </c>
      <c r="CX55" s="12" t="s">
        <v>72</v>
      </c>
      <c r="CY55" s="12" t="s">
        <v>77</v>
      </c>
      <c r="CZ55" s="12" t="s">
        <v>73</v>
      </c>
      <c r="DA55" s="12" t="s">
        <v>74</v>
      </c>
      <c r="DC55" s="8" t="s">
        <v>63</v>
      </c>
      <c r="DD55" s="8" t="s">
        <v>64</v>
      </c>
      <c r="DE55" s="8" t="s">
        <v>70</v>
      </c>
      <c r="DF55" s="8" t="s">
        <v>65</v>
      </c>
      <c r="DG55" s="8" t="s">
        <v>66</v>
      </c>
      <c r="DH55" s="8" t="s">
        <v>75</v>
      </c>
      <c r="DI55" s="12" t="s">
        <v>67</v>
      </c>
      <c r="DJ55" s="12" t="s">
        <v>71</v>
      </c>
      <c r="DK55" s="12" t="s">
        <v>78</v>
      </c>
      <c r="DL55" s="12" t="s">
        <v>76</v>
      </c>
      <c r="DM55" s="12" t="s">
        <v>72</v>
      </c>
      <c r="DN55" s="12" t="s">
        <v>77</v>
      </c>
      <c r="DO55" s="12" t="s">
        <v>73</v>
      </c>
      <c r="DP55" s="12" t="s">
        <v>74</v>
      </c>
      <c r="DR55" s="8" t="s">
        <v>63</v>
      </c>
      <c r="DS55" s="8" t="s">
        <v>64</v>
      </c>
      <c r="DT55" s="8" t="s">
        <v>70</v>
      </c>
      <c r="DU55" s="8" t="s">
        <v>65</v>
      </c>
      <c r="DV55" s="8" t="s">
        <v>66</v>
      </c>
      <c r="DW55" s="8" t="s">
        <v>75</v>
      </c>
      <c r="DX55" s="12" t="s">
        <v>67</v>
      </c>
      <c r="DY55" s="12" t="s">
        <v>71</v>
      </c>
      <c r="DZ55" s="12" t="s">
        <v>78</v>
      </c>
      <c r="EA55" s="12" t="s">
        <v>76</v>
      </c>
      <c r="EB55" s="12" t="s">
        <v>72</v>
      </c>
      <c r="EC55" s="12" t="s">
        <v>77</v>
      </c>
      <c r="ED55" s="12" t="s">
        <v>73</v>
      </c>
      <c r="EE55" s="12" t="s">
        <v>74</v>
      </c>
      <c r="EG55" s="8" t="s">
        <v>63</v>
      </c>
      <c r="EH55" s="8" t="s">
        <v>64</v>
      </c>
      <c r="EI55" s="8" t="s">
        <v>70</v>
      </c>
      <c r="EJ55" s="8" t="s">
        <v>65</v>
      </c>
      <c r="EK55" s="8" t="s">
        <v>66</v>
      </c>
      <c r="EL55" s="8" t="s">
        <v>75</v>
      </c>
      <c r="EM55" s="12" t="s">
        <v>67</v>
      </c>
      <c r="EN55" s="12" t="s">
        <v>71</v>
      </c>
      <c r="EO55" s="12" t="s">
        <v>78</v>
      </c>
      <c r="EP55" s="12" t="s">
        <v>76</v>
      </c>
      <c r="EQ55" s="12" t="s">
        <v>72</v>
      </c>
      <c r="ER55" s="12" t="s">
        <v>77</v>
      </c>
      <c r="ES55" s="12" t="s">
        <v>73</v>
      </c>
      <c r="ET55" s="12" t="s">
        <v>74</v>
      </c>
      <c r="EV55" s="8" t="s">
        <v>63</v>
      </c>
      <c r="EW55" s="8" t="s">
        <v>64</v>
      </c>
      <c r="EX55" s="8" t="s">
        <v>70</v>
      </c>
      <c r="EY55" s="8" t="s">
        <v>65</v>
      </c>
      <c r="EZ55" s="8" t="s">
        <v>66</v>
      </c>
      <c r="FA55" s="8" t="s">
        <v>75</v>
      </c>
      <c r="FB55" s="12" t="s">
        <v>67</v>
      </c>
      <c r="FC55" s="12" t="s">
        <v>71</v>
      </c>
      <c r="FD55" s="12" t="s">
        <v>78</v>
      </c>
      <c r="FE55" s="12" t="s">
        <v>76</v>
      </c>
      <c r="FF55" s="12" t="s">
        <v>72</v>
      </c>
      <c r="FG55" s="12" t="s">
        <v>77</v>
      </c>
      <c r="FH55" s="12" t="s">
        <v>73</v>
      </c>
      <c r="FI55" s="12" t="s">
        <v>74</v>
      </c>
    </row>
    <row r="56" spans="1:166">
      <c r="B56" s="172" t="s">
        <v>62</v>
      </c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Q56" s="172" t="s">
        <v>49</v>
      </c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F56" s="172" t="s">
        <v>50</v>
      </c>
      <c r="AG56" s="172"/>
      <c r="AH56" s="172"/>
      <c r="AI56" s="172"/>
      <c r="AJ56" s="172"/>
      <c r="AK56" s="172"/>
      <c r="AL56" s="172"/>
      <c r="AM56" s="172"/>
      <c r="AN56" s="172"/>
      <c r="AO56" s="172"/>
      <c r="AP56" s="172"/>
      <c r="AQ56" s="172"/>
      <c r="AR56" s="172"/>
      <c r="AS56" s="172"/>
      <c r="AU56" s="172" t="s">
        <v>55</v>
      </c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J56" s="172" t="s">
        <v>56</v>
      </c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Y56" s="172" t="s">
        <v>52</v>
      </c>
      <c r="BZ56" s="172"/>
      <c r="CA56" s="172"/>
      <c r="CB56" s="172"/>
      <c r="CC56" s="172"/>
      <c r="CD56" s="172"/>
      <c r="CE56" s="172"/>
      <c r="CF56" s="172"/>
      <c r="CG56" s="172"/>
      <c r="CH56" s="172"/>
      <c r="CI56" s="172"/>
      <c r="CJ56" s="172"/>
      <c r="CK56" s="172"/>
      <c r="CL56" s="172"/>
      <c r="CN56" s="172" t="s">
        <v>51</v>
      </c>
      <c r="CO56" s="172"/>
      <c r="CP56" s="172"/>
      <c r="CQ56" s="172"/>
      <c r="CR56" s="172"/>
      <c r="CS56" s="172"/>
      <c r="CT56" s="172"/>
      <c r="CU56" s="172"/>
      <c r="CV56" s="172"/>
      <c r="CW56" s="172"/>
      <c r="CX56" s="172"/>
      <c r="CY56" s="172"/>
      <c r="CZ56" s="172"/>
      <c r="DA56" s="172"/>
      <c r="DC56" s="172" t="s">
        <v>53</v>
      </c>
      <c r="DD56" s="172"/>
      <c r="DE56" s="172"/>
      <c r="DF56" s="172"/>
      <c r="DG56" s="172"/>
      <c r="DH56" s="172"/>
      <c r="DI56" s="172"/>
      <c r="DJ56" s="172"/>
      <c r="DK56" s="172"/>
      <c r="DL56" s="172"/>
      <c r="DM56" s="172"/>
      <c r="DN56" s="172"/>
      <c r="DO56" s="172"/>
      <c r="DP56" s="172"/>
      <c r="DR56" s="172" t="s">
        <v>54</v>
      </c>
      <c r="DS56" s="172"/>
      <c r="DT56" s="172"/>
      <c r="DU56" s="172"/>
      <c r="DV56" s="172"/>
      <c r="DW56" s="172"/>
      <c r="DX56" s="172"/>
      <c r="DY56" s="172"/>
      <c r="DZ56" s="172"/>
      <c r="EA56" s="172"/>
      <c r="EB56" s="172"/>
      <c r="EC56" s="172"/>
      <c r="ED56" s="172"/>
      <c r="EE56" s="172"/>
      <c r="EG56" s="172" t="s">
        <v>60</v>
      </c>
      <c r="EH56" s="172"/>
      <c r="EI56" s="172"/>
      <c r="EJ56" s="172"/>
      <c r="EK56" s="172"/>
      <c r="EL56" s="172"/>
      <c r="EM56" s="172"/>
      <c r="EN56" s="172"/>
      <c r="EO56" s="172"/>
      <c r="EP56" s="172"/>
      <c r="EQ56" s="172"/>
      <c r="ER56" s="172"/>
      <c r="ES56" s="172"/>
      <c r="ET56" s="172"/>
      <c r="EV56" s="172" t="s">
        <v>61</v>
      </c>
      <c r="EW56" s="172"/>
      <c r="EX56" s="172"/>
      <c r="EY56" s="172"/>
      <c r="EZ56" s="172"/>
      <c r="FA56" s="172"/>
      <c r="FB56" s="172"/>
      <c r="FC56" s="172"/>
      <c r="FD56" s="172"/>
      <c r="FE56" s="172"/>
      <c r="FF56" s="172"/>
      <c r="FG56" s="172"/>
      <c r="FH56" s="172"/>
      <c r="FI56" s="172"/>
    </row>
  </sheetData>
  <mergeCells count="22">
    <mergeCell ref="DC1:DP1"/>
    <mergeCell ref="DR1:EE1"/>
    <mergeCell ref="EG1:ET1"/>
    <mergeCell ref="EV1:FI1"/>
    <mergeCell ref="B1:O1"/>
    <mergeCell ref="CN1:DA1"/>
    <mergeCell ref="Q1:AD1"/>
    <mergeCell ref="AF1:AS1"/>
    <mergeCell ref="AU1:BH1"/>
    <mergeCell ref="BJ1:BW1"/>
    <mergeCell ref="BY1:CL1"/>
    <mergeCell ref="B56:O56"/>
    <mergeCell ref="Q56:AD56"/>
    <mergeCell ref="AF56:AS56"/>
    <mergeCell ref="AU56:BH56"/>
    <mergeCell ref="BJ56:BW56"/>
    <mergeCell ref="EV56:FI56"/>
    <mergeCell ref="BY56:CL56"/>
    <mergeCell ref="CN56:DA56"/>
    <mergeCell ref="DC56:DP56"/>
    <mergeCell ref="DR56:EE56"/>
    <mergeCell ref="EG56:ET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README</vt:lpstr>
      <vt:lpstr>TSD NOx</vt:lpstr>
      <vt:lpstr>TSD SO2</vt:lpstr>
      <vt:lpstr>Overall Summary for RIA</vt:lpstr>
      <vt:lpstr>NOx for RIA</vt:lpstr>
      <vt:lpstr>SO2 for RIA</vt:lpstr>
      <vt:lpstr>TR States</vt:lpstr>
      <vt:lpstr>Remedy</vt:lpstr>
      <vt:lpstr>NOx</vt:lpstr>
      <vt:lpstr>SO2</vt:lpstr>
      <vt:lpstr>PM10</vt:lpstr>
      <vt:lpstr>PM2.5</vt:lpstr>
      <vt:lpstr>VOC</vt:lpstr>
      <vt:lpstr>CO</vt:lpstr>
      <vt:lpstr>NH3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Eyth, Alison</cp:lastModifiedBy>
  <dcterms:created xsi:type="dcterms:W3CDTF">2010-07-28T12:17:02Z</dcterms:created>
  <dcterms:modified xsi:type="dcterms:W3CDTF">2011-06-21T15:35:05Z</dcterms:modified>
</cp:coreProperties>
</file>